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9" autoFilterDateGrouping="1" firstSheet="7" minimized="0" showHorizontalScroll="1" showSheetTabs="1" showVerticalScroll="1" tabRatio="600" visibility="visible" windowHeight="15990" windowWidth="29040" xWindow="-120" yWindow="-120"/>
  </bookViews>
  <sheets>
    <sheet name="A&amp;E" sheetId="1" state="visible" r:id="rId1"/>
    <sheet name="ABC" sheetId="2" state="visible" r:id="rId2"/>
    <sheet name="AMC" sheetId="3" state="visible" r:id="rId3"/>
    <sheet name="CBS" sheetId="4" state="visible" r:id="rId4"/>
    <sheet name="CROWN" sheetId="5" state="visible" r:id="rId5"/>
    <sheet name="CW" sheetId="6" state="visible" r:id="rId6"/>
    <sheet name="DISCOVERY" sheetId="7" state="visible" r:id="rId7"/>
    <sheet name="EPIX" sheetId="8" state="visible" r:id="rId8"/>
    <sheet name="FOX" sheetId="9" state="visible" r:id="rId9"/>
    <sheet name="KABILLION" sheetId="10" state="visible" r:id="rId10"/>
    <sheet name="KIDGENIUS" sheetId="11" state="visible" r:id="rId11"/>
    <sheet name="MC" sheetId="12" state="visible" r:id="rId12"/>
    <sheet name="NBC" sheetId="13" state="visible" r:id="rId13"/>
    <sheet name="REELZ" sheetId="14" state="visible" r:id="rId14"/>
    <sheet name="SONY" sheetId="15" state="visible" r:id="rId15"/>
    <sheet name="STARZ" sheetId="16" state="visible" r:id="rId16"/>
    <sheet name="UNIVISION" sheetId="17" state="visible" r:id="rId17"/>
    <sheet name="TURNER" sheetId="18" state="visible" r:id="rId18"/>
    <sheet name="TVONE" sheetId="19" state="visible" r:id="rId19"/>
    <sheet name="VIACOM" sheetId="20" state="visible" r:id="rId20"/>
    <sheet name="Headers" sheetId="21" state="visible" r:id="rId21"/>
  </sheets>
  <definedNames>
    <definedName localSheetId="0" name="_xlnm.Print_Titles">'A&amp;E'!$27:$27</definedName>
    <definedName localSheetId="0" name="_xlnm.Print_Area">'A&amp;E'!$A$1:$K$62</definedName>
    <definedName localSheetId="1" name="_xlnm.Print_Titles">'ABC'!$27:$27</definedName>
    <definedName localSheetId="1" name="_xlnm.Print_Area">'ABC'!$A:$K</definedName>
    <definedName hidden="1" localSheetId="2" name="_xlnm._FilterDatabase">'AMC'!$B$27:$J$28</definedName>
    <definedName localSheetId="2" name="_xlnm.Print_Titles">'AMC'!$27:$27</definedName>
    <definedName localSheetId="2" name="_xlnm.Print_Area">'AMC'!$B$1:$K$51</definedName>
    <definedName hidden="1" localSheetId="3" name="_xlnm._FilterDatabase">'CBS'!$B$27:$J$28</definedName>
    <definedName localSheetId="3" name="_xlnm.Print_Titles">'CBS'!$27:$27</definedName>
    <definedName localSheetId="3" name="_xlnm.Print_Area">'CBS'!$B$1:$K$47</definedName>
    <definedName hidden="1" localSheetId="4" name="_xlnm._FilterDatabase">'CROWN'!$B$27:$J$28</definedName>
    <definedName localSheetId="4" name="_xlnm.Print_Titles">'CROWN'!$27:$27</definedName>
    <definedName localSheetId="4" name="_xlnm.Print_Area">'CROWN'!$B$1:$J$46</definedName>
    <definedName hidden="1" localSheetId="5" name="_xlnm._FilterDatabase">'CW'!$B$27:$J$28</definedName>
    <definedName localSheetId="5" name="_xlnm.Print_Titles">'CW'!$27:$27</definedName>
    <definedName localSheetId="5" name="_xlnm.Print_Area">'CW'!$B$1:$K$43</definedName>
    <definedName localSheetId="6" name="_xlnm.Print_Titles">'DISCOVERY'!$27:$27</definedName>
    <definedName localSheetId="6" name="_xlnm.Print_Area">'DISCOVERY'!$B:$J</definedName>
    <definedName hidden="1" localSheetId="7" name="_xlnm._FilterDatabase">'EPIX'!$B$26:$J$27</definedName>
    <definedName localSheetId="7" name="_xlnm.Print_Titles">'EPIX'!$26:$26</definedName>
    <definedName localSheetId="7" name="_xlnm.Print_Area">'EPIX'!$B$1:$K$45</definedName>
    <definedName hidden="1" localSheetId="8" name="_xlnm._FilterDatabase">'FOX'!$B$31:$J$32</definedName>
    <definedName localSheetId="8" name="_xlnm.Print_Titles">'FOX'!$31:$31</definedName>
    <definedName localSheetId="8" name="_xlnm.Print_Area">'FOX'!$A:$K</definedName>
    <definedName hidden="1" localSheetId="9" name="_xlnm._FilterDatabase">'KABILLION'!$B$26:$J$27</definedName>
    <definedName localSheetId="9" name="_xlnm.Print_Titles">'KABILLION'!$26:$26</definedName>
    <definedName localSheetId="9" name="_xlnm.Print_Area">'KABILLION'!$B$1:$K$46</definedName>
    <definedName hidden="1" localSheetId="10" name="_xlnm._FilterDatabase">'KIDGENIUS'!$B$26:$J$27</definedName>
    <definedName localSheetId="10" name="_xlnm.Print_Titles">'KIDGENIUS'!$26:$26</definedName>
    <definedName localSheetId="10" name="_xlnm.Print_Area">'KIDGENIUS'!$B$1:$K$47</definedName>
    <definedName localSheetId="11" name="_xlnm.Print_Titles">'MC'!$27:$27</definedName>
    <definedName localSheetId="11" name="_xlnm.Print_Area">'MC'!$B$1:$K$44</definedName>
    <definedName hidden="1" localSheetId="12" name="_xlnm._FilterDatabase">'NBC'!$B$27:$J$28</definedName>
    <definedName localSheetId="12" name="_xlnm.Print_Titles">'NBC'!$27:$27</definedName>
    <definedName localSheetId="12" name="_xlnm.Print_Area">'NBC'!$A:$K</definedName>
    <definedName hidden="1" localSheetId="13" name="_xlnm._FilterDatabase">'REELZ'!$B$26:$J$27</definedName>
    <definedName localSheetId="13" name="_xlnm.Print_Titles">'REELZ'!$26:$26</definedName>
    <definedName localSheetId="13" name="_xlnm.Print_Area">'REELZ'!$B$1:$K$46</definedName>
    <definedName localSheetId="14" name="_xlnm.Print_Titles">'SONY'!$27:$27</definedName>
    <definedName localSheetId="14" name="_xlnm.Print_Area">'SONY'!$B$1:$J$47</definedName>
    <definedName hidden="1" localSheetId="15" name="_xlnm._FilterDatabase">'STARZ'!$B$26:$J$27</definedName>
    <definedName localSheetId="15" name="_xlnm.Print_Titles">'STARZ'!$26:$26</definedName>
    <definedName localSheetId="15" name="_xlnm.Print_Area">'STARZ'!$A$1:$K$46</definedName>
    <definedName hidden="1" localSheetId="16" name="_xlnm._FilterDatabase">'UNIVISION'!$B$27:$J$28</definedName>
    <definedName localSheetId="16" name="_xlnm.Print_Titles">'UNIVISION'!$27:$27</definedName>
    <definedName localSheetId="16" name="_xlnm.Print_Area">'UNIVISION'!$A:$J</definedName>
    <definedName hidden="1" localSheetId="17" name="_xlnm._FilterDatabase">'TURNER'!$B$41:$J$42</definedName>
    <definedName localSheetId="17" name="_xlnm.Print_Titles">'TURNER'!$41:$41</definedName>
    <definedName localSheetId="17" name="_xlnm.Print_Area">'TURNER'!$A:$J</definedName>
    <definedName localSheetId="18" name="_xlnm.Print_Titles">'TVONE'!$26:$26</definedName>
    <definedName localSheetId="18" name="_xlnm.Print_Area">'TVONE'!$A:$L</definedName>
    <definedName localSheetId="19" name="_xlnm.Print_Titles">'VIACOM'!$27:$27</definedName>
    <definedName localSheetId="19" name="_xlnm.Print_Area">'VIACOM'!$A:$L</definedName>
  </definedNames>
  <calcPr calcId="191029" fullCalcOnLoad="1"/>
</workbook>
</file>

<file path=xl/styles.xml><?xml version="1.0" encoding="utf-8"?>
<styleSheet xmlns="http://schemas.openxmlformats.org/spreadsheetml/2006/main">
  <numFmts count="18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#0.00,,,\ &quot;B&quot;;" numFmtId="173"/>
    <numFmt formatCode="0.00000%" numFmtId="174"/>
    <numFmt formatCode="&quot;$&quot;#,##0.00_);\(&quot;$&quot;#,##0.00\)" numFmtId="175"/>
    <numFmt formatCode="0.000000" numFmtId="176"/>
    <numFmt formatCode="_(* #,##0_);_(* \(#,##0\);_(* &quot;-&quot;?_);_(@_)" numFmtId="177"/>
    <numFmt formatCode="[$-409]m/d/yyyy\ h:mm\ AM/PM;@" numFmtId="178"/>
    <numFmt formatCode="yyyy-mm-dd h:mm:ss" numFmtId="179"/>
    <numFmt formatCode="MM/DD/YYYY" numFmtId="180"/>
    <numFmt formatCode="&quot;$&quot;#,##0.00" numFmtId="181"/>
  </numFmts>
  <fonts count="7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family val="2"/>
      <sz val="11"/>
    </font>
    <font>
      <name val="Calibri"/>
      <family val="2"/>
      <color rgb="FFFF0000"/>
      <sz val="12"/>
      <scheme val="minor"/>
    </font>
    <font>
      <name val="Calibri"/>
      <family val="2"/>
      <i val="1"/>
      <sz val="10"/>
      <scheme val="minor"/>
    </font>
    <font>
      <name val="Calibri"/>
      <family val="2"/>
      <color rgb="FF000000"/>
      <sz val="10.5"/>
    </font>
    <font>
      <name val="Arial"/>
      <family val="2"/>
      <sz val="9"/>
    </font>
    <font>
      <name val="Calibri"/>
      <family val="2"/>
      <color rgb="FF000000"/>
      <sz val="11"/>
    </font>
    <font>
      <name val="Calibri"/>
      <family val="2"/>
      <color theme="0"/>
      <sz val="12"/>
      <scheme val="minor"/>
    </font>
    <font>
      <name val="Calibri"/>
      <family val="2"/>
      <sz val="11"/>
      <scheme val="minor"/>
    </font>
    <font>
      <name val="Calibri"/>
      <family val="2"/>
      <sz val="12"/>
    </font>
    <font>
      <name val="Calibri"/>
      <sz val="12"/>
    </font>
    <font>
      <name val="Calibri"/>
      <b val="1"/>
      <sz val="12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FF99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45">
    <xf borderId="0" fillId="0" fontId="30" numFmtId="0"/>
    <xf applyAlignment="1" applyProtection="1" borderId="0" fillId="0" fontId="13" numFmtId="0">
      <alignment vertical="top"/>
      <protection hidden="0" locked="0"/>
    </xf>
    <xf borderId="0" fillId="0" fontId="14" numFmtId="178"/>
    <xf borderId="0" fillId="0" fontId="11" numFmtId="178"/>
    <xf borderId="0" fillId="0" fontId="31" numFmtId="178"/>
    <xf borderId="11" fillId="0" fontId="32" numFmtId="178"/>
    <xf borderId="12" fillId="0" fontId="33" numFmtId="178"/>
    <xf borderId="13" fillId="0" fontId="34" numFmtId="178"/>
    <xf borderId="0" fillId="0" fontId="34" numFmtId="178"/>
    <xf borderId="0" fillId="6" fontId="35" numFmtId="178"/>
    <xf borderId="0" fillId="7" fontId="36" numFmtId="178"/>
    <xf borderId="0" fillId="8" fontId="37" numFmtId="178"/>
    <xf borderId="14" fillId="9" fontId="38" numFmtId="178"/>
    <xf borderId="15" fillId="10" fontId="39" numFmtId="178"/>
    <xf borderId="14" fillId="10" fontId="40" numFmtId="178"/>
    <xf borderId="16" fillId="0" fontId="41" numFmtId="178"/>
    <xf borderId="17" fillId="11" fontId="42" numFmtId="178"/>
    <xf borderId="0" fillId="0" fontId="43" numFmtId="178"/>
    <xf borderId="18" fillId="12" fontId="11" numFmtId="178"/>
    <xf borderId="0" fillId="0" fontId="44" numFmtId="178"/>
    <xf borderId="19" fillId="0" fontId="45" numFmtId="178"/>
    <xf borderId="0" fillId="13" fontId="46" numFmtId="178"/>
    <xf borderId="0" fillId="14" fontId="11" numFmtId="178"/>
    <xf borderId="0" fillId="15" fontId="11" numFmtId="178"/>
    <xf borderId="0" fillId="16" fontId="46" numFmtId="178"/>
    <xf borderId="0" fillId="17" fontId="46" numFmtId="178"/>
    <xf borderId="0" fillId="18" fontId="11" numFmtId="178"/>
    <xf borderId="0" fillId="19" fontId="11" numFmtId="178"/>
    <xf borderId="0" fillId="20" fontId="46" numFmtId="178"/>
    <xf borderId="0" fillId="21" fontId="46" numFmtId="178"/>
    <xf borderId="0" fillId="22" fontId="11" numFmtId="178"/>
    <xf borderId="0" fillId="23" fontId="11" numFmtId="178"/>
    <xf borderId="0" fillId="24" fontId="46" numFmtId="178"/>
    <xf borderId="0" fillId="25" fontId="46" numFmtId="178"/>
    <xf borderId="0" fillId="26" fontId="11" numFmtId="178"/>
    <xf borderId="0" fillId="27" fontId="11" numFmtId="178"/>
    <xf borderId="0" fillId="28" fontId="46" numFmtId="178"/>
    <xf borderId="0" fillId="29" fontId="46" numFmtId="178"/>
    <xf borderId="0" fillId="30" fontId="11" numFmtId="178"/>
    <xf borderId="0" fillId="31" fontId="11" numFmtId="178"/>
    <xf borderId="0" fillId="32" fontId="46" numFmtId="178"/>
    <xf borderId="0" fillId="33" fontId="46" numFmtId="178"/>
    <xf borderId="0" fillId="34" fontId="11" numFmtId="178"/>
    <xf borderId="0" fillId="35" fontId="11" numFmtId="178"/>
    <xf borderId="0" fillId="36" fontId="46" numFmtId="178"/>
    <xf borderId="0" fillId="0" fontId="14" numFmtId="178"/>
    <xf borderId="0" fillId="0" fontId="30" numFmtId="178"/>
    <xf borderId="0" fillId="0" fontId="30" numFmtId="166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1" fillId="0" fontId="49" numFmtId="178"/>
    <xf borderId="12" fillId="0" fontId="50" numFmtId="178"/>
    <xf borderId="13" fillId="0" fontId="51" numFmtId="178"/>
    <xf borderId="0" fillId="0" fontId="51" numFmtId="178"/>
    <xf borderId="0" fillId="6" fontId="52" numFmtId="178"/>
    <xf borderId="0" fillId="7" fontId="53" numFmtId="178"/>
    <xf borderId="0" fillId="8" fontId="54" numFmtId="178"/>
    <xf borderId="14" fillId="9" fontId="55" numFmtId="178"/>
    <xf borderId="15" fillId="10" fontId="56" numFmtId="178"/>
    <xf borderId="14" fillId="10" fontId="57" numFmtId="178"/>
    <xf borderId="16" fillId="0" fontId="58" numFmtId="178"/>
    <xf borderId="17" fillId="11" fontId="59" numFmtId="178"/>
    <xf borderId="0" fillId="0" fontId="60" numFmtId="178"/>
    <xf borderId="18" fillId="12" fontId="14" numFmtId="178"/>
    <xf borderId="0" fillId="0" fontId="61" numFmtId="178"/>
    <xf borderId="19" fillId="0" fontId="47" numFmtId="178"/>
    <xf borderId="0" fillId="13" fontId="62" numFmtId="178"/>
    <xf borderId="0" fillId="14" fontId="14" numFmtId="178"/>
    <xf borderId="0" fillId="15" fontId="14" numFmtId="178"/>
    <xf borderId="0" fillId="16" fontId="62" numFmtId="178"/>
    <xf borderId="0" fillId="17" fontId="62" numFmtId="178"/>
    <xf borderId="0" fillId="18" fontId="14" numFmtId="178"/>
    <xf borderId="0" fillId="19" fontId="14" numFmtId="178"/>
    <xf borderId="0" fillId="20" fontId="62" numFmtId="178"/>
    <xf borderId="0" fillId="21" fontId="62" numFmtId="178"/>
    <xf borderId="0" fillId="22" fontId="14" numFmtId="178"/>
    <xf borderId="0" fillId="23" fontId="14" numFmtId="178"/>
    <xf borderId="0" fillId="24" fontId="62" numFmtId="178"/>
    <xf borderId="0" fillId="25" fontId="62" numFmtId="178"/>
    <xf borderId="0" fillId="26" fontId="14" numFmtId="178"/>
    <xf borderId="0" fillId="27" fontId="14" numFmtId="178"/>
    <xf borderId="0" fillId="28" fontId="62" numFmtId="178"/>
    <xf borderId="0" fillId="29" fontId="62" numFmtId="178"/>
    <xf borderId="0" fillId="30" fontId="14" numFmtId="178"/>
    <xf borderId="0" fillId="31" fontId="14" numFmtId="178"/>
    <xf borderId="0" fillId="32" fontId="62" numFmtId="178"/>
    <xf borderId="0" fillId="33" fontId="62" numFmtId="178"/>
    <xf borderId="0" fillId="34" fontId="14" numFmtId="178"/>
    <xf borderId="0" fillId="35" fontId="14" numFmtId="178"/>
    <xf borderId="0" fillId="36" fontId="62" numFmtId="178"/>
    <xf borderId="0" fillId="0" fontId="14" numFmtId="43"/>
    <xf borderId="0" fillId="0" fontId="14" numFmtId="0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18" fillId="12" fontId="14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1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48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0" fillId="0" fontId="48" numFmtId="178"/>
    <xf borderId="0" fillId="0" fontId="48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0" fillId="0" fontId="48" numFmtId="178"/>
    <xf borderId="0" fillId="0" fontId="48" numFmtId="178"/>
    <xf borderId="0" fillId="0" fontId="48" numFmtId="178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178"/>
    <xf borderId="0" fillId="0" fontId="2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16" fontId="62" numFmtId="178"/>
    <xf borderId="0" fillId="16" fontId="46" numFmtId="178"/>
    <xf borderId="0" fillId="16" fontId="62" numFmtId="178"/>
    <xf borderId="0" fillId="20" fontId="62" numFmtId="178"/>
    <xf borderId="0" fillId="20" fontId="46" numFmtId="178"/>
    <xf borderId="0" fillId="20" fontId="62" numFmtId="178"/>
    <xf borderId="0" fillId="24" fontId="62" numFmtId="178"/>
    <xf borderId="0" fillId="24" fontId="46" numFmtId="178"/>
    <xf borderId="0" fillId="24" fontId="62" numFmtId="178"/>
    <xf borderId="0" fillId="28" fontId="62" numFmtId="178"/>
    <xf borderId="0" fillId="28" fontId="46" numFmtId="178"/>
    <xf borderId="0" fillId="28" fontId="62" numFmtId="178"/>
    <xf borderId="0" fillId="32" fontId="62" numFmtId="178"/>
    <xf borderId="0" fillId="32" fontId="46" numFmtId="178"/>
    <xf borderId="0" fillId="32" fontId="62" numFmtId="178"/>
    <xf borderId="0" fillId="36" fontId="62" numFmtId="178"/>
    <xf borderId="0" fillId="36" fontId="46" numFmtId="178"/>
    <xf borderId="0" fillId="36" fontId="62" numFmtId="178"/>
    <xf borderId="0" fillId="13" fontId="62" numFmtId="178"/>
    <xf borderId="0" fillId="13" fontId="46" numFmtId="178"/>
    <xf borderId="0" fillId="13" fontId="62" numFmtId="178"/>
    <xf borderId="0" fillId="17" fontId="62" numFmtId="178"/>
    <xf borderId="0" fillId="17" fontId="46" numFmtId="178"/>
    <xf borderId="0" fillId="17" fontId="62" numFmtId="178"/>
    <xf borderId="0" fillId="21" fontId="62" numFmtId="178"/>
    <xf borderId="0" fillId="21" fontId="46" numFmtId="178"/>
    <xf borderId="0" fillId="21" fontId="62" numFmtId="178"/>
    <xf borderId="0" fillId="25" fontId="62" numFmtId="178"/>
    <xf borderId="0" fillId="25" fontId="46" numFmtId="178"/>
    <xf borderId="0" fillId="25" fontId="62" numFmtId="178"/>
    <xf borderId="0" fillId="29" fontId="62" numFmtId="178"/>
    <xf borderId="0" fillId="29" fontId="46" numFmtId="178"/>
    <xf borderId="0" fillId="29" fontId="62" numFmtId="178"/>
    <xf borderId="0" fillId="33" fontId="62" numFmtId="178"/>
    <xf borderId="0" fillId="33" fontId="46" numFmtId="178"/>
    <xf borderId="0" fillId="33" fontId="62" numFmtId="178"/>
    <xf borderId="0" fillId="7" fontId="53" numFmtId="178"/>
    <xf borderId="0" fillId="7" fontId="36" numFmtId="178"/>
    <xf borderId="0" fillId="7" fontId="53" numFmtId="178"/>
    <xf borderId="14" fillId="10" fontId="57" numFmtId="178"/>
    <xf borderId="14" fillId="10" fontId="40" numFmtId="178"/>
    <xf borderId="14" fillId="10" fontId="57" numFmtId="178"/>
    <xf borderId="17" fillId="11" fontId="59" numFmtId="178"/>
    <xf borderId="17" fillId="11" fontId="42" numFmtId="178"/>
    <xf borderId="17" fillId="11" fontId="59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61" numFmtId="178"/>
    <xf borderId="0" fillId="0" fontId="44" numFmtId="178"/>
    <xf borderId="0" fillId="0" fontId="61" numFmtId="178"/>
    <xf borderId="0" fillId="6" fontId="52" numFmtId="178"/>
    <xf borderId="0" fillId="6" fontId="35" numFmtId="178"/>
    <xf borderId="0" fillId="6" fontId="52" numFmtId="178"/>
    <xf borderId="11" fillId="0" fontId="49" numFmtId="178"/>
    <xf borderId="11" fillId="0" fontId="32" numFmtId="178"/>
    <xf borderId="11" fillId="0" fontId="49" numFmtId="178"/>
    <xf borderId="12" fillId="0" fontId="50" numFmtId="178"/>
    <xf borderId="12" fillId="0" fontId="33" numFmtId="178"/>
    <xf borderId="12" fillId="0" fontId="50" numFmtId="178"/>
    <xf borderId="13" fillId="0" fontId="51" numFmtId="178"/>
    <xf borderId="13" fillId="0" fontId="34" numFmtId="178"/>
    <xf borderId="13" fillId="0" fontId="51" numFmtId="178"/>
    <xf borderId="0" fillId="0" fontId="51" numFmtId="178"/>
    <xf borderId="0" fillId="0" fontId="34" numFmtId="178"/>
    <xf borderId="0" fillId="0" fontId="51" numFmtId="178"/>
    <xf borderId="14" fillId="9" fontId="55" numFmtId="178"/>
    <xf borderId="14" fillId="9" fontId="38" numFmtId="178"/>
    <xf borderId="14" fillId="9" fontId="55" numFmtId="178"/>
    <xf borderId="16" fillId="0" fontId="58" numFmtId="178"/>
    <xf borderId="16" fillId="0" fontId="41" numFmtId="178"/>
    <xf borderId="16" fillId="0" fontId="58" numFmtId="178"/>
    <xf borderId="0" fillId="8" fontId="54" numFmtId="178"/>
    <xf borderId="0" fillId="8" fontId="37" numFmtId="178"/>
    <xf borderId="0" fillId="8" fontId="5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5" fillId="10" fontId="56" numFmtId="178"/>
    <xf borderId="15" fillId="10" fontId="39" numFmtId="178"/>
    <xf borderId="15" fillId="10" fontId="56" numFmtId="178"/>
    <xf borderId="0" fillId="0" fontId="31" numFmtId="178"/>
    <xf borderId="0" fillId="0" fontId="31" numFmtId="178"/>
    <xf borderId="0" fillId="0" fontId="65" numFmtId="0"/>
    <xf borderId="19" fillId="0" fontId="47" numFmtId="178"/>
    <xf borderId="19" fillId="0" fontId="45" numFmtId="178"/>
    <xf borderId="19" fillId="0" fontId="47" numFmtId="178"/>
    <xf borderId="0" fillId="0" fontId="30" numFmtId="0"/>
    <xf borderId="0" fillId="0" fontId="60" numFmtId="178"/>
    <xf borderId="0" fillId="0" fontId="43" numFmtId="178"/>
    <xf borderId="0" fillId="0" fontId="60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6" numFmtId="0"/>
    <xf borderId="0" fillId="0" fontId="13" numFmtId="178"/>
    <xf borderId="0" fillId="0" fontId="13" numFmtId="178"/>
    <xf borderId="0" fillId="0" fontId="30" numFmtId="0"/>
    <xf borderId="0" fillId="0" fontId="14" numFmtId="178"/>
    <xf borderId="0" fillId="0" fontId="13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0" fontId="13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0" fontId="13" numFmtId="178"/>
    <xf borderId="0" fillId="0" fontId="13" numFmtId="178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</cellStyleXfs>
  <cellXfs count="370">
    <xf borderId="0" fillId="0" fontId="0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5" numFmtId="0" pivotButton="0" quotePrefix="0" xfId="0">
      <alignment horizontal="left"/>
    </xf>
    <xf borderId="0" fillId="2" fontId="17" numFmtId="0" pivotButton="0" quotePrefix="0" xfId="1"/>
    <xf borderId="0" fillId="0" fontId="18" numFmtId="0" pivotButton="0" quotePrefix="0" xfId="0"/>
    <xf borderId="0" fillId="2" fontId="18" numFmtId="0" pivotButton="0" quotePrefix="0" xfId="0"/>
    <xf borderId="0" fillId="0" fontId="18" numFmtId="0" pivotButton="0" quotePrefix="0" xfId="0"/>
    <xf applyAlignment="1" borderId="0" fillId="2" fontId="19" numFmtId="0" pivotButton="0" quotePrefix="0" xfId="0">
      <alignment horizontal="center"/>
    </xf>
    <xf applyAlignment="1" borderId="0" fillId="0" fontId="19" numFmtId="0" pivotButton="0" quotePrefix="0" xfId="0">
      <alignment horizontal="right"/>
    </xf>
    <xf applyAlignment="1" borderId="0" fillId="2" fontId="18" numFmtId="0" pivotButton="0" quotePrefix="0" xfId="0">
      <alignment horizontal="left"/>
    </xf>
    <xf applyAlignment="1" borderId="0" fillId="2" fontId="18" numFmtId="0" pivotButton="0" quotePrefix="0" xfId="0">
      <alignment horizontal="center"/>
    </xf>
    <xf borderId="0" fillId="2" fontId="21" numFmtId="0" pivotButton="0" quotePrefix="0" xfId="1"/>
    <xf applyAlignment="1" borderId="0" fillId="3" fontId="18" numFmtId="0" pivotButton="0" quotePrefix="0" xfId="0">
      <alignment horizontal="left"/>
    </xf>
    <xf borderId="0" fillId="2" fontId="19" numFmtId="0" pivotButton="0" quotePrefix="0" xfId="0"/>
    <xf applyAlignment="1" borderId="0" fillId="2" fontId="19" numFmtId="0" pivotButton="0" quotePrefix="0" xfId="0">
      <alignment horizontal="left"/>
    </xf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26" numFmtId="0" pivotButton="0" quotePrefix="0" xfId="0"/>
    <xf borderId="0" fillId="0" fontId="26" numFmtId="14" pivotButton="0" quotePrefix="0" xfId="0"/>
    <xf applyAlignment="1" borderId="3" fillId="5" fontId="19" numFmtId="0" pivotButton="0" quotePrefix="0" xfId="0">
      <alignment wrapText="1"/>
    </xf>
    <xf applyAlignment="1" borderId="3" fillId="5" fontId="23" numFmtId="0" pivotButton="0" quotePrefix="0" xfId="0">
      <alignment horizontal="center"/>
    </xf>
    <xf applyAlignment="1" borderId="3" fillId="5" fontId="19" numFmtId="0" pivotButton="0" quotePrefix="0" xfId="0">
      <alignment horizontal="right" wrapText="1"/>
    </xf>
    <xf applyAlignment="1" borderId="5" fillId="0" fontId="18" numFmtId="0" pivotButton="0" quotePrefix="0" xfId="0">
      <alignment horizontal="left" indent="1"/>
    </xf>
    <xf borderId="0" fillId="0" fontId="19" numFmtId="0" pivotButton="0" quotePrefix="0" xfId="0"/>
    <xf applyAlignment="1" borderId="0" fillId="0" fontId="19" numFmtId="0" pivotButton="0" quotePrefix="0" xfId="0">
      <alignment horizontal="right" indent="1"/>
    </xf>
    <xf applyAlignment="1" borderId="0" fillId="0" fontId="18" numFmtId="164" pivotButton="0" quotePrefix="0" xfId="0">
      <alignment horizontal="left"/>
    </xf>
    <xf applyAlignment="1" borderId="0" fillId="0" fontId="18" numFmtId="0" pivotButton="0" quotePrefix="0" xfId="0">
      <alignment horizontal="left"/>
    </xf>
    <xf applyAlignment="1" borderId="0" fillId="0" fontId="18" numFmtId="164" pivotButton="0" quotePrefix="0" xfId="0">
      <alignment horizontal="right" indent="1"/>
    </xf>
    <xf applyAlignment="1" borderId="0" fillId="0" fontId="18" numFmtId="0" pivotButton="0" quotePrefix="0" xfId="0">
      <alignment horizontal="right" indent="1"/>
    </xf>
    <xf applyAlignment="1" borderId="1" fillId="2" fontId="18" numFmtId="0" pivotButton="0" quotePrefix="0" xfId="0">
      <alignment horizontal="left" indent="1"/>
    </xf>
    <xf applyAlignment="1" borderId="5" fillId="2" fontId="18" numFmtId="0" pivotButton="0" quotePrefix="0" xfId="0">
      <alignment horizontal="left" indent="1"/>
    </xf>
    <xf applyAlignment="1" borderId="7" fillId="2" fontId="18" numFmtId="0" pivotButton="0" quotePrefix="0" xfId="0">
      <alignment horizontal="left" indent="1"/>
    </xf>
    <xf borderId="10" fillId="0" fontId="18" numFmtId="0" pivotButton="0" quotePrefix="0" xfId="0"/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2" fontId="18" numFmtId="164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8" numFmtId="167" pivotButton="0" quotePrefix="0" xfId="0">
      <alignment vertical="top"/>
    </xf>
    <xf borderId="0" fillId="3" fontId="18" numFmtId="0" pivotButton="0" quotePrefix="0" xfId="0"/>
    <xf applyAlignment="1" borderId="0" fillId="3" fontId="18" numFmtId="0" pivotButton="0" quotePrefix="0" xfId="0">
      <alignment horizontal="center"/>
    </xf>
    <xf applyAlignment="1" borderId="0" fillId="3" fontId="18" numFmtId="168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0" fontId="18" numFmtId="3" pivotButton="0" quotePrefix="0" xfId="0">
      <alignment horizontal="left"/>
    </xf>
    <xf borderId="20" fillId="0" fontId="18" numFmtId="3" pivotButton="0" quotePrefix="0" xfId="0"/>
    <xf borderId="20" fillId="0" fontId="18" numFmtId="0" pivotButton="0" quotePrefix="0" xfId="0"/>
    <xf applyAlignment="1" borderId="20" fillId="3" fontId="24" numFmtId="166" pivotButton="0" quotePrefix="0" xfId="2">
      <alignment vertical="top"/>
    </xf>
    <xf applyAlignment="1" borderId="0" fillId="0" fontId="18" numFmtId="3" pivotButton="0" quotePrefix="0" xfId="0">
      <alignment horizontal="right"/>
    </xf>
    <xf borderId="8" fillId="0" fontId="19" numFmtId="166" pivotButton="0" quotePrefix="0" xfId="0"/>
    <xf borderId="0" fillId="0" fontId="19" numFmtId="166" pivotButton="0" quotePrefix="0" xfId="0"/>
    <xf applyAlignment="1" borderId="20" fillId="0" fontId="19" numFmtId="166" pivotButton="0" quotePrefix="0" xfId="0">
      <alignment vertical="top"/>
    </xf>
    <xf applyAlignment="1" borderId="0" fillId="0" fontId="18" numFmtId="0" pivotButton="0" quotePrefix="0" xfId="0">
      <alignment horizontal="right"/>
    </xf>
    <xf borderId="0" fillId="0" fontId="18" numFmtId="3" pivotButton="0" quotePrefix="0" xfId="0"/>
    <xf applyAlignment="1" borderId="0" fillId="0" fontId="19" numFmtId="166" pivotButton="0" quotePrefix="0" xfId="0">
      <alignment vertical="top"/>
    </xf>
    <xf borderId="0" fillId="0" fontId="18" numFmtId="166" pivotButton="0" quotePrefix="0" xfId="0"/>
    <xf applyAlignment="1" borderId="0" fillId="0" fontId="18" numFmtId="0" pivotButton="0" quotePrefix="0" xfId="0">
      <alignment horizontal="right" indent="1"/>
    </xf>
    <xf borderId="0" fillId="0" fontId="0" numFmtId="0" pivotButton="0" quotePrefix="0" xfId="0"/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18" numFmtId="166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0" fontId="18" numFmtId="0" pivotButton="0" quotePrefix="0" xfId="0">
      <alignment horizontal="right"/>
    </xf>
    <xf applyAlignment="1" borderId="2" fillId="2" fontId="25" numFmtId="0" pivotButton="0" quotePrefix="0" xfId="0">
      <alignment vertical="top" wrapText="1"/>
    </xf>
    <xf applyAlignment="1" borderId="4" fillId="2" fontId="25" numFmtId="0" pivotButton="0" quotePrefix="0" xfId="0">
      <alignment vertical="top" wrapText="1"/>
    </xf>
    <xf applyAlignment="1" applyProtection="1" borderId="7" fillId="2" fontId="64" numFmtId="0" pivotButton="0" quotePrefix="0" xfId="0">
      <alignment vertical="top"/>
      <protection hidden="0" locked="0"/>
    </xf>
    <xf applyAlignment="1" applyProtection="1" borderId="8" fillId="2" fontId="64" numFmtId="0" pivotButton="0" quotePrefix="0" xfId="0">
      <alignment vertical="top"/>
      <protection hidden="0" locked="0"/>
    </xf>
    <xf applyAlignment="1" applyProtection="1" borderId="9" fillId="2" fontId="64" numFmtId="0" pivotButton="0" quotePrefix="0" xfId="0">
      <alignment vertical="top"/>
      <protection hidden="0" locked="0"/>
    </xf>
    <xf borderId="4" fillId="0" fontId="18" numFmtId="0" pivotButton="0" quotePrefix="0" xfId="0"/>
    <xf borderId="6" fillId="0" fontId="18" numFmtId="0" pivotButton="0" quotePrefix="0" xfId="0"/>
    <xf borderId="9" fillId="0" fontId="18" numFmtId="0" pivotButton="0" quotePrefix="0" xfId="0"/>
    <xf applyAlignment="1" borderId="1" fillId="2" fontId="25" numFmtId="0" pivotButton="0" quotePrefix="0" xfId="0">
      <alignment vertical="top"/>
    </xf>
    <xf borderId="0" fillId="0" fontId="18" numFmtId="172" pivotButton="0" quotePrefix="0" xfId="0"/>
    <xf borderId="0" fillId="0" fontId="13" numFmtId="0" pivotButton="0" quotePrefix="0" xfId="1"/>
    <xf borderId="20" fillId="0" fontId="18" numFmtId="166" pivotButton="0" quotePrefix="0" xfId="0"/>
    <xf applyAlignment="1" borderId="0" fillId="2" fontId="18" numFmtId="3" pivotButton="0" quotePrefix="0" xfId="0">
      <alignment horizontal="center"/>
    </xf>
    <xf applyAlignment="1" borderId="2" fillId="3" fontId="18" numFmtId="0" pivotButton="0" quotePrefix="0" xfId="0">
      <alignment horizontal="center" vertical="top" wrapText="1"/>
    </xf>
    <xf borderId="0" fillId="0" fontId="18" numFmtId="166" pivotButton="0" quotePrefix="0" xfId="0"/>
    <xf applyAlignment="1" applyProtection="1" borderId="0" fillId="3" fontId="18" numFmtId="169" pivotButton="0" quotePrefix="0" xfId="0">
      <alignment horizontal="center"/>
      <protection hidden="0" locked="0"/>
    </xf>
    <xf applyAlignment="1" borderId="8" fillId="0" fontId="19" numFmtId="168" pivotButton="0" quotePrefix="0" xfId="0">
      <alignment vertical="top"/>
    </xf>
    <xf applyAlignment="1" borderId="0" fillId="0" fontId="19" numFmtId="0" pivotButton="0" quotePrefix="0" xfId="0">
      <alignment horizontal="right" vertical="top"/>
    </xf>
    <xf applyAlignment="1" borderId="0" fillId="0" fontId="18" numFmtId="0" pivotButton="0" quotePrefix="0" xfId="0">
      <alignment horizontal="right" vertical="top"/>
    </xf>
    <xf applyAlignment="1" borderId="0" fillId="0" fontId="18" numFmtId="164" pivotButton="0" quotePrefix="0" xfId="0">
      <alignment horizontal="right"/>
    </xf>
    <xf borderId="0" fillId="0" fontId="18" numFmtId="168" pivotButton="0" quotePrefix="0" xfId="0"/>
    <xf applyAlignment="1" applyProtection="1" borderId="0" fillId="2" fontId="64" numFmtId="0" pivotButton="0" quotePrefix="0" xfId="0">
      <alignment vertical="top"/>
      <protection hidden="0" locked="0"/>
    </xf>
    <xf applyAlignment="1" borderId="0" fillId="2" fontId="25" numFmtId="0" pivotButton="0" quotePrefix="0" xfId="0">
      <alignment vertical="top" wrapText="1"/>
    </xf>
    <xf applyAlignment="1" borderId="2" fillId="3" fontId="18" numFmtId="0" pivotButton="0" quotePrefix="0" xfId="0">
      <alignment horizontal="center" vertical="top"/>
    </xf>
    <xf applyAlignment="1" borderId="2" fillId="0" fontId="18" numFmtId="0" pivotButton="0" quotePrefix="0" xfId="0">
      <alignment vertical="top"/>
    </xf>
    <xf applyAlignment="1" borderId="0" fillId="2" fontId="25" numFmtId="0" pivotButton="0" quotePrefix="0" xfId="0">
      <alignment vertical="top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borderId="0" fillId="0" fontId="18" numFmtId="166" pivotButton="0" quotePrefix="0" xfId="0">
      <alignment vertical="top"/>
    </xf>
    <xf applyAlignment="1" borderId="0" fillId="3" fontId="24" numFmtId="166" pivotButton="0" quotePrefix="0" xfId="2809">
      <alignment vertical="top"/>
    </xf>
    <xf applyAlignment="1" borderId="0" fillId="0" fontId="18" numFmtId="167" pivotButton="0" quotePrefix="0" xfId="0">
      <alignment vertical="top"/>
    </xf>
    <xf applyAlignment="1" borderId="20" fillId="0" fontId="18" numFmtId="166" pivotButton="0" quotePrefix="0" xfId="0">
      <alignment vertical="top"/>
    </xf>
    <xf applyAlignment="1" borderId="20" fillId="3" fontId="24" numFmtId="166" pivotButton="0" quotePrefix="0" xfId="2809">
      <alignment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horizontal="right" vertical="top"/>
    </xf>
    <xf applyAlignment="1" borderId="0" fillId="0" fontId="19" numFmtId="3" pivotButton="0" quotePrefix="0" xfId="0">
      <alignment horizontal="right"/>
    </xf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3" fontId="18" numFmtId="168" pivotButton="0" quotePrefix="0" xfId="0">
      <alignment horizontal="center"/>
    </xf>
    <xf applyAlignment="1" borderId="0" fillId="3" fontId="18" numFmtId="0" pivotButton="0" quotePrefix="0" xfId="0">
      <alignment horizontal="center"/>
    </xf>
    <xf borderId="0" fillId="3" fontId="18" numFmtId="0" pivotButton="0" quotePrefix="0" xfId="0"/>
    <xf applyAlignment="1" borderId="0" fillId="2" fontId="19" numFmtId="0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borderId="0" fillId="0" fontId="18" numFmtId="43" pivotButton="0" quotePrefix="0" xfId="2807"/>
    <xf applyAlignment="1" applyProtection="1" borderId="0" fillId="3" fontId="18" numFmtId="3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2" fontId="19" numFmtId="0" pivotButton="0" quotePrefix="0" xfId="0"/>
    <xf applyAlignment="1" applyProtection="1" borderId="0" fillId="2" fontId="18" numFmtId="164" pivotButton="0" quotePrefix="0" xfId="0">
      <alignment horizontal="left"/>
      <protection hidden="0" locked="0"/>
    </xf>
    <xf applyAlignment="1" borderId="0" fillId="2" fontId="19" numFmtId="0" pivotButton="0" quotePrefix="0" xfId="0">
      <alignment horizontal="left"/>
    </xf>
    <xf applyAlignment="1" borderId="0" fillId="0" fontId="13" numFmtId="0" pivotButton="0" quotePrefix="0" xfId="1">
      <alignment vertical="center"/>
    </xf>
    <xf applyAlignment="1" borderId="0" fillId="0" fontId="67" numFmtId="0" pivotButton="0" quotePrefix="0" xfId="0">
      <alignment vertical="center"/>
    </xf>
    <xf applyAlignment="1" borderId="0" fillId="2" fontId="18" numFmtId="0" pivotButton="0" quotePrefix="0" xfId="0">
      <alignment horizontal="center"/>
    </xf>
    <xf applyAlignment="1" borderId="0" fillId="3" fontId="18" numFmtId="0" pivotButton="0" quotePrefix="0" xfId="0">
      <alignment horizontal="left"/>
    </xf>
    <xf applyAlignment="1" borderId="0" fillId="0" fontId="67" numFmtId="0" pivotButton="0" quotePrefix="0" xfId="0">
      <alignment vertical="center" wrapText="1"/>
    </xf>
    <xf borderId="0" fillId="2" fontId="21" numFmtId="0" pivotButton="0" quotePrefix="0" xfId="1"/>
    <xf borderId="0" fillId="2" fontId="18" numFmtId="0" pivotButton="0" quotePrefix="0" xfId="0"/>
    <xf borderId="0" fillId="2" fontId="17" numFmtId="0" pivotButton="0" quotePrefix="0" xfId="1"/>
    <xf borderId="0" fillId="2" fontId="15" numFmtId="0" pivotButton="0" quotePrefix="0" xfId="0"/>
    <xf applyAlignment="1" borderId="0" fillId="2" fontId="15" numFmtId="0" pivotButton="0" quotePrefix="0" xfId="0">
      <alignment horizontal="left"/>
    </xf>
    <xf applyAlignment="1" borderId="0" fillId="2" fontId="18" numFmtId="0" pivotButton="0" quotePrefix="0" xfId="0">
      <alignment horizontal="left"/>
    </xf>
    <xf applyAlignment="1" borderId="0" fillId="0" fontId="18" numFmtId="166" pivotButton="0" quotePrefix="0" xfId="0">
      <alignment horizontal="right" vertical="top"/>
    </xf>
    <xf applyAlignment="1" borderId="2" fillId="3" fontId="68" numFmtId="0" pivotButton="0" quotePrefix="0" xfId="0">
      <alignment horizontal="left" vertical="top" wrapText="1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0" fontId="22" numFmtId="168" pivotButton="0" quotePrefix="0" xfId="0">
      <alignment horizontal="right" vertical="top"/>
    </xf>
    <xf applyAlignment="1" borderId="0" fillId="0" fontId="22" numFmtId="3" pivotButton="0" quotePrefix="0" xfId="0">
      <alignment horizontal="right"/>
    </xf>
    <xf borderId="0" fillId="0" fontId="66" numFmtId="3" pivotButton="0" quotePrefix="0" xfId="1684"/>
    <xf borderId="0" fillId="0" fontId="66" numFmtId="14" pivotButton="0" quotePrefix="0" xfId="1684"/>
    <xf borderId="0" fillId="0" fontId="24" numFmtId="0" pivotButton="0" quotePrefix="0" xfId="1684"/>
    <xf borderId="0" fillId="0" fontId="66" numFmtId="0" pivotButton="0" quotePrefix="0" xfId="1684"/>
    <xf applyAlignment="1" borderId="0" fillId="0" fontId="18" numFmtId="167" pivotButton="0" quotePrefix="0" xfId="0">
      <alignment horizontal="right" vertical="top"/>
    </xf>
    <xf applyAlignment="1" borderId="0" fillId="0" fontId="66" numFmtId="171" pivotButton="0" quotePrefix="0" xfId="2807">
      <alignment horizontal="right"/>
    </xf>
    <xf applyAlignment="1" applyProtection="1" borderId="0" fillId="0" fontId="18" numFmtId="0" pivotButton="0" quotePrefix="0" xfId="0">
      <alignment horizontal="left"/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borderId="8" fillId="0" fontId="19" numFmtId="168" pivotButton="0" quotePrefix="0" xfId="0"/>
    <xf applyAlignment="1" borderId="10" fillId="0" fontId="18" numFmtId="3" pivotButton="0" quotePrefix="0" xfId="0">
      <alignment horizontal="right"/>
    </xf>
    <xf applyAlignment="1" applyProtection="1" borderId="8" fillId="2" fontId="64" numFmtId="3" pivotButton="0" quotePrefix="0" xfId="0">
      <alignment horizontal="right" vertical="top"/>
      <protection hidden="0" locked="0"/>
    </xf>
    <xf applyAlignment="1" borderId="2" fillId="2" fontId="25" numFmtId="3" pivotButton="0" quotePrefix="0" xfId="0">
      <alignment horizontal="right" vertical="top" wrapText="1"/>
    </xf>
    <xf applyAlignment="1" borderId="20" fillId="0" fontId="18" numFmtId="3" pivotButton="0" quotePrefix="0" xfId="0">
      <alignment horizontal="right"/>
    </xf>
    <xf applyAlignment="1" applyProtection="1" borderId="0" fillId="0" fontId="18" numFmtId="0" pivotButton="0" quotePrefix="0" xfId="0">
      <alignment horizontal="right" vertical="top"/>
      <protection hidden="0" locked="0"/>
    </xf>
    <xf applyAlignment="1" applyProtection="1" borderId="0" fillId="0" fontId="19" numFmtId="169" pivotButton="0" quotePrefix="0" xfId="0">
      <alignment horizontal="center"/>
      <protection hidden="0" locked="0"/>
    </xf>
    <xf applyAlignment="1" applyProtection="1" borderId="0" fillId="2" fontId="18" numFmtId="0" pivotButton="0" quotePrefix="0" xfId="0">
      <alignment shrinkToFit="1" vertical="top" wrapText="1"/>
      <protection hidden="0" locked="0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0" fillId="0" fontId="18" numFmtId="0" pivotButton="0" quotePrefix="0" xfId="0">
      <alignment horizontal="right" indent="1" vertical="top"/>
    </xf>
    <xf applyAlignment="1" borderId="0" fillId="0" fontId="69" numFmtId="0" pivotButton="0" quotePrefix="0" xfId="0">
      <alignment horizontal="left" indent="2"/>
    </xf>
    <xf applyAlignment="1" borderId="21" fillId="0" fontId="69" numFmtId="0" pivotButton="0" quotePrefix="0" xfId="0">
      <alignment horizontal="left" indent="2"/>
    </xf>
    <xf borderId="0" fillId="0" fontId="69" numFmtId="0" pivotButton="0" quotePrefix="0" xfId="0"/>
    <xf borderId="9" fillId="0" fontId="69" numFmtId="0" pivotButton="0" quotePrefix="0" xfId="0"/>
    <xf borderId="8" fillId="0" fontId="69" numFmtId="0" pivotButton="0" quotePrefix="0" xfId="0"/>
    <xf borderId="7" fillId="0" fontId="69" numFmtId="0" pivotButton="0" quotePrefix="0" xfId="0"/>
    <xf applyAlignment="1" borderId="0" fillId="0" fontId="18" numFmtId="168" pivotButton="0" quotePrefix="0" xfId="0">
      <alignment vertical="top"/>
    </xf>
    <xf applyAlignment="1" borderId="0" fillId="0" fontId="18" numFmtId="14" pivotButton="0" quotePrefix="0" xfId="0">
      <alignment horizontal="right"/>
    </xf>
    <xf applyAlignment="1" borderId="0" fillId="0" fontId="0" numFmtId="0" pivotButton="0" quotePrefix="0" xfId="0">
      <alignment vertical="center" wrapText="1"/>
    </xf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70" numFmtId="0" pivotButton="0" quotePrefix="0" xfId="0">
      <alignment vertical="center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9" fillId="0" fontId="69" numFmtId="0" pivotButton="0" quotePrefix="0" xfId="0">
      <alignment horizontal="left" indent="2"/>
    </xf>
    <xf applyAlignment="1" borderId="8" fillId="0" fontId="69" numFmtId="0" pivotButton="0" quotePrefix="0" xfId="0">
      <alignment horizontal="left" indent="2"/>
    </xf>
    <xf applyAlignment="1" borderId="0" fillId="0" fontId="18" numFmtId="171" pivotButton="0" quotePrefix="0" xfId="2807">
      <alignment horizontal="right"/>
    </xf>
    <xf applyAlignment="1" borderId="0" fillId="0" fontId="15" numFmtId="49" pivotButton="0" quotePrefix="0" xfId="0">
      <alignment shrinkToFit="1" vertical="top" wrapText="1"/>
    </xf>
    <xf applyAlignment="1" borderId="0" fillId="2" fontId="25" numFmtId="0" pivotButton="0" quotePrefix="0" xfId="0">
      <alignment horizontal="left" vertical="top"/>
    </xf>
    <xf borderId="22" fillId="0" fontId="18" numFmtId="0" pivotButton="0" quotePrefix="0" xfId="0"/>
    <xf borderId="3" fillId="0" fontId="18" numFmtId="0" pivotButton="0" quotePrefix="0" xfId="0"/>
    <xf applyAlignment="1" borderId="3" fillId="2" fontId="25" numFmtId="0" pivotButton="0" quotePrefix="0" xfId="0">
      <alignment vertical="top" wrapText="1"/>
    </xf>
    <xf applyAlignment="1" borderId="23" fillId="2" fontId="25" numFmtId="0" pivotButton="0" quotePrefix="0" xfId="0">
      <alignment vertical="top"/>
    </xf>
    <xf applyAlignment="1" borderId="0" fillId="2" fontId="18" numFmtId="171" pivotButton="0" quotePrefix="0" xfId="0">
      <alignment horizontal="center"/>
    </xf>
    <xf applyAlignment="1" borderId="0" fillId="0" fontId="18" numFmtId="3" pivotButton="0" quotePrefix="0" xfId="0">
      <alignment horizontal="left" wrapText="1"/>
    </xf>
    <xf applyAlignment="1" borderId="10" fillId="0" fontId="69" numFmtId="0" pivotButton="0" quotePrefix="0" xfId="0">
      <alignment horizontal="left" indent="2"/>
    </xf>
    <xf applyAlignment="1" borderId="9" fillId="2" fontId="25" numFmtId="0" pivotButton="0" quotePrefix="0" xfId="0">
      <alignment vertical="top" wrapText="1"/>
    </xf>
    <xf applyAlignment="1" borderId="8" fillId="2" fontId="25" numFmtId="0" pivotButton="0" quotePrefix="0" xfId="0">
      <alignment vertical="top" wrapText="1"/>
    </xf>
    <xf applyAlignment="1" borderId="8" fillId="3" fontId="18" numFmtId="0" pivotButton="0" quotePrefix="0" xfId="0">
      <alignment horizontal="center" vertical="top" wrapText="1"/>
    </xf>
    <xf applyAlignment="1" borderId="7" fillId="2" fontId="25" numFmtId="0" pivotButton="0" quotePrefix="0" xfId="0">
      <alignment vertical="top"/>
    </xf>
    <xf borderId="0" fillId="0" fontId="18" numFmtId="14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borderId="0" fillId="0" fontId="18" numFmtId="9" pivotButton="0" quotePrefix="0" xfId="2808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8" fillId="2" fontId="64" numFmtId="0" pivotButton="0" quotePrefix="0" xfId="0">
      <alignment vertical="top" wrapText="1"/>
      <protection hidden="0" locked="0"/>
    </xf>
    <xf applyAlignment="1" applyProtection="1" borderId="7" fillId="2" fontId="64" numFmtId="0" pivotButton="0" quotePrefix="0" xfId="0">
      <alignment vertical="top" wrapText="1"/>
      <protection hidden="0" locked="0"/>
    </xf>
    <xf applyAlignment="1" applyProtection="1" borderId="0" fillId="2" fontId="64" numFmtId="0" pivotButton="0" quotePrefix="0" xfId="0">
      <alignment vertical="top" wrapText="1"/>
      <protection hidden="0" locked="0"/>
    </xf>
    <xf applyAlignment="1" applyProtection="1" borderId="5" fillId="2" fontId="64" numFmtId="0" pivotButton="0" quotePrefix="0" xfId="0">
      <alignment vertical="top" wrapText="1"/>
      <protection hidden="0" locked="0"/>
    </xf>
    <xf applyAlignment="1" borderId="0" fillId="0" fontId="19" numFmtId="166" pivotButton="0" quotePrefix="0" xfId="0">
      <alignment vertical="top"/>
    </xf>
    <xf applyAlignment="1" borderId="20" fillId="0" fontId="19" numFmtId="166" pivotButton="0" quotePrefix="0" xfId="0">
      <alignment vertical="top"/>
    </xf>
    <xf borderId="0" fillId="3" fontId="18" numFmtId="3" pivotButton="0" quotePrefix="0" xfId="0"/>
    <xf borderId="0" fillId="0" fontId="22" numFmtId="171" pivotButton="0" quotePrefix="0" xfId="0"/>
    <xf borderId="0" fillId="0" fontId="21" numFmtId="0" pivotButton="0" quotePrefix="0" xfId="1"/>
    <xf applyAlignment="1" borderId="0" fillId="3" fontId="18" numFmtId="0" pivotButton="0" quotePrefix="0" xfId="0">
      <alignment wrapText="1"/>
    </xf>
    <xf borderId="0" fillId="0" fontId="18" numFmtId="2" pivotButton="0" quotePrefix="0" xfId="0"/>
    <xf applyAlignment="1" borderId="0" fillId="0" fontId="13" numFmtId="0" pivotButton="0" quotePrefix="1" xfId="1">
      <alignment vertical="center"/>
    </xf>
    <xf applyAlignment="1" borderId="0" fillId="0" fontId="18" numFmtId="0" pivotButton="0" quotePrefix="0" xfId="0">
      <alignment vertical="top"/>
    </xf>
    <xf applyAlignment="1" borderId="0" fillId="0" fontId="18" numFmtId="0" pivotButton="0" quotePrefix="0" xfId="0">
      <alignment horizontal="left" indent="1"/>
    </xf>
    <xf applyAlignment="1" borderId="9" fillId="2" fontId="68" numFmtId="0" pivotButton="0" quotePrefix="0" xfId="0">
      <alignment vertical="top" wrapText="1"/>
    </xf>
    <xf applyAlignment="1" borderId="8" fillId="2" fontId="68" numFmtId="0" pivotButton="0" quotePrefix="0" xfId="0">
      <alignment vertical="top" wrapText="1"/>
    </xf>
    <xf applyAlignment="1" borderId="4" fillId="2" fontId="68" numFmtId="0" pivotButton="0" quotePrefix="0" xfId="0">
      <alignment vertical="top" wrapText="1"/>
    </xf>
    <xf applyAlignment="1" borderId="2" fillId="2" fontId="68" numFmtId="0" pivotButton="0" quotePrefix="0" xfId="0">
      <alignment vertical="top" wrapText="1"/>
    </xf>
    <xf applyAlignment="1" borderId="2" fillId="3" fontId="18" numFmtId="0" pivotButton="0" quotePrefix="0" xfId="0">
      <alignment horizontal="left" vertical="top"/>
    </xf>
    <xf applyAlignment="1" borderId="0" fillId="3" fontId="18" numFmtId="168" pivotButton="0" quotePrefix="0" xfId="2811">
      <alignment vertical="top"/>
    </xf>
    <xf borderId="0" fillId="3" fontId="24" numFmtId="3" pivotButton="0" quotePrefix="0" xfId="0"/>
    <xf borderId="0" fillId="0" fontId="24" numFmtId="0" pivotButton="0" quotePrefix="0" xfId="0"/>
    <xf borderId="0" fillId="0" fontId="0" numFmtId="3" pivotButton="0" quotePrefix="0" xfId="0"/>
    <xf applyAlignment="1" borderId="0" fillId="2" fontId="19" numFmtId="0" pivotButton="0" quotePrefix="0" xfId="0">
      <alignment vertical="top"/>
    </xf>
    <xf applyAlignment="1" borderId="0" fillId="0" fontId="18" numFmtId="175" pivotButton="0" quotePrefix="0" xfId="0">
      <alignment horizontal="right" vertical="top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2" fillId="3" fontId="18" numFmtId="0" pivotButton="0" quotePrefix="0" xfId="0">
      <alignment horizontal="left" vertical="top" wrapText="1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0" fillId="0" fontId="19" numFmtId="168" pivotButton="0" quotePrefix="0" xfId="0">
      <alignment horizontal="right" vertical="top"/>
    </xf>
    <xf applyAlignment="1" borderId="0" fillId="0" fontId="19" numFmtId="166" pivotButton="0" quotePrefix="0" xfId="0">
      <alignment horizontal="right" vertical="top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borderId="0" fillId="0" fontId="72" numFmtId="0" pivotButton="0" quotePrefix="0" xfId="0"/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9" fillId="3" fontId="18" numFmtId="0" pivotButton="0" quotePrefix="0" xfId="0">
      <alignment vertical="top" wrapText="1"/>
    </xf>
    <xf applyAlignment="1" borderId="8" fillId="3" fontId="18" numFmtId="0" pivotButton="0" quotePrefix="0" xfId="0">
      <alignment vertical="top" wrapText="1"/>
    </xf>
    <xf applyAlignment="1" borderId="8" fillId="2" fontId="25" numFmtId="0" pivotButton="0" quotePrefix="0" xfId="0">
      <alignment vertical="top"/>
    </xf>
    <xf applyAlignment="1" borderId="6" fillId="3" fontId="18" numFmtId="0" pivotButton="0" quotePrefix="0" xfId="0">
      <alignment vertical="top" wrapText="1"/>
    </xf>
    <xf applyAlignment="1" borderId="0" fillId="3" fontId="18" numFmtId="0" pivotButton="0" quotePrefix="0" xfId="0">
      <alignment vertical="top" wrapText="1"/>
    </xf>
    <xf applyAlignment="1" applyProtection="1" borderId="5" fillId="2" fontId="64" numFmtId="0" pivotButton="0" quotePrefix="0" xfId="0">
      <alignment vertical="top"/>
      <protection hidden="0" locked="0"/>
    </xf>
    <xf applyAlignment="1" borderId="4" fillId="3" fontId="18" numFmtId="0" pivotButton="0" quotePrefix="0" xfId="0">
      <alignment vertical="top" wrapText="1"/>
    </xf>
    <xf applyAlignment="1" borderId="2" fillId="3" fontId="18" numFmtId="0" pivotButton="0" quotePrefix="0" xfId="0">
      <alignment vertical="top" wrapText="1"/>
    </xf>
    <xf applyAlignment="1" borderId="2" fillId="2" fontId="18" numFmtId="0" pivotButton="0" quotePrefix="0" xfId="0">
      <alignment vertical="top"/>
    </xf>
    <xf borderId="0" fillId="0" fontId="18" numFmtId="176" pivotButton="0" quotePrefix="0" xfId="0"/>
    <xf borderId="0" fillId="0" fontId="18" numFmtId="43" pivotButton="0" quotePrefix="0" xfId="0"/>
    <xf borderId="0" fillId="0" fontId="18" numFmtId="177" pivotButton="0" quotePrefix="0" xfId="0"/>
    <xf borderId="0" fillId="3" fontId="19" numFmtId="0" pivotButton="0" quotePrefix="0" xfId="0"/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18" numFmtId="0" pivotButton="0" quotePrefix="0" xfId="0">
      <alignment vertical="top" wrapText="1"/>
    </xf>
    <xf applyAlignment="1" borderId="0" fillId="0" fontId="18" numFmtId="166" pivotButton="0" quotePrefix="0" xfId="2812">
      <alignment horizontal="right" vertical="top"/>
    </xf>
    <xf applyAlignment="1" borderId="20" fillId="3" fontId="24" numFmtId="166" pivotButton="0" quotePrefix="0" xfId="2">
      <alignment vertical="top"/>
    </xf>
    <xf applyAlignment="1" applyProtection="1" borderId="0" fillId="2" fontId="18" numFmtId="0" pivotButton="0" quotePrefix="0" xfId="0">
      <alignment shrinkToFit="1"/>
      <protection hidden="0" locked="0"/>
    </xf>
    <xf applyAlignment="1" applyProtection="1" borderId="0" fillId="2" fontId="18" numFmtId="0" pivotButton="0" quotePrefix="0" xfId="0">
      <alignment shrinkToFit="1" wrapText="1"/>
      <protection hidden="0" locked="0"/>
    </xf>
    <xf applyAlignment="1" applyProtection="1" borderId="0" fillId="2" fontId="18" numFmtId="0" pivotButton="0" quotePrefix="0" xfId="0">
      <alignment shrinkToFit="1" vertical="top"/>
      <protection hidden="0" locked="0"/>
    </xf>
    <xf borderId="0" fillId="3" fontId="20" numFmtId="0" pivotButton="0" quotePrefix="0" xfId="0"/>
    <xf borderId="0" fillId="3" fontId="19" numFmtId="0" pivotButton="0" quotePrefix="0" xfId="0"/>
    <xf borderId="0" fillId="3" fontId="18" numFmtId="0" pivotButton="0" quotePrefix="0" xfId="0"/>
    <xf borderId="0" fillId="3" fontId="22" numFmtId="0" pivotButton="0" quotePrefix="0" xfId="0"/>
    <xf applyAlignment="1" borderId="0" fillId="3" fontId="23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applyProtection="1" borderId="0" fillId="3" fontId="18" numFmtId="164" pivotButton="0" quotePrefix="0" xfId="0">
      <alignment horizontal="right"/>
      <protection hidden="0" locked="0"/>
    </xf>
    <xf borderId="0" fillId="3" fontId="73" numFmtId="0" pivotButton="0" quotePrefix="0" xfId="0"/>
    <xf borderId="0" fillId="3" fontId="20" numFmtId="0" pivotButton="0" quotePrefix="0" xfId="0"/>
    <xf applyAlignment="1" borderId="0" fillId="3" fontId="24" numFmtId="0" pivotButton="0" quotePrefix="0" xfId="0">
      <alignment horizontal="right" vertical="center"/>
    </xf>
    <xf borderId="0" fillId="0" fontId="18" numFmtId="3" pivotButton="0" quotePrefix="0" xfId="0"/>
    <xf applyAlignment="1" borderId="0" fillId="2" fontId="18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borderId="22" fillId="5" fontId="19" numFmtId="0" pivotButton="0" quotePrefix="0" xfId="0">
      <alignment horizontal="right" wrapText="1"/>
    </xf>
    <xf applyAlignment="1" borderId="0" fillId="3" fontId="19" numFmtId="0" pivotButton="0" quotePrefix="0" xfId="0">
      <alignment horizontal="right" wrapText="1"/>
    </xf>
    <xf borderId="2" fillId="0" fontId="18" numFmtId="0" pivotButton="0" quotePrefix="0" xfId="0"/>
    <xf borderId="8" fillId="0" fontId="18" numFmtId="0" pivotButton="0" quotePrefix="0" xfId="0"/>
    <xf applyAlignment="1" borderId="8" fillId="0" fontId="18" numFmtId="166" pivotButton="0" quotePrefix="0" xfId="0">
      <alignment horizontal="right" vertical="top"/>
    </xf>
    <xf borderId="0" fillId="2" fontId="18" numFmtId="0" pivotButton="0" quotePrefix="0" xfId="0"/>
    <xf borderId="0" fillId="0" fontId="18" numFmtId="0" pivotButton="0" quotePrefix="0" xfId="0"/>
    <xf applyAlignment="1" borderId="23" fillId="5" fontId="23" numFmtId="0" pivotButton="0" quotePrefix="0" xfId="0">
      <alignment horizontal="center"/>
    </xf>
    <xf applyAlignment="1" borderId="22" fillId="5" fontId="23" numFmtId="0" pivotButton="0" quotePrefix="0" xfId="0">
      <alignment horizontal="center"/>
    </xf>
    <xf applyAlignment="1" borderId="0" fillId="0" fontId="69" numFmtId="0" pivotButton="0" quotePrefix="0" xfId="0">
      <alignment horizontal="left" indent="2"/>
    </xf>
    <xf applyAlignment="1" borderId="0" fillId="2" fontId="19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2" fillId="2" fontId="18" numFmtId="0" pivotButton="0" quotePrefix="0" xfId="0">
      <alignment horizontal="center"/>
    </xf>
    <xf applyAlignment="1" borderId="7" fillId="5" fontId="19" numFmtId="0" pivotButton="0" quotePrefix="0" xfId="0">
      <alignment horizontal="center"/>
    </xf>
    <xf applyAlignment="1" borderId="8" fillId="5" fontId="19" numFmtId="0" pivotButton="0" quotePrefix="0" xfId="0">
      <alignment horizontal="center"/>
    </xf>
    <xf applyAlignment="1" borderId="9" fillId="5" fontId="19" numFmtId="0" pivotButton="0" quotePrefix="0" xfId="0">
      <alignment horizontal="center"/>
    </xf>
    <xf applyAlignment="1" borderId="1" fillId="4" fontId="20" numFmtId="0" pivotButton="0" quotePrefix="0" xfId="0">
      <alignment horizontal="center"/>
    </xf>
    <xf applyAlignment="1" borderId="2" fillId="4" fontId="20" numFmtId="0" pivotButton="0" quotePrefix="0" xfId="0">
      <alignment horizontal="center"/>
    </xf>
    <xf applyAlignment="1" borderId="4" fillId="4" fontId="20" numFmtId="0" pivotButton="0" quotePrefix="0" xfId="0">
      <alignment horizontal="center"/>
    </xf>
    <xf applyAlignment="1" borderId="23" fillId="4" fontId="20" numFmtId="0" pivotButton="0" quotePrefix="0" xfId="0">
      <alignment horizontal="center"/>
    </xf>
    <xf applyAlignment="1" borderId="3" fillId="4" fontId="20" numFmtId="0" pivotButton="0" quotePrefix="0" xfId="0">
      <alignment horizontal="center"/>
    </xf>
    <xf applyAlignment="1" borderId="22" fillId="4" fontId="20" numFmtId="0" pivotButton="0" quotePrefix="0" xfId="0">
      <alignment horizontal="center"/>
    </xf>
    <xf applyAlignment="1" borderId="0" fillId="2" fontId="22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2" fontId="22" numFmtId="0" pivotButton="0" quotePrefix="0" xfId="0">
      <alignment horizontal="center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borderId="0" fillId="0" fontId="15" numFmtId="49" pivotButton="0" quotePrefix="0" xfId="0">
      <alignment horizontal="left" shrinkToFit="1" vertical="top" wrapText="1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applyProtection="1" borderId="0" fillId="2" fontId="74" numFmtId="0" pivotButton="0" quotePrefix="0" xfId="0">
      <alignment horizontal="left" shrinkToFit="1" vertical="top" wrapText="1"/>
      <protection hidden="0" locked="0"/>
    </xf>
    <xf applyAlignment="1" borderId="7" fillId="4" fontId="20" numFmtId="0" pivotButton="0" quotePrefix="0" xfId="0">
      <alignment horizontal="center"/>
    </xf>
    <xf applyAlignment="1" borderId="8" fillId="4" fontId="20" numFmtId="0" pivotButton="0" quotePrefix="0" xfId="0">
      <alignment horizontal="center"/>
    </xf>
    <xf applyAlignment="1" borderId="9" fillId="4" fontId="20" numFmtId="0" pivotButton="0" quotePrefix="0" xfId="0">
      <alignment horizontal="center"/>
    </xf>
    <xf applyAlignment="1" borderId="0" fillId="0" fontId="75" numFmtId="0" pivotButton="0" quotePrefix="0" xfId="0">
      <alignment horizontal="right"/>
    </xf>
    <xf borderId="0" fillId="0" fontId="19" numFmtId="166" pivotButton="0" quotePrefix="0" xfId="2812"/>
    <xf applyAlignment="1" borderId="25" fillId="4" fontId="20" numFmtId="0" pivotButton="0" quotePrefix="0" xfId="0">
      <alignment horizontal="center"/>
    </xf>
    <xf borderId="2" fillId="0" fontId="0" numFmtId="0" pivotButton="0" quotePrefix="0" xfId="0"/>
    <xf borderId="4" fillId="0" fontId="0" numFmtId="0" pivotButton="0" quotePrefix="0" xfId="0"/>
    <xf applyAlignment="1" borderId="24" fillId="5" fontId="19" numFmtId="0" pivotButton="0" quotePrefix="0" xfId="0">
      <alignment horizontal="center"/>
    </xf>
    <xf borderId="8" fillId="0" fontId="0" numFmtId="0" pivotButton="0" quotePrefix="0" xfId="0"/>
    <xf borderId="9" fillId="0" fontId="0" numFmtId="0" pivotButton="0" quotePrefix="0" xfId="0"/>
    <xf applyAlignment="1" borderId="26" fillId="4" fontId="20" numFmtId="0" pivotButton="0" quotePrefix="0" xfId="0">
      <alignment horizontal="center"/>
    </xf>
    <xf borderId="29" fillId="0" fontId="0" numFmtId="0" pivotButton="0" quotePrefix="0" xfId="0"/>
    <xf borderId="22" fillId="0" fontId="0" numFmtId="0" pivotButton="0" quotePrefix="0" xfId="0"/>
    <xf borderId="0" fillId="0" fontId="18" numFmtId="172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3" fontId="18" numFmtId="168" pivotButton="0" quotePrefix="0" xfId="0">
      <alignment horizontal="center"/>
    </xf>
    <xf applyAlignment="1" applyProtection="1" borderId="0" fillId="3" fontId="19" numFmtId="170" pivotButton="0" quotePrefix="0" xfId="0">
      <alignment horizontal="center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20" fillId="3" fontId="24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0" fillId="0" fontId="19" numFmtId="166" pivotButton="0" quotePrefix="0" xfId="2812"/>
    <xf borderId="0" fillId="0" fontId="18" numFmtId="166" pivotButton="0" quotePrefix="0" xfId="0"/>
    <xf borderId="20" fillId="0" fontId="18" numFmtId="166" pivotButton="0" quotePrefix="0" xfId="0"/>
    <xf borderId="8" fillId="0" fontId="19" numFmtId="166" pivotButton="0" quotePrefix="0" xfId="0"/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20" fillId="3" fontId="24" numFmtId="166" pivotButton="0" quotePrefix="0" xfId="2809">
      <alignment vertical="top"/>
    </xf>
    <xf applyAlignment="1" borderId="20" fillId="0" fontId="18" numFmtId="166" pivotButton="0" quotePrefix="0" xfId="0">
      <alignment vertical="top"/>
    </xf>
    <xf applyAlignment="1" borderId="0" fillId="3" fontId="24" numFmtId="166" pivotButton="0" quotePrefix="0" xfId="2809">
      <alignment horizontal="right" vertical="top"/>
    </xf>
    <xf applyAlignment="1" borderId="0" fillId="0" fontId="18" numFmtId="166" pivotButton="0" quotePrefix="0" xfId="2812">
      <alignment horizontal="right"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vertical="top"/>
    </xf>
    <xf applyAlignment="1" borderId="0" fillId="0" fontId="18" numFmtId="166" pivotButton="0" quotePrefix="0" xfId="0">
      <alignment vertical="top"/>
    </xf>
    <xf borderId="0" fillId="0" fontId="18" numFmtId="168" pivotButton="0" quotePrefix="0" xfId="0"/>
    <xf applyAlignment="1" borderId="8" fillId="0" fontId="19" numFmtId="168" pivotButton="0" quotePrefix="0" xfId="0">
      <alignment vertical="top"/>
    </xf>
    <xf applyAlignment="1" borderId="0" fillId="0" fontId="66" numFmtId="171" pivotButton="0" quotePrefix="0" xfId="2807">
      <alignment horizontal="right"/>
    </xf>
    <xf applyAlignment="1" borderId="0" fillId="0" fontId="22" numFmtId="168" pivotButton="0" quotePrefix="0" xfId="0">
      <alignment horizontal="right" vertical="top"/>
    </xf>
    <xf borderId="8" fillId="0" fontId="19" numFmtId="168" pivotButton="0" quotePrefix="0" xfId="0"/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18" numFmtId="168" pivotButton="0" quotePrefix="0" xfId="0">
      <alignment vertical="top"/>
    </xf>
    <xf applyAlignment="1" borderId="0" fillId="0" fontId="18" numFmtId="171" pivotButton="0" quotePrefix="0" xfId="2807">
      <alignment horizontal="right"/>
    </xf>
    <xf applyAlignment="1" borderId="0" fillId="0" fontId="18" numFmtId="166" pivotButton="0" quotePrefix="0" xfId="0">
      <alignment horizontal="right" vertical="top"/>
    </xf>
    <xf applyAlignment="1" borderId="8" fillId="0" fontId="18" numFmtId="166" pivotButton="0" quotePrefix="0" xfId="0">
      <alignment horizontal="right" vertical="top"/>
    </xf>
    <xf applyAlignment="1" borderId="0" fillId="2" fontId="18" numFmtId="171" pivotButton="0" quotePrefix="0" xfId="0">
      <alignment horizontal="center"/>
    </xf>
    <xf borderId="0" fillId="0" fontId="22" numFmtId="171" pivotButton="0" quotePrefix="0" xfId="0"/>
    <xf borderId="3" fillId="0" fontId="0" numFmtId="0" pivotButton="0" quotePrefix="0" xfId="0"/>
    <xf applyAlignment="1" applyProtection="1" borderId="0" fillId="3" fontId="71" numFmtId="171" pivotButton="0" quotePrefix="1" xfId="2810">
      <alignment horizontal="center" vertical="center" wrapText="1"/>
      <protection hidden="0" locked="0"/>
    </xf>
    <xf borderId="0" fillId="0" fontId="19" numFmtId="166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applyAlignment="1" borderId="0" fillId="3" fontId="18" numFmtId="168" pivotButton="0" quotePrefix="0" xfId="2811">
      <alignment vertical="top"/>
    </xf>
    <xf applyAlignment="1" borderId="0" fillId="0" fontId="18" numFmtId="175" pivotButton="0" quotePrefix="0" xfId="0">
      <alignment horizontal="right" vertical="top"/>
    </xf>
    <xf applyAlignment="1" borderId="24" fillId="4" fontId="20" numFmtId="0" pivotButton="0" quotePrefix="0" xfId="0">
      <alignment horizontal="center"/>
    </xf>
    <xf borderId="0" fillId="37" fontId="77" numFmtId="0" pivotButton="0" quotePrefix="0" xfId="0"/>
    <xf applyAlignment="1" borderId="0" fillId="37" fontId="77" numFmtId="0" pivotButton="0" quotePrefix="0" xfId="0">
      <alignment horizontal="center"/>
    </xf>
    <xf applyAlignment="1" borderId="0" fillId="37" fontId="77" numFmtId="168" pivotButton="0" quotePrefix="0" xfId="0">
      <alignment horizontal="center"/>
    </xf>
    <xf applyAlignment="1" applyProtection="1" borderId="0" fillId="37" fontId="77" numFmtId="169" pivotButton="0" quotePrefix="0" xfId="0">
      <alignment horizontal="center"/>
      <protection hidden="0" locked="0"/>
    </xf>
    <xf borderId="0" fillId="37" fontId="77" numFmtId="171" pivotButton="0" quotePrefix="0" xfId="0"/>
    <xf applyAlignment="1" borderId="0" fillId="0" fontId="19" numFmtId="166" pivotButton="0" quotePrefix="0" xfId="0">
      <alignment horizontal="right" vertical="top"/>
    </xf>
    <xf applyAlignment="1" borderId="0" fillId="0" fontId="19" numFmtId="168" pivotButton="0" quotePrefix="0" xfId="0">
      <alignment horizontal="right" vertical="top"/>
    </xf>
    <xf applyAlignment="1" borderId="0" fillId="0" fontId="24" numFmtId="166" pivotButton="0" quotePrefix="0" xfId="2809">
      <alignment vertical="top"/>
    </xf>
    <xf borderId="0" fillId="0" fontId="76" numFmtId="167" pivotButton="0" quotePrefix="0" xfId="0"/>
    <xf borderId="0" fillId="0" fontId="76" numFmtId="0" pivotButton="0" quotePrefix="0" xfId="0"/>
    <xf borderId="0" fillId="0" fontId="76" numFmtId="180" pivotButton="0" quotePrefix="0" xfId="0"/>
    <xf borderId="0" fillId="0" fontId="76" numFmtId="181" pivotButton="0" quotePrefix="0" xfId="0"/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0" fillId="0" fontId="18" numFmtId="181" pivotButton="0" quotePrefix="0" xfId="0">
      <alignment horizontal="right" vertical="top"/>
    </xf>
    <xf borderId="0" fillId="0" fontId="18" numFmtId="181" pivotButton="0" quotePrefix="0" xfId="0"/>
    <xf borderId="0" fillId="0" fontId="18" numFmtId="177" pivotButton="0" quotePrefix="0" xfId="0"/>
    <xf borderId="0" fillId="0" fontId="18" numFmtId="176" pivotButton="0" quotePrefix="0" xfId="0"/>
  </cellXfs>
  <cellStyles count="2145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  <cellStyle builtinId="5" name="Percent" xfId="2140"/>
    <cellStyle name="Normal 2 10" xfId="2141"/>
    <cellStyle name="Comma 10 2 2 2 2" xfId="2142"/>
    <cellStyle name="Normal 2 9 2" xfId="2143"/>
    <cellStyle builtinId="4" name="Currency" xfId="214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1.pn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2.pn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3.pn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4.pn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5.pn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16.pn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17.pn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18.pn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19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0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76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76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5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5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151189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978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5978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60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60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6198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19050</colOff>
      <row>0</row>
      <rowOff>171450</rowOff>
    </from>
    <ext cx="2280301" cy="681251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3250" y="165100"/>
          <a:ext cx="2280301" cy="681251"/>
        </a:xfrm>
        <a:prstGeom prst="rect">
          <avLst/>
        </a:prstGeom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31750</colOff>
      <row>0</row>
      <rowOff>0</rowOff>
    </from>
    <ext cx="2276985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2300" y="0"/>
          <a:ext cx="2276985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5917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5917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79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79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36914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levy@kabillion.com" TargetMode="External" Type="http://schemas.openxmlformats.org/officeDocument/2006/relationships/hyperlink" /><Relationship Id="rId3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mmedlock@gnusbrands.com" TargetMode="External" Type="http://schemas.openxmlformats.org/officeDocument/2006/relationships/hyperlink" /><Relationship Id="rId3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AccountsPayable@reelzchannel.com" TargetMode="External" Type="http://schemas.openxmlformats.org/officeDocument/2006/relationships/hyperlink" /><Relationship Id="rId3" Target="mailto:Cgeorgakakis@reelz.com" TargetMode="External" Type="http://schemas.openxmlformats.org/officeDocument/2006/relationships/hyperlink" /><Relationship Id="rId4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christofer_frey@spe.sony.com" TargetMode="External" Type="http://schemas.openxmlformats.org/officeDocument/2006/relationships/hyperlink" /><Relationship Id="rId3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tephen.Montgomery@starz.com" TargetMode="External" Type="http://schemas.openxmlformats.org/officeDocument/2006/relationships/hyperlink" /><Relationship Id="rId3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fant@tvone.tv" TargetMode="External" Type="http://schemas.openxmlformats.org/officeDocument/2006/relationships/hyperlink" /><Relationship Id="rId3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arl.Reece@disney.com" TargetMode="External" Type="http://schemas.openxmlformats.org/officeDocument/2006/relationships/hyperlink" /><Relationship Id="rId3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oshua.Berger@amcnetworks.com" TargetMode="External" Type="http://schemas.openxmlformats.org/officeDocument/2006/relationships/hyperlink" /><Relationship Id="rId3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domenico.dimeglio@cbsinteractive.com" TargetMode="External" Type="http://schemas.openxmlformats.org/officeDocument/2006/relationships/hyperlink" /><Relationship Id="rId3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ommyWebber@crownmedia.com" TargetMode="External" Type="http://schemas.openxmlformats.org/officeDocument/2006/relationships/hyperlink" /><Relationship Id="rId3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vin_Kroll@discovery.com" TargetMode="External" Type="http://schemas.openxmlformats.org/officeDocument/2006/relationships/hyperlink" /><Relationship Id="rId3" Target="mailto:Discovery_Invoices@discovery.com" TargetMode="External" Type="http://schemas.openxmlformats.org/officeDocument/2006/relationships/hyperlink" /><Relationship Id="rId4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Gvarhely@epix.com" TargetMode="External" Type="http://schemas.openxmlformats.org/officeDocument/2006/relationships/hyperlink" /><Relationship Id="rId3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Q145"/>
  <sheetViews>
    <sheetView showGridLines="0" topLeftCell="A7" workbookViewId="0" zoomScale="70" zoomScaleNormal="70" zoomScalePageLayoutView="80">
      <selection activeCell="M38" sqref="M38"/>
    </sheetView>
  </sheetViews>
  <sheetFormatPr baseColWidth="8" defaultColWidth="8.7109375" defaultRowHeight="15.75"/>
  <cols>
    <col customWidth="1" max="1" min="1" style="266" width="1.7109375"/>
    <col customWidth="1" max="2" min="2" style="266" width="10.140625"/>
    <col customWidth="1" max="3" min="3" style="266" width="16.28515625"/>
    <col customWidth="1" max="4" min="4" style="266" width="94.140625"/>
    <col bestFit="1" customWidth="1" max="5" min="5" style="266" width="31"/>
    <col customWidth="1" max="6" min="6" style="266" width="23.28515625"/>
    <col customWidth="1" max="7" min="7" style="266" width="20"/>
    <col customWidth="1" max="8" min="8" style="266" width="23"/>
    <col customWidth="1" max="9" min="9" style="266" width="18.7109375"/>
    <col customWidth="1" max="10" min="10" style="266" width="23"/>
    <col customWidth="1" max="11" min="11" style="266" width="1.7109375"/>
    <col customWidth="1" max="12" min="12" style="266" width="12.28515625"/>
    <col customWidth="1" max="13" min="13" style="266" width="16"/>
    <col bestFit="1" customWidth="1" max="14" min="14" style="266" width="20.7109375"/>
    <col bestFit="1" customWidth="1" max="15" min="15" style="266" width="10.140625"/>
    <col bestFit="1" customWidth="1" max="16" min="16" style="266" width="13.140625"/>
    <col bestFit="1" customWidth="1" max="17" min="17" style="266" width="18.140625"/>
    <col bestFit="1" customWidth="1" max="18" min="18" style="266" width="12.42578125"/>
    <col customWidth="1" max="16384" min="19" style="266" width="8.7109375"/>
  </cols>
  <sheetData>
    <row r="1">
      <c r="A1" s="266" t="n"/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A2" s="266" t="n"/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A3" s="266" t="n"/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A4" s="266" t="n"/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A5" s="266" t="n"/>
      <c r="B5" s="127" t="inlineStr">
        <is>
          <t>Canoe Ventures, LLC</t>
        </is>
      </c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A6" s="266" t="n"/>
      <c r="B6" s="126" t="inlineStr">
        <is>
          <t>200 Union Boulevard, Suite 201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A7" s="266" t="n"/>
      <c r="B7" s="126" t="inlineStr">
        <is>
          <t>Lakewood, CO  80228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A8" s="266" t="n"/>
      <c r="B8" s="2" t="inlineStr">
        <is>
          <t>303-224-3000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A9" s="266" t="n"/>
      <c r="B9" s="125" t="inlineStr">
        <is>
          <t>invoices@canoeventures.com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A10" s="266" t="n"/>
      <c r="C10" s="287" t="n"/>
      <c r="D10" s="265" t="n"/>
      <c r="E10" s="265" t="n"/>
      <c r="F10" s="265" t="n"/>
      <c r="H10" s="266" t="n"/>
      <c r="I10" s="266" t="n"/>
      <c r="J10" s="266" t="n"/>
    </row>
    <row r="11">
      <c r="A11" s="266" t="n"/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A12" s="266" t="n"/>
      <c r="B12" s="115" t="inlineStr">
        <is>
          <t>Bill To:</t>
        </is>
      </c>
      <c r="D12" s="101" t="inlineStr">
        <is>
          <t>A&amp;E Networks</t>
        </is>
      </c>
      <c r="E12" s="121" t="n"/>
      <c r="F12" s="121" t="n"/>
      <c r="H12" s="285" t="inlineStr">
        <is>
          <t>FEDERAL TAX ID : 26-2372059</t>
        </is>
      </c>
    </row>
    <row r="13">
      <c r="A13" s="266" t="n"/>
      <c r="C13" s="121" t="n"/>
      <c r="D13" s="266" t="inlineStr">
        <is>
          <t>Attention: R Lee Barstow, VP Digital Ad Operations</t>
        </is>
      </c>
      <c r="E13" s="121" t="n"/>
      <c r="F13" s="121" t="n"/>
      <c r="H13" s="289" t="inlineStr">
        <is>
          <t>Invoice # is required on all remittances</t>
        </is>
      </c>
    </row>
    <row r="14">
      <c r="A14" s="266" t="n"/>
      <c r="C14" s="121" t="n"/>
      <c r="D14" s="266" t="inlineStr">
        <is>
          <t xml:space="preserve">235 East 45th </t>
        </is>
      </c>
      <c r="E14" s="285" t="n"/>
      <c r="F14" s="285" t="n"/>
      <c r="H14" s="287" t="n"/>
      <c r="I14" s="287" t="n"/>
      <c r="J14" s="287" t="n"/>
      <c r="N14" s="253" t="n"/>
    </row>
    <row r="15">
      <c r="A15" s="266" t="inlineStr">
        <is>
          <t xml:space="preserve"> </t>
        </is>
      </c>
      <c r="C15" s="121" t="n"/>
      <c r="D15" s="266" t="inlineStr">
        <is>
          <t>New York, NY 10017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  <c r="N15" s="310" t="n"/>
      <c r="P15" s="311" t="n"/>
    </row>
    <row r="16">
      <c r="A16" s="266" t="n"/>
      <c r="C16" s="285" t="n"/>
      <c r="D16" s="76" t="inlineStr">
        <is>
          <t>Lee.Barstow@aenetworks.com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M16" s="253" t="n"/>
      <c r="N16" s="310" t="n"/>
      <c r="O16" s="253" t="n"/>
      <c r="P16" s="312" t="n"/>
    </row>
    <row r="17">
      <c r="A17" s="266" t="n"/>
      <c r="C17" s="285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M17" s="253" t="n"/>
      <c r="P17" s="312" t="n"/>
    </row>
    <row r="18">
      <c r="A18" s="266" t="n"/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41" t="n"/>
      <c r="L18" s="215" t="n"/>
      <c r="M18" s="253" t="n"/>
      <c r="N18" s="311" t="n"/>
    </row>
    <row r="19">
      <c r="A19" s="266" t="n"/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</v>
      </c>
      <c r="J19" s="110" t="n"/>
      <c r="L19" s="216" t="n"/>
      <c r="M19" s="253" t="n"/>
    </row>
    <row r="20">
      <c r="A20" s="266" t="n"/>
      <c r="B20" s="115" t="inlineStr">
        <is>
          <t>Programming Group:</t>
        </is>
      </c>
      <c r="D20" s="290" t="inlineStr">
        <is>
          <t>A&amp;E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</v>
      </c>
      <c r="J20" s="110" t="n"/>
      <c r="L20" s="215" t="n"/>
      <c r="M20" s="253" t="n"/>
      <c r="O20" s="253" t="n"/>
      <c r="P20" s="312" t="n"/>
    </row>
    <row r="21">
      <c r="A21" s="266" t="n"/>
      <c r="B21" s="115" t="inlineStr">
        <is>
          <t>Network(s):</t>
        </is>
      </c>
      <c r="D21" s="290" t="inlineStr">
        <is>
          <t>A&amp;E, Lifetime, History, LMN, FYI, H2, Viceland</t>
        </is>
      </c>
      <c r="E21" s="285" t="n"/>
      <c r="F21" s="285" t="n"/>
      <c r="G21" s="245" t="n"/>
      <c r="H21" s="104" t="inlineStr">
        <is>
          <t xml:space="preserve">   800M - 2B        </t>
        </is>
      </c>
      <c r="I21" s="313" t="n">
        <v>0.71</v>
      </c>
      <c r="J21" s="110" t="n"/>
      <c r="M21" s="253" t="n"/>
      <c r="N21" s="311" t="n"/>
    </row>
    <row r="22">
      <c r="A22" s="266" t="n"/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0.61</v>
      </c>
      <c r="J22" s="314" t="n"/>
      <c r="L22" s="253" t="n"/>
      <c r="M22" s="253" t="n"/>
      <c r="N22" s="253" t="n"/>
    </row>
    <row r="23">
      <c r="A23" s="266" t="n"/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</v>
      </c>
      <c r="J23" s="314" t="n"/>
      <c r="L23" s="253" t="n"/>
      <c r="M23" s="253" t="n"/>
      <c r="N23" s="312" t="n"/>
    </row>
    <row r="24">
      <c r="A24" s="266" t="n"/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314" t="n"/>
      <c r="L24" s="253" t="n"/>
      <c r="M24" s="253" t="n"/>
    </row>
    <row r="25">
      <c r="A25" s="266" t="n"/>
      <c r="B25" s="24" t="n"/>
      <c r="D25" s="46" t="n"/>
      <c r="E25" s="285" t="n"/>
      <c r="F25" s="285" t="n"/>
      <c r="G25" s="245" t="n"/>
      <c r="H25" s="104" t="inlineStr">
        <is>
          <t>5B +</t>
        </is>
      </c>
      <c r="I25" s="313" t="n">
        <v>0.5</v>
      </c>
      <c r="J25" s="314" t="n"/>
      <c r="L25" s="253" t="n"/>
      <c r="M25" s="253" t="n"/>
    </row>
    <row r="26">
      <c r="A26" s="266" t="n"/>
      <c r="B26" s="285" t="n"/>
      <c r="C26" s="285" t="n"/>
      <c r="D26" s="285" t="n"/>
      <c r="E26" s="285" t="n"/>
      <c r="F26" s="285" t="n"/>
      <c r="G26" s="285" t="n"/>
      <c r="H26" s="285" t="n"/>
      <c r="I26" s="285" t="n"/>
      <c r="J26" s="285" t="n"/>
      <c r="K26" s="287" t="n"/>
      <c r="L26" s="287" t="n"/>
      <c r="M26" s="78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2" t="n"/>
      <c r="F28" s="315" t="n"/>
      <c r="G28" s="216" t="n"/>
      <c r="H28" s="253" t="n"/>
      <c r="I28" s="316" t="n"/>
      <c r="J28" s="317" t="n"/>
      <c r="K28" s="253" t="n"/>
      <c r="M28" s="253" t="n"/>
    </row>
    <row customHeight="1" ht="16.5" r="29" s="59" thickBot="1">
      <c r="B29" s="95" t="n"/>
      <c r="C29" s="92" t="n"/>
      <c r="E29" s="253" t="n"/>
      <c r="F29" s="47" t="n"/>
      <c r="G29" s="47" t="n"/>
      <c r="H29" s="318" t="n"/>
      <c r="I29" s="319" t="n"/>
      <c r="J29" s="319" t="n"/>
      <c r="K29" s="253" t="n"/>
      <c r="M29" s="253" t="n"/>
    </row>
    <row customHeight="1" ht="16.5" r="30" s="59" thickTop="1">
      <c r="B30" s="95" t="n"/>
      <c r="C30" s="92" t="n"/>
      <c r="D30" s="253" t="n"/>
      <c r="E30" s="315" t="n"/>
      <c r="F30" s="216" t="n"/>
      <c r="G30" s="253" t="n"/>
      <c r="H30" s="266" t="n"/>
      <c r="I30" s="253" t="n"/>
      <c r="J30" s="316" t="n"/>
      <c r="K30" s="253" t="n"/>
      <c r="M30" s="253" t="n"/>
    </row>
    <row r="31">
      <c r="B31" s="95" t="n"/>
      <c r="C31" s="92" t="n"/>
      <c r="E31" s="315" t="n"/>
      <c r="F31" s="60" t="inlineStr">
        <is>
          <t>Sub-totals by Network:</t>
        </is>
      </c>
      <c r="G31" s="58" t="inlineStr">
        <is>
          <t>A and E</t>
        </is>
      </c>
      <c r="H31" s="253" t="n"/>
      <c r="I31" s="316" t="n"/>
      <c r="J31" s="320" t="n"/>
      <c r="K31" s="253" t="n"/>
      <c r="M31" s="253" t="n"/>
    </row>
    <row r="32">
      <c r="B32" s="95" t="n"/>
      <c r="C32" s="92" t="n"/>
      <c r="D32" s="253" t="n"/>
      <c r="E32" s="315" t="n"/>
      <c r="F32" s="253" t="n"/>
      <c r="G32" s="58" t="inlineStr">
        <is>
          <t>Lifetime</t>
        </is>
      </c>
      <c r="H32" s="253" t="n"/>
      <c r="I32" s="316" t="n"/>
      <c r="J32" s="320" t="n"/>
      <c r="K32" s="253" t="n"/>
      <c r="M32" s="253" t="n"/>
    </row>
    <row r="33">
      <c r="B33" s="95" t="n"/>
      <c r="C33" s="92" t="n"/>
      <c r="E33" s="315" t="n"/>
      <c r="F33" s="253" t="n"/>
      <c r="G33" s="299" t="inlineStr">
        <is>
          <t>History Channel</t>
        </is>
      </c>
      <c r="H33" s="253" t="n"/>
      <c r="I33" s="316" t="n"/>
      <c r="J33" s="320" t="n"/>
      <c r="K33" s="253" t="n"/>
      <c r="M33" s="253" t="n"/>
    </row>
    <row r="34">
      <c r="B34" s="95" t="n"/>
      <c r="C34" s="92" t="n"/>
      <c r="E34" s="315" t="n"/>
      <c r="F34" s="253" t="n"/>
      <c r="G34" s="299" t="inlineStr">
        <is>
          <t>Lifetime Movie Network (LMN)</t>
        </is>
      </c>
      <c r="H34" s="253" t="n"/>
      <c r="I34" s="316" t="n"/>
      <c r="J34" s="320" t="n"/>
      <c r="K34" s="253" t="n"/>
      <c r="M34" s="253" t="n"/>
    </row>
    <row r="35">
      <c r="B35" s="95" t="n"/>
      <c r="C35" s="92" t="n"/>
      <c r="E35" s="315" t="n"/>
      <c r="F35" s="253" t="n"/>
      <c r="G35" s="58" t="inlineStr">
        <is>
          <t>FYI</t>
        </is>
      </c>
      <c r="H35" s="253" t="n"/>
      <c r="I35" s="316" t="n"/>
      <c r="J35" s="320" t="n"/>
      <c r="K35" s="253" t="n"/>
      <c r="M35" s="253" t="n"/>
    </row>
    <row r="36">
      <c r="B36" s="95" t="n"/>
      <c r="C36" s="92" t="n"/>
      <c r="E36" s="315" t="n"/>
      <c r="F36" s="253" t="n"/>
      <c r="G36" s="58" t="inlineStr">
        <is>
          <t>Viceland</t>
        </is>
      </c>
      <c r="H36" s="253" t="n"/>
      <c r="I36" s="316" t="n"/>
      <c r="J36" s="320" t="n"/>
      <c r="K36" s="253" t="n"/>
      <c r="M36" s="253" t="n"/>
    </row>
    <row customHeight="1" ht="16.5" r="37" s="59" thickBot="1">
      <c r="B37" s="95" t="n"/>
      <c r="C37" s="92" t="n"/>
      <c r="E37" s="253" t="n"/>
      <c r="F37" s="47" t="n"/>
      <c r="G37" s="48" t="n"/>
      <c r="H37" s="47" t="n"/>
      <c r="I37" s="318" t="n"/>
      <c r="J37" s="319" t="n"/>
      <c r="K37" s="253" t="n"/>
      <c r="M37" s="253" t="n"/>
    </row>
    <row customHeight="1" ht="16.5" r="38" s="59" thickTop="1">
      <c r="B38" s="95" t="n"/>
      <c r="C38" s="92" t="n"/>
      <c r="E38" s="315" t="n"/>
      <c r="F38" s="253" t="n"/>
      <c r="G38" s="266" t="n"/>
      <c r="H38" s="253" t="n"/>
      <c r="I38" s="316" t="n"/>
      <c r="J38" s="317" t="n"/>
      <c r="K38" s="253" t="n"/>
      <c r="M38" s="253" t="n"/>
    </row>
    <row r="39">
      <c r="B39" s="95" t="n"/>
      <c r="C39" s="92" t="n"/>
      <c r="E39" s="315" t="n"/>
      <c r="F39" s="60" t="inlineStr">
        <is>
          <t>Total:</t>
        </is>
      </c>
      <c r="G39" s="253" t="n"/>
      <c r="H39" s="253" t="n"/>
      <c r="J39" s="321" t="n"/>
      <c r="K39" s="253" t="n"/>
      <c r="M39" s="253" t="n"/>
    </row>
    <row r="40">
      <c r="K40" s="253" t="n"/>
      <c r="M40" s="253" t="n"/>
    </row>
    <row r="41">
      <c r="B41" s="74" t="inlineStr">
        <is>
          <t xml:space="preserve">Invoice Comments:
</t>
        </is>
      </c>
      <c r="C41" s="66" t="n"/>
      <c r="D41" s="79" t="n"/>
      <c r="E41" s="66" t="n"/>
      <c r="F41" s="66" t="n"/>
      <c r="G41" s="66" t="n"/>
      <c r="H41" s="66" t="n"/>
      <c r="I41" s="66" t="n"/>
      <c r="J41" s="67" t="n"/>
      <c r="K41" s="253" t="n"/>
      <c r="M41" s="253" t="n"/>
    </row>
    <row r="42">
      <c r="B42" s="68" t="n"/>
      <c r="C42" s="69" t="n"/>
      <c r="D42" s="69" t="n"/>
      <c r="E42" s="69" t="n"/>
      <c r="F42" s="69" t="n"/>
      <c r="G42" s="69" t="n"/>
      <c r="H42" s="69" t="n"/>
      <c r="I42" s="69" t="n"/>
      <c r="J42" s="70" t="n"/>
      <c r="K42" s="253" t="n"/>
      <c r="M42" s="253" t="n"/>
    </row>
    <row customHeight="1" ht="16.5" r="43" s="59" thickBot="1">
      <c r="B43" s="33" t="n"/>
      <c r="C43" s="33" t="n"/>
      <c r="D43" s="33" t="n"/>
      <c r="E43" s="33" t="n"/>
      <c r="F43" s="33" t="n"/>
      <c r="G43" s="33" t="n"/>
      <c r="H43" s="33" t="n"/>
      <c r="I43" s="33" t="n"/>
      <c r="J43" s="33" t="n"/>
      <c r="K43" s="253" t="n"/>
      <c r="M43" s="253" t="n"/>
    </row>
    <row r="44">
      <c r="B44" s="266" t="n"/>
      <c r="C44" s="266" t="n"/>
      <c r="D44" s="266" t="n"/>
      <c r="E44" s="266" t="n"/>
      <c r="F44" s="266" t="n"/>
      <c r="G44" s="266" t="n"/>
      <c r="H44" s="266" t="n"/>
      <c r="I44" s="266" t="n"/>
      <c r="J44" s="266" t="n"/>
      <c r="K44" s="253" t="n"/>
      <c r="M44" s="253" t="n"/>
    </row>
    <row r="45">
      <c r="B45" s="24" t="inlineStr">
        <is>
          <t>Please detach this portion and return with your remittance to:</t>
        </is>
      </c>
      <c r="E45" s="266" t="n"/>
      <c r="F45" s="266" t="n"/>
      <c r="G45" s="266" t="n"/>
      <c r="H45" s="266" t="n"/>
      <c r="I45" s="58" t="inlineStr">
        <is>
          <t>A and E</t>
        </is>
      </c>
      <c r="J45" s="321" t="n"/>
      <c r="K45" s="253" t="n"/>
      <c r="M45" s="253" t="n"/>
    </row>
    <row r="46">
      <c r="I46" s="58" t="inlineStr">
        <is>
          <t>Lifetime</t>
        </is>
      </c>
      <c r="J46" s="321" t="n"/>
      <c r="K46" s="253" t="n"/>
      <c r="L46" s="321" t="n"/>
      <c r="M46" s="253" t="n"/>
    </row>
    <row r="47">
      <c r="I47" s="299" t="inlineStr">
        <is>
          <t>History Channel</t>
        </is>
      </c>
      <c r="J47" s="321" t="n"/>
      <c r="K47" s="253" t="n"/>
      <c r="M47" s="253" t="n"/>
    </row>
    <row r="48">
      <c r="B48" s="24" t="n"/>
      <c r="I48" s="299" t="inlineStr">
        <is>
          <t>Lifetime Movie Network (LMN)</t>
        </is>
      </c>
      <c r="J48" s="321" t="n"/>
      <c r="K48" s="253" t="n"/>
      <c r="M48" s="253" t="n"/>
    </row>
    <row r="49">
      <c r="B49" s="24" t="n"/>
      <c r="I49" s="58" t="inlineStr">
        <is>
          <t>FYI</t>
        </is>
      </c>
      <c r="J49" s="321" t="n"/>
      <c r="K49" s="253" t="n"/>
      <c r="M49" s="253" t="n"/>
    </row>
    <row r="50">
      <c r="I50" s="58" t="inlineStr">
        <is>
          <t>Viceland</t>
        </is>
      </c>
      <c r="J50" s="321" t="n"/>
      <c r="K50" s="253" t="n"/>
      <c r="M50" s="253" t="n"/>
    </row>
    <row customHeight="1" ht="16.5" r="51" s="59" thickBot="1">
      <c r="I51" s="58" t="n"/>
      <c r="J51" s="322" t="n"/>
      <c r="K51" s="253" t="n"/>
      <c r="M51" s="253" t="n"/>
    </row>
    <row customHeight="1" ht="16.5" r="52" s="59" thickTop="1">
      <c r="B52" s="30" t="inlineStr">
        <is>
          <t>Canoe Ventures, LLC</t>
        </is>
      </c>
      <c r="C52" s="262" t="n"/>
      <c r="D52" s="71" t="n"/>
      <c r="E52" s="28" t="inlineStr">
        <is>
          <t>Invoice Date:</t>
        </is>
      </c>
      <c r="F52" s="26">
        <f>J1</f>
        <v/>
      </c>
      <c r="I52" s="58" t="n"/>
      <c r="K52" s="253" t="n"/>
      <c r="M52" s="253" t="n"/>
    </row>
    <row r="53">
      <c r="B53" s="23" t="inlineStr">
        <is>
          <t>Attention: Accounting Department</t>
        </is>
      </c>
      <c r="D53" s="72" t="n"/>
      <c r="E53" s="58" t="inlineStr">
        <is>
          <t>Invoice Number:</t>
        </is>
      </c>
      <c r="F53" s="27">
        <f>J2</f>
        <v/>
      </c>
      <c r="I53" s="58" t="n"/>
      <c r="K53" s="253" t="n"/>
      <c r="M53" s="253" t="n"/>
    </row>
    <row r="54">
      <c r="B54" s="31" t="inlineStr">
        <is>
          <t>200 Union Boulevard, Suite 201</t>
        </is>
      </c>
      <c r="D54" s="72" t="n"/>
      <c r="E54" s="58" t="inlineStr">
        <is>
          <t>Programmer:</t>
        </is>
      </c>
      <c r="F54" s="27">
        <f>D12</f>
        <v/>
      </c>
      <c r="I54" s="25" t="inlineStr">
        <is>
          <t>Amount Due:</t>
        </is>
      </c>
      <c r="J54" s="323" t="n"/>
      <c r="K54" s="253" t="n"/>
      <c r="M54" s="253" t="n"/>
    </row>
    <row r="55">
      <c r="B55" s="32" t="inlineStr">
        <is>
          <t>Lakewood, CO  80228</t>
        </is>
      </c>
      <c r="C55" s="263" t="n"/>
      <c r="D55" s="73" t="n"/>
      <c r="E55" s="58" t="n"/>
      <c r="F55" s="27" t="n"/>
      <c r="K55" s="253" t="n"/>
      <c r="M55" s="253" t="n"/>
    </row>
    <row r="56">
      <c r="C56" s="19" t="n"/>
      <c r="D56" s="19" t="n"/>
      <c r="E56" s="18" t="n"/>
      <c r="F56" s="18" t="n"/>
      <c r="G56" s="18" t="n"/>
      <c r="K56" s="253" t="n"/>
      <c r="M56" s="253" t="n"/>
    </row>
    <row r="57">
      <c r="C57" s="19" t="n"/>
      <c r="D57" s="19" t="n"/>
      <c r="E57" s="18" t="n"/>
      <c r="F57" s="18" t="n"/>
      <c r="G57" s="18" t="n"/>
      <c r="K57" s="253" t="n"/>
      <c r="M57" s="253" t="n"/>
    </row>
    <row r="58">
      <c r="C58" s="19" t="n"/>
      <c r="D58" s="19" t="n"/>
      <c r="E58" s="18" t="n"/>
      <c r="F58" s="18" t="n"/>
      <c r="G58" s="18" t="n"/>
      <c r="K58" s="253" t="n"/>
      <c r="M58" s="253" t="n"/>
    </row>
    <row r="59">
      <c r="C59" s="19" t="n"/>
      <c r="D59" s="19" t="n"/>
      <c r="E59" s="18" t="n"/>
      <c r="F59" s="18" t="n"/>
      <c r="G59" s="18" t="n"/>
      <c r="K59" s="253" t="n"/>
      <c r="M59" s="253" t="n"/>
    </row>
    <row r="60">
      <c r="C60" s="19" t="n"/>
      <c r="D60" s="19" t="n"/>
      <c r="E60" s="18" t="n"/>
      <c r="F60" s="18" t="n"/>
      <c r="G60" s="18" t="n"/>
      <c r="K60" s="253" t="n"/>
      <c r="M60" s="253" t="n"/>
    </row>
    <row r="61">
      <c r="C61" s="19" t="n"/>
      <c r="D61" s="19" t="n"/>
      <c r="E61" s="18" t="n"/>
      <c r="F61" s="18" t="n"/>
      <c r="G61" s="18" t="n"/>
      <c r="K61" s="253" t="n"/>
      <c r="M61" s="253" t="n"/>
    </row>
    <row r="62">
      <c r="C62" s="19" t="n"/>
      <c r="D62" s="19" t="n"/>
      <c r="E62" s="18" t="n"/>
      <c r="F62" s="18" t="n"/>
      <c r="G62" s="18" t="n"/>
      <c r="K62" s="253" t="n"/>
      <c r="M62" s="253" t="n"/>
    </row>
    <row r="63">
      <c r="C63" s="19" t="n"/>
      <c r="D63" s="19" t="n"/>
      <c r="E63" s="18" t="n"/>
      <c r="F63" s="18" t="n"/>
      <c r="G63" s="18" t="n"/>
      <c r="K63" s="253" t="n"/>
      <c r="M63" s="253" t="n"/>
    </row>
    <row r="64">
      <c r="C64" s="19" t="n"/>
      <c r="D64" s="19" t="n"/>
      <c r="E64" s="18" t="n"/>
      <c r="F64" s="18" t="n"/>
      <c r="G64" s="18" t="n"/>
      <c r="L64" s="253" t="n"/>
      <c r="N64" s="253" t="n"/>
    </row>
    <row r="65">
      <c r="C65" s="19" t="n"/>
      <c r="D65" s="19" t="n"/>
      <c r="E65" s="18" t="n"/>
      <c r="F65" s="18" t="n"/>
      <c r="G65" s="18" t="n"/>
      <c r="L65" s="253" t="n"/>
      <c r="N65" s="253" t="n"/>
    </row>
    <row r="66">
      <c r="C66" s="19" t="n"/>
      <c r="D66" s="19" t="n"/>
      <c r="E66" s="18" t="n"/>
      <c r="F66" s="18" t="n"/>
      <c r="G66" s="18" t="n"/>
      <c r="L66" s="253" t="n"/>
      <c r="N66" s="253" t="n"/>
    </row>
    <row r="67">
      <c r="C67" s="19" t="n"/>
      <c r="D67" s="19" t="n"/>
      <c r="E67" s="18" t="n"/>
      <c r="F67" s="18" t="n"/>
      <c r="G67" s="18" t="n"/>
      <c r="L67" s="253" t="n"/>
      <c r="N67" s="253" t="n"/>
    </row>
    <row r="68">
      <c r="C68" s="19" t="n"/>
      <c r="D68" s="19" t="n"/>
      <c r="E68" s="18" t="n"/>
      <c r="F68" s="18" t="n"/>
      <c r="G68" s="18" t="n"/>
      <c r="L68" s="253" t="n"/>
      <c r="N68" s="253" t="n"/>
    </row>
    <row r="69">
      <c r="C69" s="19" t="n"/>
      <c r="D69" s="19" t="n"/>
      <c r="E69" s="18" t="n"/>
      <c r="F69" s="18" t="n"/>
      <c r="G69" s="18" t="n"/>
      <c r="L69" s="253" t="n"/>
      <c r="N69" s="253" t="n"/>
    </row>
    <row r="70">
      <c r="L70" s="253" t="n"/>
      <c r="N70" s="253" t="n"/>
    </row>
    <row r="71">
      <c r="L71" s="253" t="n"/>
      <c r="N71" s="253" t="n"/>
    </row>
    <row r="72">
      <c r="L72" s="253" t="n"/>
      <c r="N72" s="253" t="n"/>
    </row>
    <row r="73">
      <c r="L73" s="253" t="n"/>
      <c r="N73" s="253" t="n"/>
    </row>
    <row r="74">
      <c r="L74" s="253" t="n"/>
      <c r="N74" s="253" t="n"/>
    </row>
    <row r="75">
      <c r="L75" s="253" t="n"/>
      <c r="N75" s="253" t="n"/>
    </row>
    <row r="76">
      <c r="L76" s="253" t="n"/>
      <c r="N76" s="253" t="n"/>
    </row>
    <row r="77">
      <c r="L77" s="253" t="n"/>
      <c r="N77" s="253" t="n"/>
    </row>
    <row r="78">
      <c r="L78" s="253" t="n"/>
      <c r="N78" s="253" t="n"/>
    </row>
    <row r="79">
      <c r="L79" s="253" t="n"/>
      <c r="N79" s="253" t="n"/>
    </row>
    <row r="80">
      <c r="L80" s="253" t="n"/>
      <c r="N80" s="253" t="n"/>
    </row>
    <row r="81">
      <c r="L81" s="253" t="n"/>
      <c r="N81" s="253" t="n"/>
    </row>
    <row r="82">
      <c r="L82" s="253" t="n"/>
      <c r="N82" s="253" t="n"/>
    </row>
    <row r="83">
      <c r="L83" s="253" t="n"/>
      <c r="N83" s="253" t="n"/>
    </row>
    <row r="84">
      <c r="L84" s="253" t="n"/>
      <c r="N84" s="253" t="n"/>
    </row>
    <row r="85">
      <c r="L85" s="253" t="n"/>
      <c r="N85" s="253" t="n"/>
    </row>
    <row r="86">
      <c r="L86" s="253" t="n"/>
      <c r="N86" s="253" t="n"/>
    </row>
    <row r="87">
      <c r="L87" s="253" t="n"/>
      <c r="N87" s="253" t="n"/>
    </row>
    <row r="88">
      <c r="L88" s="253" t="n"/>
      <c r="N88" s="253" t="n"/>
    </row>
    <row r="89">
      <c r="L89" s="253" t="n"/>
      <c r="N89" s="253" t="n"/>
    </row>
    <row r="90">
      <c r="L90" s="253" t="n"/>
      <c r="N90" s="253" t="n"/>
    </row>
    <row r="91">
      <c r="L91" s="253" t="n"/>
      <c r="N91" s="253" t="n"/>
    </row>
    <row r="92">
      <c r="L92" s="253" t="n"/>
      <c r="N92" s="253" t="n"/>
    </row>
    <row r="93">
      <c r="L93" s="253" t="n"/>
      <c r="N93" s="253" t="n"/>
    </row>
    <row r="94">
      <c r="L94" s="253" t="n"/>
      <c r="N94" s="253" t="n"/>
    </row>
    <row r="95">
      <c r="L95" s="253" t="n"/>
      <c r="N95" s="253" t="n"/>
    </row>
    <row r="96">
      <c r="L96" s="253" t="n"/>
      <c r="N96" s="253" t="n"/>
    </row>
    <row r="97">
      <c r="L97" s="253" t="n"/>
      <c r="N97" s="253" t="n"/>
    </row>
    <row r="98">
      <c r="L98" s="253" t="n"/>
      <c r="N98" s="253" t="n"/>
    </row>
    <row r="99">
      <c r="L99" s="253" t="n"/>
      <c r="N99" s="253" t="n"/>
    </row>
    <row r="100">
      <c r="L100" s="253" t="n"/>
      <c r="N100" s="253" t="n"/>
    </row>
    <row r="101">
      <c r="L101" s="253" t="n"/>
      <c r="N101" s="253" t="n"/>
    </row>
    <row r="102">
      <c r="L102" s="253" t="n"/>
      <c r="N102" s="253" t="n"/>
    </row>
    <row r="103">
      <c r="L103" s="253" t="n"/>
      <c r="N103" s="253" t="n"/>
    </row>
    <row r="104">
      <c r="L104" s="253" t="n"/>
      <c r="N104" s="253" t="n"/>
    </row>
    <row r="105">
      <c r="L105" s="253" t="n"/>
      <c r="N105" s="253" t="n"/>
    </row>
    <row r="106">
      <c r="L106" s="253" t="n"/>
      <c r="N106" s="253" t="n"/>
    </row>
    <row r="107">
      <c r="L107" s="253" t="n"/>
      <c r="N107" s="253" t="n"/>
    </row>
    <row r="108">
      <c r="L108" s="253" t="n"/>
      <c r="N108" s="253" t="n"/>
    </row>
    <row r="109">
      <c r="L109" s="253" t="n"/>
      <c r="N109" s="253" t="n"/>
    </row>
    <row r="110">
      <c r="L110" s="253" t="n"/>
      <c r="N110" s="253" t="n"/>
    </row>
    <row r="111">
      <c r="L111" s="253" t="n"/>
      <c r="N111" s="253" t="n"/>
    </row>
    <row r="112">
      <c r="L112" s="253" t="n"/>
      <c r="N112" s="253" t="n"/>
    </row>
    <row r="113">
      <c r="L113" s="253" t="n"/>
      <c r="N113" s="253" t="n"/>
    </row>
    <row r="114">
      <c r="L114" s="253" t="n"/>
      <c r="N114" s="253" t="n"/>
    </row>
    <row r="115">
      <c r="L115" s="253" t="n"/>
      <c r="N115" s="253" t="n"/>
    </row>
    <row r="116">
      <c r="L116" s="253" t="n"/>
      <c r="N116" s="253" t="n"/>
    </row>
    <row r="117">
      <c r="L117" s="253" t="n"/>
      <c r="N117" s="253" t="n"/>
    </row>
    <row r="118">
      <c r="L118" s="253" t="n"/>
      <c r="N118" s="253" t="n"/>
    </row>
    <row r="119">
      <c r="L119" s="253" t="n"/>
      <c r="N119" s="253" t="n"/>
    </row>
    <row r="120">
      <c r="L120" s="253" t="n"/>
      <c r="N120" s="253" t="n"/>
    </row>
    <row r="121">
      <c r="L121" s="253" t="n"/>
      <c r="N121" s="253" t="n"/>
    </row>
    <row r="122">
      <c r="K122" s="253" t="n"/>
      <c r="M122" s="253" t="n"/>
    </row>
    <row r="123">
      <c r="L123" s="253" t="n"/>
      <c r="N123" s="253" t="n"/>
    </row>
    <row r="124">
      <c r="L124" s="58" t="n"/>
      <c r="M124" s="253" t="n"/>
      <c r="N124" s="253" t="n"/>
    </row>
    <row r="125">
      <c r="L125" s="58" t="n"/>
      <c r="M125" s="253" t="n"/>
      <c r="N125" s="253" t="n"/>
    </row>
    <row r="126">
      <c r="L126" s="58" t="n"/>
      <c r="M126" s="253" t="n"/>
      <c r="N126" s="253" t="n"/>
    </row>
    <row r="127">
      <c r="L127" s="58" t="n"/>
      <c r="M127" s="253" t="n"/>
      <c r="N127" s="253" t="n"/>
    </row>
    <row r="128">
      <c r="L128" s="58" t="n"/>
      <c r="M128" s="253" t="n"/>
      <c r="N128" s="253" t="n"/>
    </row>
    <row r="129">
      <c r="L129" s="58" t="n"/>
      <c r="M129" s="253" t="n"/>
      <c r="N129" s="253" t="n"/>
    </row>
    <row r="130">
      <c r="K130" s="317" t="n"/>
    </row>
    <row r="131">
      <c r="N131" s="253" t="n"/>
    </row>
    <row customHeight="1" ht="15.75" r="136" s="59"/>
    <row customHeight="1" ht="15.75" r="142" s="59"/>
    <row r="143">
      <c r="K143" s="266" t="n"/>
      <c r="L143" s="266" t="n"/>
      <c r="Q143" s="253" t="n"/>
    </row>
    <row r="144">
      <c r="K144" s="266" t="n"/>
      <c r="L144" s="266" t="n"/>
    </row>
    <row r="145">
      <c r="K145" s="266" t="n"/>
      <c r="L145" s="266" t="n"/>
    </row>
    <row customHeight="1" ht="14.25" r="160" s="59"/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M46"/>
  <sheetViews>
    <sheetView showGridLines="0" workbookViewId="0" zoomScale="70" zoomScaleNormal="70" zoomScalePageLayoutView="90">
      <selection activeCell="U22" sqref="U22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70.7109375"/>
    <col customWidth="1" max="5" min="5" style="266" width="20.7109375"/>
    <col customWidth="1" max="6" min="6" style="266" width="22.7109375"/>
    <col customWidth="1" max="7" min="7" style="266" width="23.42578125"/>
    <col customWidth="1" max="8" min="8" style="266" width="24.140625"/>
    <col customWidth="1" max="9" min="9" style="266" width="18.5703125"/>
    <col customWidth="1" max="10" min="10" style="266" width="23.7109375"/>
    <col customWidth="1" max="11" min="11" style="266" width="1.7109375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Kabillion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Stevan Levy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8" t="inlineStr">
        <is>
          <t>slevy@kabillion.com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</row>
    <row r="20">
      <c r="B20" s="115" t="inlineStr">
        <is>
          <t>Programming Group:</t>
        </is>
      </c>
      <c r="D20" s="290" t="inlineStr">
        <is>
          <t>Kabillion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</row>
    <row r="21">
      <c r="B21" s="115" t="inlineStr">
        <is>
          <t>Network(s):</t>
        </is>
      </c>
      <c r="D21" s="290" t="inlineStr">
        <is>
          <t>Kabillion, Girls Rule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0.79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K25" s="287" t="n"/>
      <c r="L25" s="287" t="n"/>
      <c r="M25" s="287" t="n"/>
    </row>
    <row customHeight="1" ht="31.5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F27" s="180" t="n"/>
      <c r="G27" s="180" t="n"/>
      <c r="H27" s="311" t="n"/>
      <c r="I27" s="253" t="n"/>
      <c r="J27" s="253" t="n"/>
    </row>
    <row customHeight="1" ht="16.5" r="28" s="59" thickBot="1">
      <c r="B28" s="95" t="n"/>
      <c r="C28" s="92" t="n"/>
      <c r="E28" s="253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E29" s="315" t="n"/>
      <c r="F29" s="253" t="n"/>
      <c r="H29" s="253" t="n"/>
      <c r="I29" s="332" t="n"/>
      <c r="J29" s="333" t="n"/>
    </row>
    <row r="30">
      <c r="B30" s="95" t="n"/>
      <c r="C30" s="92" t="n"/>
      <c r="E30" s="315" t="n"/>
      <c r="F30" s="100" t="inlineStr">
        <is>
          <t>Sub-totals by Network:</t>
        </is>
      </c>
      <c r="G30" s="216" t="inlineStr">
        <is>
          <t>Kabillion</t>
        </is>
      </c>
      <c r="H30" s="215" t="n"/>
      <c r="I30" s="329" t="n"/>
      <c r="J30" s="331" t="n"/>
    </row>
    <row r="31">
      <c r="B31" s="95" t="n"/>
      <c r="C31" s="92" t="n"/>
      <c r="E31" s="315" t="n"/>
      <c r="F31" s="100" t="n"/>
      <c r="G31" s="216" t="inlineStr">
        <is>
          <t>Kabillion Girls Rule</t>
        </is>
      </c>
      <c r="H31" s="215" t="n"/>
      <c r="I31" s="329" t="n"/>
      <c r="J31" s="331" t="n"/>
    </row>
    <row customHeight="1" ht="16.5" r="32" s="59" thickBot="1">
      <c r="B32" s="95" t="n"/>
      <c r="C32" s="92" t="n"/>
      <c r="E32" s="253" t="n"/>
      <c r="F32" s="47" t="n"/>
      <c r="G32" s="48" t="n"/>
      <c r="H32" s="47" t="n"/>
      <c r="I32" s="327" t="n"/>
      <c r="J32" s="328" t="n"/>
    </row>
    <row customHeight="1" ht="16.5" r="33" s="59" thickTop="1">
      <c r="B33" s="95" t="n"/>
      <c r="C33" s="92" t="n"/>
      <c r="E33" s="315" t="n"/>
      <c r="F33" s="253" t="n"/>
      <c r="H33" s="253" t="n"/>
      <c r="I33" s="332" t="n"/>
      <c r="J33" s="333" t="n"/>
    </row>
    <row r="34">
      <c r="B34" s="95" t="n"/>
      <c r="C34" s="92" t="n"/>
      <c r="E34" s="315" t="n"/>
      <c r="F34" s="100" t="inlineStr">
        <is>
          <t>Total:</t>
        </is>
      </c>
      <c r="H34" s="253" t="n"/>
      <c r="I34" s="332" t="n"/>
      <c r="J34" s="340" t="n"/>
    </row>
    <row r="35">
      <c r="B35" s="95" t="n"/>
      <c r="C35" s="92" t="n"/>
      <c r="E35" s="315" t="n"/>
      <c r="F35" s="253" t="n"/>
      <c r="H35" s="253" t="n"/>
      <c r="I35" s="332" t="n"/>
      <c r="J35" s="333" t="n"/>
    </row>
    <row r="36">
      <c r="B36" s="74" t="inlineStr">
        <is>
          <t xml:space="preserve">Invoice Comments:
</t>
        </is>
      </c>
      <c r="C36" s="66" t="n"/>
      <c r="D36" s="79" t="n"/>
      <c r="E36" s="66" t="n"/>
      <c r="F36" s="66" t="n"/>
      <c r="G36" s="66" t="n"/>
      <c r="H36" s="66" t="n"/>
      <c r="I36" s="66" t="n"/>
      <c r="J36" s="67" t="n"/>
    </row>
    <row r="37">
      <c r="B37" s="179" t="n"/>
      <c r="C37" s="177" t="n"/>
      <c r="D37" s="178" t="n"/>
      <c r="E37" s="177" t="n"/>
      <c r="F37" s="177" t="n"/>
      <c r="G37" s="177" t="n"/>
      <c r="H37" s="177" t="n"/>
      <c r="I37" s="177" t="n"/>
      <c r="J37" s="176" t="n"/>
    </row>
    <row customHeight="1" ht="15" r="38" s="59" thickBot="1"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</row>
    <row customHeight="1" ht="15" r="39" s="59">
      <c r="B39" s="269" t="n"/>
      <c r="C39" s="269" t="n"/>
      <c r="D39" s="269" t="n"/>
      <c r="E39" s="269" t="n"/>
      <c r="F39" s="269" t="n"/>
      <c r="G39" s="269" t="n"/>
      <c r="H39" s="269" t="n"/>
      <c r="I39" s="269" t="n"/>
      <c r="J39" s="269" t="n"/>
    </row>
    <row customHeight="1" ht="15" r="40" s="59">
      <c r="B40" s="24" t="inlineStr">
        <is>
          <t>Please detach this portion and return with your remittance to:</t>
        </is>
      </c>
      <c r="I40" s="216" t="n"/>
      <c r="J40" s="331" t="n"/>
    </row>
    <row r="42">
      <c r="B42" s="30" t="inlineStr">
        <is>
          <t>Canoe Ventures, LLC</t>
        </is>
      </c>
      <c r="C42" s="262" t="n"/>
      <c r="D42" s="71" t="n"/>
      <c r="E42" s="28" t="inlineStr">
        <is>
          <t>Invoice Date:</t>
        </is>
      </c>
      <c r="F42" s="26">
        <f>J1</f>
        <v/>
      </c>
    </row>
    <row r="43">
      <c r="B43" s="23" t="inlineStr">
        <is>
          <t>Attention: Accounting Department</t>
        </is>
      </c>
      <c r="D43" s="72" t="n"/>
      <c r="E43" s="58" t="inlineStr">
        <is>
          <t>Invoice Number:</t>
        </is>
      </c>
      <c r="F43" s="27">
        <f>J2</f>
        <v/>
      </c>
    </row>
    <row r="44">
      <c r="B44" s="31" t="inlineStr">
        <is>
          <t>200 Union Boulevard, Suite 201</t>
        </is>
      </c>
      <c r="D44" s="72" t="n"/>
      <c r="E44" s="58" t="inlineStr">
        <is>
          <t>Programmer:</t>
        </is>
      </c>
      <c r="F44" s="27" t="inlineStr">
        <is>
          <t>Kabillion</t>
        </is>
      </c>
      <c r="I44" s="25" t="inlineStr">
        <is>
          <t>Amount Due:</t>
        </is>
      </c>
      <c r="J44" s="338" t="n"/>
    </row>
    <row r="45">
      <c r="B45" s="32" t="inlineStr">
        <is>
          <t>Lakewood, CO  80228</t>
        </is>
      </c>
      <c r="C45" s="263" t="n"/>
      <c r="D45" s="73" t="n"/>
      <c r="E45" s="151" t="n"/>
      <c r="F45" s="240" t="n"/>
      <c r="G45" s="149" t="n"/>
      <c r="H45" s="163" t="n"/>
    </row>
    <row r="46">
      <c r="C46" s="19" t="n"/>
      <c r="D46" s="19" t="n"/>
      <c r="E46" s="18" t="n"/>
      <c r="F46" s="149" t="n"/>
      <c r="G46" s="149" t="n"/>
      <c r="H46" s="149" t="n"/>
      <c r="I46" s="149" t="n"/>
    </row>
  </sheetData>
  <autoFilter ref="B26:J27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/>
    <hyperlink display="mailto:slevy@kabillion.com"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M47"/>
  <sheetViews>
    <sheetView showGridLines="0" workbookViewId="0" zoomScale="70" zoomScaleNormal="70" zoomScalePageLayoutView="9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68"/>
    <col customWidth="1" max="5" min="5" style="266" width="20.7109375"/>
    <col customWidth="1" max="7" min="6" style="266" width="22.85546875"/>
    <col customWidth="1" max="8" min="8" style="266" width="24"/>
    <col customWidth="1" max="9" min="9" style="266" width="17.42578125"/>
    <col customWidth="1" max="10" min="10" style="266" width="22.85546875"/>
    <col customWidth="1" max="11" min="11" style="266" width="1.7109375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Genius Brands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Mike Medlock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8" t="inlineStr">
        <is>
          <t>mmedlock@gnusbrands.com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339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</row>
    <row r="20">
      <c r="B20" s="115" t="inlineStr">
        <is>
          <t>Programming Group:</t>
        </is>
      </c>
      <c r="D20" s="290" t="inlineStr">
        <is>
          <t>Genius Brands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</row>
    <row r="21">
      <c r="B21" s="115" t="inlineStr">
        <is>
          <t>Network(s):</t>
        </is>
      </c>
      <c r="D21" s="290" t="inlineStr">
        <is>
          <t>Kid Genius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 xml:space="preserve">2B - 3B    </t>
        </is>
      </c>
      <c r="I22" s="313" t="n">
        <v>0.79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J25" s="285" t="n"/>
      <c r="K25" s="287" t="n"/>
      <c r="L25" s="287" t="n"/>
      <c r="M25" s="287" t="n"/>
    </row>
    <row customHeight="1" ht="31.5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F27" s="180" t="n"/>
      <c r="G27" s="180" t="n"/>
      <c r="H27" s="253" t="n"/>
      <c r="I27" s="253" t="n"/>
      <c r="J27" s="215" t="n"/>
    </row>
    <row customHeight="1" ht="16.5" r="28" s="59" thickBot="1">
      <c r="B28" s="95" t="n"/>
      <c r="C28" s="92" t="n"/>
      <c r="E28" s="253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E29" s="315" t="n"/>
      <c r="F29" s="253" t="n"/>
      <c r="H29" s="253" t="n"/>
      <c r="I29" s="332" t="n"/>
      <c r="J29" s="333" t="n"/>
    </row>
    <row r="30">
      <c r="B30" s="95" t="n"/>
      <c r="C30" s="92" t="n"/>
      <c r="E30" s="315" t="n"/>
      <c r="F30" s="100" t="inlineStr">
        <is>
          <t>Sub-totals by Network:</t>
        </is>
      </c>
      <c r="G30" s="216" t="inlineStr">
        <is>
          <t>Kid Genius</t>
        </is>
      </c>
      <c r="H30" s="215">
        <f>SUMIF($E$27:$E$27,$G30,$J$27:$J$28)</f>
        <v/>
      </c>
      <c r="I30" s="329" t="n"/>
      <c r="J30" s="331" t="n"/>
    </row>
    <row r="31">
      <c r="B31" s="95" t="n"/>
      <c r="C31" s="92" t="n"/>
      <c r="E31" s="315" t="n"/>
      <c r="F31" s="100" t="n"/>
      <c r="G31" s="216" t="inlineStr">
        <is>
          <t>Baby Genius</t>
        </is>
      </c>
      <c r="H31" s="215">
        <f>SUMIF($E$27:$E$27,$G31,$J$27:$J$28)</f>
        <v/>
      </c>
      <c r="I31" s="329" t="n"/>
      <c r="J31" s="331" t="n"/>
    </row>
    <row r="32">
      <c r="B32" s="95" t="n"/>
      <c r="C32" s="92" t="n"/>
      <c r="E32" s="315" t="n"/>
      <c r="F32" s="100" t="n"/>
      <c r="G32" s="216" t="inlineStr">
        <is>
          <t>Backfill Campaigns</t>
        </is>
      </c>
      <c r="H32" s="215">
        <f>SUMIF($E$27:$E$27,$G32,$J$27:$J$28)</f>
        <v/>
      </c>
      <c r="I32" s="329" t="n"/>
      <c r="J32" s="337" t="inlineStr">
        <is>
          <t xml:space="preserve">Not billed </t>
        </is>
      </c>
    </row>
    <row customHeight="1" ht="16.5" r="33" s="59" thickBot="1">
      <c r="B33" s="95" t="n"/>
      <c r="C33" s="92" t="n"/>
      <c r="E33" s="253" t="n"/>
      <c r="F33" s="47" t="n"/>
      <c r="G33" s="48" t="n"/>
      <c r="H33" s="47" t="n"/>
      <c r="I33" s="327" t="n"/>
      <c r="J33" s="328" t="n"/>
    </row>
    <row customHeight="1" ht="16.5" r="34" s="59" thickTop="1">
      <c r="B34" s="95" t="n"/>
      <c r="C34" s="92" t="n"/>
      <c r="E34" s="315" t="n"/>
      <c r="F34" s="253" t="n"/>
      <c r="H34" s="253" t="n"/>
      <c r="I34" s="332" t="n"/>
      <c r="J34" s="333" t="n"/>
    </row>
    <row r="35">
      <c r="B35" s="95" t="n"/>
      <c r="C35" s="92" t="n"/>
      <c r="E35" s="315" t="n"/>
      <c r="F35" s="100" t="inlineStr">
        <is>
          <t>Total:</t>
        </is>
      </c>
      <c r="H35" s="253">
        <f>SUM(H30:H31)</f>
        <v/>
      </c>
      <c r="I35" s="332" t="n"/>
      <c r="J35" s="340">
        <f>SUM(J30:J32)</f>
        <v/>
      </c>
    </row>
    <row r="36">
      <c r="B36" s="95" t="n"/>
      <c r="C36" s="92" t="n"/>
      <c r="E36" s="315" t="n"/>
      <c r="F36" s="253" t="n"/>
      <c r="H36" s="253" t="n"/>
      <c r="I36" s="332" t="n"/>
      <c r="J36" s="333" t="n"/>
    </row>
    <row customHeight="1" ht="15.75" r="37" s="59">
      <c r="B37" s="74" t="inlineStr">
        <is>
          <t xml:space="preserve">Invoice Comments:
</t>
        </is>
      </c>
      <c r="C37" s="66" t="n"/>
      <c r="D37" s="79" t="n"/>
      <c r="E37" s="66" t="n"/>
      <c r="F37" s="66" t="n"/>
      <c r="G37" s="66" t="n"/>
      <c r="H37" s="66" t="n"/>
      <c r="I37" s="66" t="n"/>
      <c r="J37" s="67" t="n"/>
    </row>
    <row customHeight="1" ht="15.75" r="38" s="59">
      <c r="B38" s="179" t="n"/>
      <c r="C38" s="177" t="n"/>
      <c r="D38" s="178" t="n"/>
      <c r="E38" s="177" t="n"/>
      <c r="F38" s="177" t="n"/>
      <c r="G38" s="177" t="n"/>
      <c r="H38" s="177" t="n"/>
      <c r="I38" s="177" t="n"/>
      <c r="J38" s="176" t="n"/>
    </row>
    <row customHeight="1" ht="16.5" r="39" s="59" thickBot="1">
      <c r="B39" s="175" t="n"/>
      <c r="C39" s="175" t="n"/>
      <c r="D39" s="175" t="n"/>
      <c r="E39" s="175" t="n"/>
      <c r="F39" s="175" t="n"/>
      <c r="G39" s="175" t="n"/>
      <c r="H39" s="175" t="n"/>
      <c r="I39" s="175" t="n"/>
      <c r="J39" s="175" t="n"/>
    </row>
    <row r="40">
      <c r="B40" s="269" t="n"/>
      <c r="C40" s="269" t="n"/>
      <c r="D40" s="269" t="n"/>
      <c r="E40" s="269" t="n"/>
      <c r="F40" s="269" t="n"/>
      <c r="G40" s="269" t="n"/>
      <c r="H40" s="269" t="n"/>
      <c r="I40" s="269" t="n"/>
      <c r="J40" s="269" t="n"/>
    </row>
    <row r="41">
      <c r="B41" s="24" t="inlineStr">
        <is>
          <t>Please detach this portion and return with your remittance to:</t>
        </is>
      </c>
      <c r="I41" s="216" t="n"/>
      <c r="J41" s="331" t="n"/>
    </row>
    <row r="43">
      <c r="B43" s="30" t="inlineStr">
        <is>
          <t>Canoe Ventures, LLC</t>
        </is>
      </c>
      <c r="C43" s="262" t="n"/>
      <c r="D43" s="71" t="n"/>
      <c r="E43" s="28" t="inlineStr">
        <is>
          <t>Invoice Date:</t>
        </is>
      </c>
      <c r="F43" s="26">
        <f>J1</f>
        <v/>
      </c>
    </row>
    <row r="44">
      <c r="B44" s="23" t="inlineStr">
        <is>
          <t>Attention: Accounting Department</t>
        </is>
      </c>
      <c r="D44" s="72" t="n"/>
      <c r="E44" s="58" t="inlineStr">
        <is>
          <t>Invoice Number:</t>
        </is>
      </c>
      <c r="F44" s="27">
        <f>J2</f>
        <v/>
      </c>
    </row>
    <row r="45">
      <c r="B45" s="31" t="inlineStr">
        <is>
          <t>200 Union Boulevard, Suite 201</t>
        </is>
      </c>
      <c r="D45" s="72" t="n"/>
      <c r="E45" s="58" t="inlineStr">
        <is>
          <t>Programmer:</t>
        </is>
      </c>
      <c r="F45" s="27" t="inlineStr">
        <is>
          <t>Genius Brands</t>
        </is>
      </c>
      <c r="I45" s="25" t="inlineStr">
        <is>
          <t>Amount Due:</t>
        </is>
      </c>
      <c r="J45" s="338">
        <f>J35</f>
        <v/>
      </c>
    </row>
    <row customHeight="1" ht="15.75" r="46" s="59">
      <c r="B46" s="32" t="inlineStr">
        <is>
          <t>Lakewood, CO  80228</t>
        </is>
      </c>
      <c r="C46" s="263" t="n"/>
      <c r="D46" s="73" t="n"/>
      <c r="E46" s="151" t="inlineStr">
        <is>
          <t>Network(s):</t>
        </is>
      </c>
      <c r="F46" s="240" t="inlineStr">
        <is>
          <t>Kid Genius</t>
        </is>
      </c>
      <c r="G46" s="149" t="n"/>
      <c r="H46" s="163" t="n"/>
    </row>
    <row r="47">
      <c r="C47" s="19" t="n"/>
      <c r="D47" s="19" t="n"/>
      <c r="E47" s="18" t="n"/>
      <c r="F47" s="149" t="n"/>
      <c r="G47" s="149" t="n"/>
      <c r="H47" s="149" t="n"/>
      <c r="I47" s="149" t="n"/>
    </row>
  </sheetData>
  <autoFilter ref="B26:J27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5"/>
  <sheetViews>
    <sheetView showGridLines="0" workbookViewId="0" zoomScale="70" zoomScaleNormal="70" zoomScalePageLayoutView="90">
      <selection activeCell="F32" sqref="F32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70.28515625"/>
    <col customWidth="1" max="5" min="5" style="266" width="20.7109375"/>
    <col customWidth="1" max="6" min="6" style="266" width="18.85546875"/>
    <col customWidth="1" max="7" min="7" style="266" width="18.42578125"/>
    <col customWidth="1" max="8" min="8" style="266" width="23.5703125"/>
    <col customWidth="1" max="9" min="9" style="266" width="18.5703125"/>
    <col customWidth="1" max="10" min="10" style="266" width="24.140625"/>
    <col bestFit="1" customWidth="1" max="11" min="11" style="266" width="12.7109375"/>
    <col customWidth="1" max="12" min="12" style="266" width="12.28515625"/>
    <col customWidth="1" max="13" min="13" style="266" width="16"/>
    <col bestFit="1" customWidth="1" max="14" min="14" style="266" width="10.140625"/>
    <col customWidth="1" max="15" min="15" style="266" width="16"/>
    <col customWidth="1" max="16384" min="16" style="266" width="8.7109375"/>
  </cols>
  <sheetData>
    <row r="1">
      <c r="B1" s="265" t="n"/>
      <c r="C1" s="265" t="n"/>
      <c r="D1" s="265" t="n"/>
      <c r="E1" s="265" t="n"/>
      <c r="F1" s="265" t="n"/>
      <c r="G1" s="26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65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87" t="inlineStr">
        <is>
          <t>Canoe Ventures, LLC</t>
        </is>
      </c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H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Music Choice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Tom Soper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285" t="n"/>
      <c r="H14" s="285" t="n"/>
      <c r="I14" s="287" t="n"/>
      <c r="J14" s="287" t="n"/>
    </row>
    <row r="15">
      <c r="A15" s="266" t="inlineStr">
        <is>
          <t xml:space="preserve"> </t>
        </is>
      </c>
      <c r="C15" s="285" t="n"/>
      <c r="D15" s="195" t="inlineStr">
        <is>
          <t>tsoper@musicchoice.com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85" t="n"/>
      <c r="G18" s="285" t="n"/>
      <c r="H18" s="104" t="inlineStr">
        <is>
          <t>200M - 400M</t>
        </is>
      </c>
      <c r="I18" s="313" t="n">
        <v>1.13</v>
      </c>
    </row>
    <row r="19">
      <c r="B19" s="117" t="inlineStr">
        <is>
          <t>Invoice Period End:</t>
        </is>
      </c>
      <c r="D19" s="116" t="n"/>
      <c r="E19" s="285" t="n"/>
      <c r="F19" s="285" t="n"/>
      <c r="G19" s="285" t="n"/>
      <c r="H19" s="104" t="inlineStr">
        <is>
          <t>400M - 600M</t>
        </is>
      </c>
      <c r="I19" s="313" t="n">
        <v>0.99</v>
      </c>
    </row>
    <row r="20">
      <c r="B20" s="115" t="inlineStr">
        <is>
          <t>Programming Group:</t>
        </is>
      </c>
      <c r="D20" s="290" t="inlineStr">
        <is>
          <t>Music Choice</t>
        </is>
      </c>
      <c r="E20" s="285" t="n"/>
      <c r="F20" s="285" t="n"/>
      <c r="G20" s="285" t="n"/>
      <c r="H20" s="104" t="inlineStr">
        <is>
          <t>600M - 800M</t>
        </is>
      </c>
      <c r="I20" s="313" t="n">
        <v>0.85</v>
      </c>
    </row>
    <row r="21">
      <c r="B21" s="115" t="inlineStr">
        <is>
          <t>Network(s):</t>
        </is>
      </c>
      <c r="D21" s="290" t="inlineStr">
        <is>
          <t>Music Choice</t>
        </is>
      </c>
      <c r="F21" s="285" t="n"/>
      <c r="G21" s="285" t="n"/>
      <c r="H21" s="104" t="inlineStr">
        <is>
          <t xml:space="preserve">  800M - 2B        </t>
        </is>
      </c>
      <c r="I21" s="313" t="n">
        <v>0.71</v>
      </c>
    </row>
    <row r="22">
      <c r="B22" s="24" t="inlineStr">
        <is>
          <t>Previous YTD Impressions:</t>
        </is>
      </c>
      <c r="D22" s="46" t="n"/>
      <c r="E22" s="285" t="n"/>
      <c r="F22" s="285" t="n"/>
      <c r="G22" s="285" t="n"/>
      <c r="H22" s="104" t="inlineStr">
        <is>
          <t>2B - 3B</t>
        </is>
      </c>
      <c r="I22" s="313" t="n">
        <v>0.61</v>
      </c>
    </row>
    <row r="23">
      <c r="B23" s="24" t="n"/>
      <c r="D23" s="46" t="n"/>
      <c r="E23" s="285" t="n"/>
      <c r="F23" s="285" t="n"/>
      <c r="G23" s="285" t="n"/>
      <c r="H23" s="104" t="inlineStr">
        <is>
          <t>3B - 4B</t>
        </is>
      </c>
      <c r="I23" s="313" t="n">
        <v>0.58</v>
      </c>
    </row>
    <row r="24">
      <c r="B24" s="24" t="n"/>
      <c r="D24" s="46" t="n"/>
      <c r="E24" s="285" t="n"/>
      <c r="F24" s="285" t="n"/>
      <c r="G24" s="285" t="n"/>
      <c r="H24" s="104" t="inlineStr">
        <is>
          <t>4B - 5B</t>
        </is>
      </c>
      <c r="I24" s="313" t="n">
        <v>0.55</v>
      </c>
    </row>
    <row r="25">
      <c r="B25" s="24" t="n"/>
      <c r="D25" s="46" t="n"/>
      <c r="E25" s="285" t="n"/>
      <c r="F25" s="285" t="n"/>
      <c r="G25" s="285" t="n"/>
      <c r="H25" s="104" t="inlineStr">
        <is>
          <t>5B+</t>
        </is>
      </c>
      <c r="I25" s="313" t="n">
        <v>0.5</v>
      </c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J26" s="285" t="n"/>
      <c r="K26" s="287" t="n"/>
      <c r="L26" s="287" t="n"/>
      <c r="M26" s="287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F28" s="315" t="n"/>
      <c r="G28" s="315" t="n"/>
      <c r="H28" s="253" t="n"/>
      <c r="I28" s="253" t="n"/>
      <c r="J28" s="332" t="n"/>
      <c r="L28" s="194" t="n"/>
    </row>
    <row customHeight="1" ht="16.5" r="29" s="59" thickBot="1">
      <c r="B29" s="95" t="n"/>
      <c r="C29" s="92" t="n"/>
      <c r="F29" s="47" t="n"/>
      <c r="G29" s="48" t="n"/>
      <c r="H29" s="47" t="n"/>
      <c r="I29" s="327" t="n"/>
      <c r="J29" s="328" t="n"/>
      <c r="L29" s="194" t="n"/>
    </row>
    <row customHeight="1" ht="16.5" r="30" s="59" thickTop="1">
      <c r="B30" s="95" t="n"/>
      <c r="C30" s="92" t="n"/>
      <c r="F30" s="253" t="n"/>
      <c r="H30" s="253" t="n"/>
      <c r="I30" s="332" t="n"/>
      <c r="J30" s="333" t="n"/>
      <c r="L30" s="194" t="n"/>
    </row>
    <row r="31">
      <c r="B31" s="95" t="n"/>
      <c r="C31" s="92" t="n"/>
      <c r="F31" s="100" t="inlineStr">
        <is>
          <t>Total:</t>
        </is>
      </c>
      <c r="H31" s="253" t="n"/>
      <c r="I31" s="332" t="n"/>
      <c r="J31" s="333" t="n"/>
      <c r="M31" s="334" t="n"/>
    </row>
    <row r="32">
      <c r="B32" s="95" t="n"/>
      <c r="C32" s="92" t="n"/>
      <c r="F32" s="216" t="n"/>
      <c r="G32" s="253" t="n"/>
      <c r="I32" s="253" t="n"/>
      <c r="J32" s="332" t="n"/>
    </row>
    <row r="33">
      <c r="B33" s="74" t="inlineStr">
        <is>
          <t xml:space="preserve">Invoice Comments:
</t>
        </is>
      </c>
      <c r="C33" s="66" t="n"/>
      <c r="D33" s="79" t="n"/>
      <c r="E33" s="66" t="n"/>
      <c r="F33" s="66" t="n"/>
      <c r="G33" s="66" t="n"/>
      <c r="H33" s="66" t="n"/>
      <c r="I33" s="66" t="n"/>
      <c r="J33" s="67" t="n"/>
    </row>
    <row customHeight="1" ht="16.5" r="34" s="59" thickBot="1">
      <c r="B34" s="153" t="n"/>
      <c r="C34" s="153" t="n"/>
      <c r="D34" s="153" t="n"/>
      <c r="E34" s="153" t="n"/>
      <c r="F34" s="153" t="n"/>
      <c r="G34" s="153" t="n"/>
      <c r="H34" s="153" t="n"/>
      <c r="I34" s="153" t="n"/>
      <c r="J34" s="153" t="n"/>
    </row>
    <row r="35">
      <c r="B35" s="269" t="n"/>
      <c r="C35" s="269" t="n"/>
      <c r="D35" s="269" t="n"/>
      <c r="E35" s="269" t="n"/>
      <c r="F35" s="269" t="n"/>
      <c r="G35" s="269" t="n"/>
      <c r="H35" s="269" t="n"/>
      <c r="I35" s="269" t="n"/>
      <c r="J35" s="269" t="n"/>
    </row>
    <row customHeight="1" ht="15.75" r="36" s="59">
      <c r="B36" s="24" t="inlineStr">
        <is>
          <t>Please detach this portion and return with your remittance to:</t>
        </is>
      </c>
      <c r="J36" s="216" t="n"/>
    </row>
    <row r="38">
      <c r="B38" s="30" t="inlineStr">
        <is>
          <t>Canoe Ventures, LLC</t>
        </is>
      </c>
      <c r="C38" s="262" t="n"/>
      <c r="D38" s="71" t="n"/>
      <c r="E38" s="28" t="inlineStr">
        <is>
          <t>Invoice Date:</t>
        </is>
      </c>
      <c r="F38" s="26">
        <f>J1</f>
        <v/>
      </c>
    </row>
    <row r="39">
      <c r="B39" s="23" t="inlineStr">
        <is>
          <t>Attention: Accounting Department</t>
        </is>
      </c>
      <c r="D39" s="72" t="n"/>
      <c r="E39" s="58" t="inlineStr">
        <is>
          <t>Invoice Number:</t>
        </is>
      </c>
      <c r="F39" s="27">
        <f>J2</f>
        <v/>
      </c>
    </row>
    <row r="40">
      <c r="B40" s="31" t="inlineStr">
        <is>
          <t>200 Union Boulevard, Suite 201</t>
        </is>
      </c>
      <c r="D40" s="72" t="n"/>
      <c r="E40" s="58" t="inlineStr">
        <is>
          <t>Programmer:</t>
        </is>
      </c>
      <c r="F40" s="27" t="inlineStr">
        <is>
          <t>Music Choice</t>
        </is>
      </c>
      <c r="I40" s="25" t="inlineStr">
        <is>
          <t>Amount Due:</t>
        </is>
      </c>
      <c r="J40" s="338" t="n"/>
    </row>
    <row r="41">
      <c r="B41" s="32" t="inlineStr">
        <is>
          <t>Lakewood, CO  80228</t>
        </is>
      </c>
      <c r="C41" s="263" t="n"/>
      <c r="D41" s="73" t="n"/>
      <c r="E41" s="151" t="inlineStr">
        <is>
          <t>Network(s):</t>
        </is>
      </c>
      <c r="F41" s="27" t="inlineStr">
        <is>
          <t>Music Choice</t>
        </is>
      </c>
      <c r="G41" s="240" t="n"/>
      <c r="H41" s="149" t="n"/>
      <c r="I41" s="163" t="n"/>
    </row>
    <row r="42">
      <c r="C42" s="19" t="n"/>
      <c r="D42" s="19" t="n"/>
      <c r="E42" s="18" t="n"/>
      <c r="F42" s="149" t="n"/>
      <c r="G42" s="149" t="n"/>
      <c r="H42" s="149" t="n"/>
      <c r="I42" s="149" t="n"/>
    </row>
    <row customHeight="1" ht="15.75" r="43" s="59">
      <c r="C43" s="19" t="n"/>
      <c r="D43" s="19" t="n"/>
      <c r="E43" s="18" t="n"/>
      <c r="F43" s="18" t="n"/>
      <c r="G43" s="18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L60"/>
  <sheetViews>
    <sheetView showGridLines="0" topLeftCell="A10" workbookViewId="0" zoomScale="85" zoomScaleNormal="85" zoomScalePageLayoutView="8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118.140625"/>
    <col bestFit="1" customWidth="1" max="5" min="5" style="266" width="15.7109375"/>
    <col customWidth="1" max="7" min="6" style="266" width="22.5703125"/>
    <col customWidth="1" max="8" min="8" style="266" width="22.7109375"/>
    <col customWidth="1" max="9" min="9" style="266" width="17.7109375"/>
    <col customWidth="1" max="10" min="10" style="266" width="22.5703125"/>
    <col customWidth="1" max="11" min="11" style="266" width="2.7109375"/>
    <col customWidth="1" max="12" min="12" style="266" width="12.28515625"/>
    <col customWidth="1" max="16384" min="13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B5" s="127" t="inlineStr">
        <is>
          <t>Canoe Ventures, LLC</t>
        </is>
      </c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6" t="inlineStr">
        <is>
          <t>200 Union Boulevard, Suite 201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Lakewood, CO  80228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2" t="inlineStr">
        <is>
          <t>303-224-3000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125" t="inlineStr">
        <is>
          <t>invoices@canoeventures.com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D12" s="101" t="inlineStr">
        <is>
          <t>NBCU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01" t="inlineStr">
        <is>
          <t>Attention: Silvestro Accettullo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245" t="inlineStr">
        <is>
          <t>1221 6th Avenue</t>
        </is>
      </c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121" t="n"/>
      <c r="D15" s="245" t="inlineStr">
        <is>
          <t>New York, NY 10020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C16" s="285" t="n"/>
      <c r="D16" s="76" t="inlineStr">
        <is>
          <t>Silvestro.Accettullo@nbcuni.com</t>
        </is>
      </c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0.9900000000000001</v>
      </c>
      <c r="J19" s="110" t="n"/>
    </row>
    <row r="20">
      <c r="B20" s="115" t="inlineStr">
        <is>
          <t>Programming Group:</t>
        </is>
      </c>
      <c r="D20" s="290" t="inlineStr">
        <is>
          <t>NBCU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0.8500000000000001</v>
      </c>
      <c r="J20" s="110" t="n"/>
    </row>
    <row customHeight="1" ht="15.75" r="21" s="59">
      <c r="B21" s="207" t="inlineStr">
        <is>
          <t>Network(s):</t>
        </is>
      </c>
      <c r="D21" s="295" t="inlineStr">
        <is>
          <t>Bravo, E!, NBC Universo, NBC, Oxygen, Universal Kids, Style, Syfy, Telemundo, USA, Esquire, CNBC, Pre Olympics, Olympics, MSNBC, Golf Channel, Chiller, NBC News</t>
        </is>
      </c>
      <c r="E21" s="240" t="n"/>
      <c r="F21" s="240" t="n"/>
      <c r="G21" s="245" t="n"/>
      <c r="H21" s="104" t="inlineStr">
        <is>
          <t xml:space="preserve">  800M - 2B        </t>
        </is>
      </c>
      <c r="I21" s="313" t="n">
        <v>0.7100000000000001</v>
      </c>
      <c r="J21" s="110" t="n"/>
    </row>
    <row r="22">
      <c r="E22" s="285" t="n"/>
      <c r="F22" s="285" t="n"/>
      <c r="G22" s="245" t="n"/>
      <c r="H22" s="104" t="inlineStr">
        <is>
          <t>2B - 3B</t>
        </is>
      </c>
      <c r="I22" s="313" t="n">
        <v>0.6100000000000001</v>
      </c>
      <c r="J22" s="110" t="n"/>
      <c r="K22" s="245" t="n"/>
      <c r="L22" s="206" t="n"/>
    </row>
    <row r="23">
      <c r="B23" s="24" t="inlineStr">
        <is>
          <t>Previous YTD Impressions:</t>
        </is>
      </c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0.5800000000000001</v>
      </c>
      <c r="J23" s="110" t="n"/>
      <c r="K23" s="245" t="n"/>
      <c r="L23" s="253" t="n"/>
    </row>
    <row r="24"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110" t="n"/>
      <c r="K24" s="245" t="n"/>
      <c r="L24" s="253" t="n"/>
    </row>
    <row r="25">
      <c r="B25" s="24" t="n"/>
      <c r="D25" s="46" t="n"/>
      <c r="E25" s="285" t="n"/>
      <c r="F25" s="285" t="n"/>
      <c r="G25" s="245" t="n"/>
      <c r="H25" s="104" t="inlineStr">
        <is>
          <t>5B+</t>
        </is>
      </c>
      <c r="I25" s="313" t="n">
        <v>0.5</v>
      </c>
      <c r="J25" s="110" t="n"/>
      <c r="K25" s="245" t="n"/>
    </row>
    <row r="26">
      <c r="B26" s="24" t="n"/>
      <c r="D26" s="46" t="n"/>
      <c r="E26" s="285" t="n"/>
      <c r="F26" s="285" t="n"/>
      <c r="G26" s="285" t="n"/>
      <c r="H26" s="245" t="n"/>
      <c r="I26" s="104" t="n"/>
      <c r="J26" s="313" t="n"/>
      <c r="K26" s="101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D28" s="205" t="n"/>
      <c r="F28" s="315" t="n"/>
      <c r="G28" s="315" t="n"/>
      <c r="H28" s="204" t="n"/>
      <c r="I28" s="253" t="n"/>
      <c r="J28" s="350" t="n"/>
    </row>
    <row customHeight="1" ht="16.5" r="29" s="59" thickBot="1">
      <c r="B29" s="95" t="n"/>
      <c r="C29" s="92" t="n"/>
      <c r="E29" s="216" t="n"/>
      <c r="F29" s="47" t="n"/>
      <c r="G29" s="48" t="n"/>
      <c r="H29" s="47" t="n"/>
      <c r="I29" s="327" t="n"/>
      <c r="J29" s="319" t="n"/>
    </row>
    <row customHeight="1" ht="16.5" r="30" s="59" thickTop="1">
      <c r="B30" s="95" t="n"/>
      <c r="C30" s="92" t="n"/>
      <c r="E30" s="216" t="n"/>
      <c r="F30" s="253" t="n"/>
      <c r="H30" s="253" t="n"/>
      <c r="I30" s="332" t="n"/>
      <c r="J30" s="317" t="n"/>
    </row>
    <row r="31">
      <c r="B31" s="95" t="n"/>
      <c r="C31" s="92" t="n"/>
      <c r="F31" s="60" t="inlineStr">
        <is>
          <t>Sub-totals by Network:</t>
        </is>
      </c>
      <c r="G31" s="197" t="inlineStr">
        <is>
          <t>Bravo</t>
        </is>
      </c>
      <c r="H31" s="253" t="n"/>
      <c r="I31" s="332" t="n"/>
      <c r="J31" s="348" t="n"/>
    </row>
    <row r="32">
      <c r="B32" s="95" t="n"/>
      <c r="C32" s="92" t="n"/>
      <c r="F32" s="60" t="n"/>
      <c r="G32" s="197" t="inlineStr">
        <is>
          <t>E!</t>
        </is>
      </c>
      <c r="H32" s="253" t="n"/>
      <c r="I32" s="332" t="n"/>
      <c r="J32" s="348" t="n"/>
    </row>
    <row r="33">
      <c r="B33" s="95" t="n"/>
      <c r="C33" s="92" t="n"/>
      <c r="F33" s="253" t="n"/>
      <c r="G33" s="197" t="inlineStr">
        <is>
          <t>NBC Broadcast</t>
        </is>
      </c>
      <c r="H33" s="253" t="n"/>
      <c r="I33" s="332" t="n"/>
      <c r="J33" s="348" t="n"/>
    </row>
    <row r="34">
      <c r="B34" s="95" t="n"/>
      <c r="C34" s="92" t="n"/>
      <c r="F34" s="253" t="n"/>
      <c r="G34" s="197" t="inlineStr">
        <is>
          <t>Oxygen</t>
        </is>
      </c>
      <c r="H34" s="253" t="n"/>
      <c r="I34" s="332" t="n"/>
      <c r="J34" s="348" t="n"/>
    </row>
    <row r="35">
      <c r="B35" s="95" t="n"/>
      <c r="C35" s="92" t="n"/>
      <c r="F35" s="253" t="n"/>
      <c r="G35" s="197" t="inlineStr">
        <is>
          <t>Universal Kids</t>
        </is>
      </c>
      <c r="H35" s="253" t="n"/>
      <c r="I35" s="332" t="n"/>
      <c r="J35" s="348" t="n"/>
    </row>
    <row customHeight="1" ht="15.75" r="36" s="59">
      <c r="B36" s="95" t="n"/>
      <c r="C36" s="92" t="n"/>
      <c r="F36" s="253" t="n"/>
      <c r="G36" s="197" t="inlineStr">
        <is>
          <t>Syfy</t>
        </is>
      </c>
      <c r="H36" s="253" t="n"/>
      <c r="I36" s="332" t="n"/>
      <c r="J36" s="348" t="n"/>
    </row>
    <row r="37">
      <c r="B37" s="95" t="n"/>
      <c r="C37" s="92" t="n"/>
      <c r="F37" s="253" t="n"/>
      <c r="G37" s="197" t="inlineStr">
        <is>
          <t>Telemundo</t>
        </is>
      </c>
      <c r="H37" s="253" t="n"/>
      <c r="I37" s="332" t="n"/>
      <c r="J37" s="348" t="n"/>
    </row>
    <row r="38">
      <c r="B38" s="95" t="n"/>
      <c r="C38" s="92" t="n"/>
      <c r="F38" s="253" t="n"/>
      <c r="G38" s="197" t="inlineStr">
        <is>
          <t>USA</t>
        </is>
      </c>
      <c r="H38" s="253" t="n"/>
      <c r="I38" s="332" t="n"/>
      <c r="J38" s="348" t="n"/>
    </row>
    <row r="39">
      <c r="B39" s="95" t="n"/>
      <c r="C39" s="92" t="n"/>
      <c r="F39" s="253" t="n"/>
      <c r="G39" s="197" t="inlineStr">
        <is>
          <t>NBC Sports</t>
        </is>
      </c>
      <c r="H39" s="253" t="n"/>
      <c r="I39" s="332" t="n"/>
      <c r="J39" s="348" t="n"/>
    </row>
    <row r="40">
      <c r="B40" s="95" t="n"/>
      <c r="C40" s="92" t="n"/>
      <c r="F40" s="253" t="n"/>
      <c r="G40" s="197" t="inlineStr">
        <is>
          <t>NBC News</t>
        </is>
      </c>
      <c r="H40" s="253" t="n"/>
      <c r="I40" s="332" t="n"/>
      <c r="J40" s="348" t="n"/>
    </row>
    <row r="41">
      <c r="B41" s="95" t="n"/>
      <c r="C41" s="92" t="n"/>
      <c r="F41" s="253" t="n"/>
      <c r="G41" s="197" t="inlineStr">
        <is>
          <t>NBC Universo</t>
        </is>
      </c>
      <c r="H41" s="253" t="n"/>
      <c r="I41" s="332" t="n"/>
      <c r="J41" s="348" t="n"/>
    </row>
    <row r="42">
      <c r="B42" s="95" t="n"/>
      <c r="C42" s="92" t="n"/>
      <c r="F42" s="253" t="n"/>
      <c r="G42" s="197" t="inlineStr">
        <is>
          <t>MSNBC</t>
        </is>
      </c>
      <c r="H42" s="253" t="n"/>
      <c r="I42" s="332" t="n"/>
      <c r="J42" s="348" t="n"/>
    </row>
    <row r="43">
      <c r="B43" s="95" t="n"/>
      <c r="C43" s="92" t="n"/>
      <c r="F43" s="253" t="n"/>
      <c r="G43" s="197" t="inlineStr">
        <is>
          <t>CNBC</t>
        </is>
      </c>
      <c r="H43" s="253" t="n"/>
      <c r="I43" s="332" t="n"/>
      <c r="J43" s="348" t="n"/>
    </row>
    <row r="44">
      <c r="B44" s="95" t="n"/>
      <c r="C44" s="92" t="n"/>
      <c r="F44" s="253" t="n"/>
      <c r="G44" s="197" t="inlineStr">
        <is>
          <t>Golf Channel</t>
        </is>
      </c>
      <c r="H44" s="253" t="n"/>
      <c r="I44" s="332" t="n"/>
      <c r="J44" s="348" t="n"/>
    </row>
    <row customHeight="1" ht="16.5" r="45" s="59" thickBot="1">
      <c r="B45" s="95" t="n"/>
      <c r="C45" s="92" t="n"/>
      <c r="E45" s="216" t="n"/>
      <c r="F45" s="47" t="n"/>
      <c r="G45" s="48" t="n"/>
      <c r="H45" s="47" t="n"/>
      <c r="I45" s="327" t="n"/>
      <c r="J45" s="319" t="n"/>
    </row>
    <row customHeight="1" ht="16.5" r="46" s="59" thickTop="1">
      <c r="B46" s="95" t="n"/>
      <c r="C46" s="92" t="n"/>
      <c r="E46" s="216" t="n"/>
      <c r="F46" s="253" t="n"/>
      <c r="H46" s="253" t="n"/>
      <c r="I46" s="332" t="n"/>
      <c r="J46" s="317" t="n"/>
    </row>
    <row r="47">
      <c r="F47" s="60" t="inlineStr">
        <is>
          <t>Total:</t>
        </is>
      </c>
      <c r="G47" s="253" t="n"/>
      <c r="H47" s="253" t="n"/>
      <c r="J47" s="333" t="n"/>
    </row>
    <row r="48"/>
    <row r="49">
      <c r="B49" s="74" t="inlineStr">
        <is>
          <t xml:space="preserve">Invoice Comments:
</t>
        </is>
      </c>
      <c r="C49" s="66" t="n"/>
      <c r="D49" s="202" t="n"/>
      <c r="E49" s="201" t="n"/>
      <c r="F49" s="201" t="n"/>
      <c r="G49" s="201" t="n"/>
      <c r="H49" s="201" t="n"/>
      <c r="I49" s="201" t="n"/>
      <c r="J49" s="200" t="n"/>
    </row>
    <row r="50">
      <c r="B50" s="68" t="n"/>
      <c r="C50" s="69" t="n"/>
      <c r="D50" s="199" t="n"/>
      <c r="E50" s="199" t="n"/>
      <c r="F50" s="199" t="n"/>
      <c r="G50" s="199" t="n"/>
      <c r="H50" s="199" t="n"/>
      <c r="I50" s="199" t="n"/>
      <c r="J50" s="198" t="n"/>
    </row>
    <row customHeight="1" ht="16.5" r="51" s="59" thickBot="1"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</row>
    <row r="52"/>
    <row r="53">
      <c r="B53" s="24" t="inlineStr">
        <is>
          <t>Please detach this portion and return with your remittance to:</t>
        </is>
      </c>
      <c r="J53" s="321" t="n"/>
    </row>
    <row r="54">
      <c r="J54" s="197" t="n"/>
    </row>
    <row customHeight="1" ht="15.75" r="55" s="59">
      <c r="B55" s="30" t="inlineStr">
        <is>
          <t>Canoe Ventures, LLC</t>
        </is>
      </c>
      <c r="C55" s="262" t="n"/>
      <c r="D55" s="71" t="n"/>
      <c r="F55" s="28" t="inlineStr">
        <is>
          <t>Invoice Date:</t>
        </is>
      </c>
      <c r="G55" s="26">
        <f>J1</f>
        <v/>
      </c>
      <c r="J55" s="197" t="n"/>
    </row>
    <row r="56">
      <c r="B56" s="23" t="inlineStr">
        <is>
          <t>Attention: Accounting Department</t>
        </is>
      </c>
      <c r="D56" s="72" t="n"/>
      <c r="F56" s="58" t="inlineStr">
        <is>
          <t>Invoice Number:</t>
        </is>
      </c>
      <c r="G56" s="27">
        <f>J2</f>
        <v/>
      </c>
    </row>
    <row r="57">
      <c r="B57" s="31" t="inlineStr">
        <is>
          <t>200 Union Boulevard, Suite 201</t>
        </is>
      </c>
      <c r="D57" s="72" t="n"/>
      <c r="F57" s="58" t="inlineStr">
        <is>
          <t>Programmer:</t>
        </is>
      </c>
      <c r="G57" s="27">
        <f>D20</f>
        <v/>
      </c>
      <c r="I57" s="25" t="inlineStr">
        <is>
          <t>Amount Due:</t>
        </is>
      </c>
      <c r="J57" s="323" t="n"/>
    </row>
    <row r="58">
      <c r="B58" s="32" t="inlineStr">
        <is>
          <t>Lakewood, CO  80228</t>
        </is>
      </c>
      <c r="C58" s="263" t="n"/>
      <c r="D58" s="73" t="n"/>
      <c r="F58" s="196" t="n"/>
      <c r="G58" s="149" t="n"/>
      <c r="H58" s="149" t="n"/>
      <c r="I58" s="149" t="n"/>
    </row>
    <row customHeight="1" ht="15.75" r="59" s="59">
      <c r="C59" s="19" t="n"/>
      <c r="D59" s="19" t="n"/>
      <c r="E59" s="18" t="n"/>
      <c r="F59" s="18" t="n"/>
      <c r="G59" s="149" t="n"/>
      <c r="H59" s="149" t="n"/>
      <c r="I59" s="149" t="n"/>
    </row>
    <row r="60">
      <c r="C60" s="19" t="n"/>
      <c r="D60" s="19" t="n"/>
      <c r="E60" s="18" t="n"/>
      <c r="F60" s="18" t="n"/>
      <c r="G60" s="18" t="n"/>
    </row>
  </sheetData>
  <autoFilter ref="B27:J28"/>
  <mergeCells count="11">
    <mergeCell ref="D21:D22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M59"/>
  <sheetViews>
    <sheetView showGridLines="0" topLeftCell="A10" workbookViewId="0" zoomScale="85" zoomScaleNormal="85" zoomScalePageLayoutView="9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86.140625"/>
    <col customWidth="1" max="5" min="5" style="266" width="20.7109375"/>
    <col customWidth="1" max="6" min="6" style="266" width="22.7109375"/>
    <col customWidth="1" max="7" min="7" style="266" width="21.42578125"/>
    <col customWidth="1" max="8" min="8" style="266" width="22.7109375"/>
    <col customWidth="1" max="9" min="9" style="266" width="17.7109375"/>
    <col customWidth="1" max="10" min="10" style="266" width="22.85546875"/>
    <col customWidth="1" max="11" min="11" style="266" width="2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Reelz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Christine Georgakakis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18" t="inlineStr">
        <is>
          <t>AccountsPayable@reelzchannel.com</t>
        </is>
      </c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8" t="inlineStr">
        <is>
          <t>Cgeorgakakis@reelz.com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339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</row>
    <row r="20">
      <c r="B20" s="115" t="inlineStr">
        <is>
          <t>Programming Group:</t>
        </is>
      </c>
      <c r="D20" s="290" t="inlineStr">
        <is>
          <t>Reelz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</row>
    <row r="21">
      <c r="B21" s="115" t="inlineStr">
        <is>
          <t>Network(s):</t>
        </is>
      </c>
      <c r="D21" s="290" t="inlineStr">
        <is>
          <t>Reelz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 xml:space="preserve">2B - 3B    </t>
        </is>
      </c>
      <c r="I22" s="313" t="n">
        <v>0.79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K25" s="287" t="n"/>
      <c r="L25" s="287" t="n"/>
      <c r="M25" s="287" t="n"/>
    </row>
    <row customHeight="1" ht="31.5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E27" s="27" t="n"/>
      <c r="F27" s="180" t="n"/>
      <c r="G27" s="180" t="n"/>
      <c r="H27" s="253" t="n"/>
      <c r="I27" s="253" t="n"/>
      <c r="J27" s="215" t="n"/>
    </row>
    <row customHeight="1" ht="16.5" r="28" s="59" thickBot="1">
      <c r="B28" s="95" t="n"/>
      <c r="C28" s="92" t="n"/>
      <c r="E28" s="253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E29" s="253" t="n"/>
      <c r="F29" s="253" t="n"/>
      <c r="H29" s="253" t="n"/>
      <c r="I29" s="332" t="n"/>
      <c r="J29" s="333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Reelz</t>
        </is>
      </c>
      <c r="H30" s="215">
        <f>SUMIF($E$27:$E$27,$G30,$J$27:$J$28)</f>
        <v/>
      </c>
      <c r="I30" s="329" t="n"/>
      <c r="J30" s="331" t="n"/>
    </row>
    <row r="31">
      <c r="B31" s="95" t="n"/>
      <c r="C31" s="92" t="n"/>
      <c r="E31" s="216" t="n"/>
      <c r="F31" s="100" t="n"/>
      <c r="G31" s="216" t="inlineStr">
        <is>
          <t>Backfill Campaigns</t>
        </is>
      </c>
      <c r="H31" s="215">
        <f>SUMIF($E$27:$E$27,$G31,$J$27:$J$28)</f>
        <v/>
      </c>
      <c r="I31" s="329" t="n"/>
      <c r="J31" s="337" t="inlineStr">
        <is>
          <t xml:space="preserve">Not billed </t>
        </is>
      </c>
    </row>
    <row customHeight="1" ht="16.5" r="32" s="59" thickBot="1">
      <c r="B32" s="95" t="n"/>
      <c r="C32" s="92" t="n"/>
      <c r="E32" s="253" t="n"/>
      <c r="F32" s="47" t="n"/>
      <c r="G32" s="48" t="n"/>
      <c r="H32" s="47" t="n"/>
      <c r="I32" s="327" t="n"/>
      <c r="J32" s="328" t="n"/>
    </row>
    <row customHeight="1" ht="16.5" r="33" s="59" thickTop="1">
      <c r="B33" s="95" t="n"/>
      <c r="C33" s="92" t="n"/>
      <c r="E33" s="216" t="n"/>
      <c r="F33" s="253" t="n"/>
      <c r="H33" s="253" t="n"/>
      <c r="I33" s="332" t="n"/>
      <c r="J33" s="333" t="n"/>
    </row>
    <row r="34">
      <c r="B34" s="95" t="n"/>
      <c r="C34" s="92" t="n"/>
      <c r="E34" s="216" t="n"/>
      <c r="F34" s="100" t="inlineStr">
        <is>
          <t>Total:</t>
        </is>
      </c>
      <c r="H34" s="253">
        <f>SUM(H30:H30)</f>
        <v/>
      </c>
      <c r="I34" s="332" t="n"/>
      <c r="J34" s="340">
        <f>SUM(J30:J31)</f>
        <v/>
      </c>
    </row>
    <row r="35">
      <c r="B35" s="95" t="n"/>
      <c r="C35" s="92" t="n"/>
      <c r="E35" s="216" t="n"/>
      <c r="F35" s="253" t="n"/>
      <c r="H35" s="253" t="n"/>
      <c r="I35" s="332" t="n"/>
      <c r="J35" s="333" t="n"/>
    </row>
    <row customHeight="1" ht="15.75" r="36" s="59">
      <c r="B36" s="74" t="inlineStr">
        <is>
          <t xml:space="preserve">Invoice Comments:
</t>
        </is>
      </c>
      <c r="C36" s="66" t="n"/>
      <c r="D36" s="79" t="n"/>
      <c r="E36" s="66" t="n"/>
      <c r="F36" s="66" t="n"/>
      <c r="G36" s="66" t="n"/>
      <c r="H36" s="66" t="n"/>
      <c r="I36" s="66" t="n"/>
      <c r="J36" s="67" t="n"/>
    </row>
    <row customHeight="1" ht="15.75" r="37" s="59">
      <c r="B37" s="179" t="n"/>
      <c r="C37" s="177" t="n"/>
      <c r="D37" s="178" t="n"/>
      <c r="E37" s="177" t="n"/>
      <c r="F37" s="177" t="n"/>
      <c r="G37" s="177" t="n"/>
      <c r="H37" s="177" t="n"/>
      <c r="I37" s="177" t="n"/>
      <c r="J37" s="176" t="n"/>
    </row>
    <row customHeight="1" ht="16.5" r="38" s="59" thickBot="1"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</row>
    <row r="39">
      <c r="B39" s="269" t="n"/>
      <c r="C39" s="269" t="n"/>
      <c r="D39" s="269" t="n"/>
      <c r="E39" s="269" t="n"/>
      <c r="F39" s="269" t="n"/>
      <c r="G39" s="269" t="n"/>
      <c r="H39" s="269" t="n"/>
      <c r="I39" s="269" t="n"/>
      <c r="J39" s="269" t="n"/>
    </row>
    <row r="40">
      <c r="B40" s="24" t="inlineStr">
        <is>
          <t>Please detach this portion and return with your remittance to:</t>
        </is>
      </c>
      <c r="J40" s="216" t="n"/>
    </row>
    <row r="42">
      <c r="B42" s="30" t="inlineStr">
        <is>
          <t>Canoe Ventures, LLC</t>
        </is>
      </c>
      <c r="C42" s="262" t="n"/>
      <c r="D42" s="71" t="n"/>
      <c r="E42" s="28" t="inlineStr">
        <is>
          <t>Invoice Date:</t>
        </is>
      </c>
      <c r="F42" s="26">
        <f>J1</f>
        <v/>
      </c>
    </row>
    <row r="43">
      <c r="B43" s="23" t="inlineStr">
        <is>
          <t>Attention: Accounting Department</t>
        </is>
      </c>
      <c r="D43" s="72" t="n"/>
      <c r="E43" s="58" t="inlineStr">
        <is>
          <t>Invoice Number:</t>
        </is>
      </c>
      <c r="F43" s="27">
        <f>J2</f>
        <v/>
      </c>
    </row>
    <row r="44">
      <c r="B44" s="31" t="inlineStr">
        <is>
          <t>200 Union Boulevard, Suite 201</t>
        </is>
      </c>
      <c r="D44" s="72" t="n"/>
      <c r="E44" s="58" t="inlineStr">
        <is>
          <t>Programmer:</t>
        </is>
      </c>
      <c r="F44" s="27" t="inlineStr">
        <is>
          <t>Reelz</t>
        </is>
      </c>
      <c r="I44" s="25" t="inlineStr">
        <is>
          <t>Amount Due:</t>
        </is>
      </c>
      <c r="J44" s="338">
        <f>J34</f>
        <v/>
      </c>
    </row>
    <row customHeight="1" ht="15.75" r="45" s="59">
      <c r="B45" s="32" t="inlineStr">
        <is>
          <t>Lakewood, CO  80228</t>
        </is>
      </c>
      <c r="C45" s="263" t="n"/>
      <c r="D45" s="73" t="n"/>
      <c r="E45" s="151" t="inlineStr">
        <is>
          <t>Network(s):</t>
        </is>
      </c>
      <c r="F45" s="240" t="inlineStr">
        <is>
          <t>Reelz</t>
        </is>
      </c>
      <c r="G45" s="240" t="n"/>
      <c r="H45" s="149" t="n"/>
      <c r="I45" s="163" t="n"/>
    </row>
    <row r="46">
      <c r="C46" s="19" t="n"/>
      <c r="D46" s="19" t="n"/>
      <c r="E46" s="18" t="n"/>
      <c r="F46" s="149" t="n"/>
      <c r="G46" s="149" t="n"/>
      <c r="H46" s="149" t="n"/>
      <c r="I46" s="149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26:J27"/>
  <mergeCells count="11">
    <mergeCell ref="D21:E21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10" r:id="rId1"/>
    <hyperlink display="mailto:AccountsPayable@reelzchannel.com" ref="D14" r:id="rId2"/>
    <hyperlink display="mailto:Cgeorgakakis@reelz.com" ref="D15" r:id="rId3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4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N60"/>
  <sheetViews>
    <sheetView showGridLines="0" topLeftCell="A4" workbookViewId="0" zoomScale="85" zoomScaleNormal="85" zoomScalePageLayoutView="90">
      <selection activeCell="F36" sqref="F3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80"/>
    <col customWidth="1" max="5" min="5" style="266" width="20.7109375"/>
    <col customWidth="1" max="7" min="6" style="266" width="22.85546875"/>
    <col customWidth="1" max="8" min="8" style="266" width="23.28515625"/>
    <col customWidth="1" max="9" min="9" style="266" width="19.42578125"/>
    <col customWidth="1" max="10" min="10" style="266" width="22.85546875"/>
    <col customWidth="1" max="11" min="11" style="266" width="1.7109375"/>
    <col customWidth="1" max="12" min="12" style="266" width="16"/>
    <col customWidth="1" max="13" min="13" style="266" width="4.7109375"/>
    <col customWidth="1" max="14" min="14" style="266" width="16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6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65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51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44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45" t="n"/>
      <c r="H6" s="287" t="inlineStr">
        <is>
          <t>Canoe Ventures, LLC</t>
        </is>
      </c>
    </row>
    <row r="7">
      <c r="B7" s="126" t="inlineStr">
        <is>
          <t>200 Union Boulevard, Suite 201</t>
        </is>
      </c>
      <c r="C7" s="265" t="n"/>
      <c r="D7" s="265" t="n"/>
      <c r="E7" s="265" t="n"/>
      <c r="F7" s="24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104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4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45" t="n"/>
      <c r="H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19" t="inlineStr">
        <is>
          <t>Sony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22" t="inlineStr">
        <is>
          <t>Attention: Christofer Frey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18" t="inlineStr">
        <is>
          <t>christofer_frey@spe.sony.com</t>
        </is>
      </c>
      <c r="E14" s="285" t="n"/>
      <c r="F14" s="286" t="n"/>
      <c r="H14" s="285" t="n"/>
      <c r="I14" s="287" t="n"/>
      <c r="J14" s="287" t="n"/>
    </row>
    <row r="15">
      <c r="A15" s="266" t="inlineStr">
        <is>
          <t xml:space="preserve"> </t>
        </is>
      </c>
      <c r="C15" s="285" t="n"/>
      <c r="D15" s="195" t="n"/>
      <c r="E15" s="285" t="n"/>
      <c r="F15" s="251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4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45" t="n"/>
      <c r="G17" s="245" t="n"/>
      <c r="H17" s="104" t="inlineStr">
        <is>
          <t xml:space="preserve">    0M - 200M</t>
        </is>
      </c>
      <c r="I17" s="313" t="n">
        <v>1.42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86" t="n"/>
      <c r="G18" s="285" t="n"/>
      <c r="H18" s="104" t="inlineStr">
        <is>
          <t>200M - 400M</t>
        </is>
      </c>
      <c r="I18" s="313" t="n">
        <v>1.35</v>
      </c>
    </row>
    <row r="19">
      <c r="B19" s="117" t="inlineStr">
        <is>
          <t>Invoice Period End:</t>
        </is>
      </c>
      <c r="D19" s="116" t="n"/>
      <c r="E19" s="285" t="n"/>
      <c r="F19" s="286" t="n"/>
      <c r="G19" s="285" t="n"/>
      <c r="H19" s="104" t="inlineStr">
        <is>
          <t>400M - 600M</t>
        </is>
      </c>
      <c r="I19" s="313" t="n">
        <v>1.28</v>
      </c>
    </row>
    <row r="20">
      <c r="B20" s="115" t="inlineStr">
        <is>
          <t>Programming Group:</t>
        </is>
      </c>
      <c r="D20" s="290" t="inlineStr">
        <is>
          <t>Sony</t>
        </is>
      </c>
      <c r="E20" s="285" t="n"/>
      <c r="F20" s="286" t="n"/>
      <c r="G20" s="285" t="n"/>
      <c r="H20" s="104" t="inlineStr">
        <is>
          <t>600M - 800M</t>
        </is>
      </c>
      <c r="I20" s="313" t="n">
        <v>1.21</v>
      </c>
    </row>
    <row r="21">
      <c r="B21" s="115" t="inlineStr">
        <is>
          <t>Network(s):</t>
        </is>
      </c>
      <c r="D21" s="290" t="inlineStr">
        <is>
          <t>Cine Sony</t>
        </is>
      </c>
      <c r="F21" s="286" t="n"/>
      <c r="G21" s="285" t="n"/>
      <c r="H21" s="104" t="inlineStr">
        <is>
          <t xml:space="preserve">  800M - 2B        </t>
        </is>
      </c>
      <c r="I21" s="313" t="n">
        <v>1.13</v>
      </c>
    </row>
    <row r="22">
      <c r="B22" s="24" t="inlineStr">
        <is>
          <t>Previous YTD Impressions:</t>
        </is>
      </c>
      <c r="D22" s="46" t="n"/>
      <c r="E22" s="285" t="n"/>
      <c r="F22" s="286" t="n"/>
      <c r="G22" s="285" t="n"/>
      <c r="H22" s="104" t="inlineStr">
        <is>
          <t>2B - 3B</t>
        </is>
      </c>
      <c r="I22" s="313" t="n">
        <v>1.06</v>
      </c>
    </row>
    <row r="23">
      <c r="B23" s="24" t="n"/>
      <c r="D23" s="46" t="n"/>
      <c r="E23" s="285" t="n"/>
      <c r="F23" s="286" t="n"/>
      <c r="G23" s="285" t="n"/>
      <c r="H23" s="104" t="inlineStr">
        <is>
          <t>3B - 4B</t>
        </is>
      </c>
      <c r="I23" s="313" t="n">
        <v>1.03</v>
      </c>
    </row>
    <row r="24">
      <c r="B24" s="24" t="n"/>
      <c r="D24" s="46" t="n"/>
      <c r="E24" s="285" t="n"/>
      <c r="F24" s="286" t="n"/>
      <c r="G24" s="285" t="n"/>
      <c r="H24" s="104" t="inlineStr">
        <is>
          <t>4B - 5B</t>
        </is>
      </c>
      <c r="I24" s="313" t="n">
        <v>0.9899999999999995</v>
      </c>
    </row>
    <row r="25">
      <c r="B25" s="24" t="n"/>
      <c r="D25" s="46" t="n"/>
      <c r="E25" s="285" t="n"/>
      <c r="F25" s="286" t="n"/>
      <c r="G25" s="285" t="n"/>
      <c r="H25" s="104" t="inlineStr">
        <is>
          <t>5B+</t>
        </is>
      </c>
      <c r="I25" s="313" t="n">
        <v>0.9399999999999995</v>
      </c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K26" s="287" t="n"/>
      <c r="L26" s="287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E28" s="216" t="n"/>
      <c r="F28" s="315" t="n"/>
      <c r="G28" s="315" t="n"/>
      <c r="H28" s="253" t="n"/>
      <c r="I28" s="332" t="n"/>
      <c r="J28" s="351" t="n"/>
      <c r="K28" s="194" t="n"/>
    </row>
    <row customHeight="1" ht="16.5" r="29" s="59" thickBot="1">
      <c r="B29" s="95" t="n"/>
      <c r="C29" s="92" t="n"/>
      <c r="E29" s="253" t="n"/>
      <c r="F29" s="47" t="n"/>
      <c r="G29" s="48" t="n"/>
      <c r="H29" s="47" t="n"/>
      <c r="I29" s="327" t="n"/>
      <c r="J29" s="328" t="n"/>
    </row>
    <row customHeight="1" ht="16.5" r="30" s="59" thickTop="1">
      <c r="B30" s="95" t="n"/>
      <c r="C30" s="92" t="n"/>
      <c r="F30" s="253" t="n"/>
      <c r="H30" s="253" t="n"/>
      <c r="I30" s="332" t="n"/>
      <c r="J30" s="333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Cine</t>
        </is>
      </c>
      <c r="H31" s="215">
        <f>SUMIF(E28:E28,G31,H28:H28)</f>
        <v/>
      </c>
      <c r="I31" s="329" t="n"/>
      <c r="J31" s="333">
        <f>SUMIF(E28:E28,G31,J28:J28)</f>
        <v/>
      </c>
    </row>
    <row r="32">
      <c r="B32" s="95" t="n"/>
      <c r="C32" s="92" t="n"/>
      <c r="F32" s="100" t="n"/>
      <c r="G32" s="216" t="inlineStr">
        <is>
          <t>Backfill Campaigns</t>
        </is>
      </c>
      <c r="H32" s="215">
        <f>SUMIF(E28:E28,G32,H28:H28)</f>
        <v/>
      </c>
      <c r="I32" s="329" t="n"/>
      <c r="J32" s="342" t="inlineStr">
        <is>
          <t>Not Billed</t>
        </is>
      </c>
    </row>
    <row customHeight="1" ht="16.5" r="33" s="59" thickBot="1">
      <c r="B33" s="95" t="n"/>
      <c r="C33" s="92" t="n"/>
      <c r="E33" s="253" t="n"/>
      <c r="F33" s="47" t="n"/>
      <c r="G33" s="48" t="n"/>
      <c r="H33" s="47" t="n"/>
      <c r="I33" s="327" t="n"/>
      <c r="J33" s="328" t="n"/>
    </row>
    <row customHeight="1" ht="16.5" r="34" s="59" thickTop="1">
      <c r="B34" s="95" t="n"/>
      <c r="C34" s="92" t="n"/>
      <c r="F34" s="253" t="n"/>
      <c r="H34" s="253" t="n"/>
      <c r="I34" s="332" t="n"/>
      <c r="J34" s="333" t="n"/>
    </row>
    <row r="35">
      <c r="B35" s="95" t="n"/>
      <c r="C35" s="92" t="n"/>
      <c r="F35" s="100" t="inlineStr">
        <is>
          <t>Total:</t>
        </is>
      </c>
      <c r="H35" s="253">
        <f>SUM(H31)</f>
        <v/>
      </c>
      <c r="I35" s="332" t="n"/>
      <c r="J35" s="333">
        <f>SUM(J31)</f>
        <v/>
      </c>
    </row>
    <row r="36">
      <c r="B36" s="95" t="n"/>
      <c r="C36" s="92" t="n"/>
      <c r="F36" s="315" t="n"/>
      <c r="G36" s="216" t="n"/>
      <c r="H36" s="253" t="n"/>
      <c r="J36" s="332" t="n"/>
    </row>
    <row customHeight="1" ht="15.75" r="37" s="59">
      <c r="B37" s="74" t="inlineStr">
        <is>
          <t xml:space="preserve">Invoice Comments:
</t>
        </is>
      </c>
      <c r="C37" s="66" t="n"/>
      <c r="D37" s="79" t="n"/>
      <c r="E37" s="66" t="n"/>
      <c r="F37" s="66" t="n"/>
      <c r="G37" s="66" t="n"/>
      <c r="H37" s="66" t="n"/>
      <c r="I37" s="66" t="n"/>
      <c r="J37" s="67" t="n"/>
    </row>
    <row r="38">
      <c r="B38" s="157" t="n"/>
      <c r="C38" s="156" t="n"/>
      <c r="D38" s="165" t="n"/>
      <c r="E38" s="165" t="n"/>
      <c r="F38" s="165" t="n"/>
      <c r="G38" s="165" t="n"/>
      <c r="H38" s="165" t="n"/>
      <c r="I38" s="165" t="n"/>
      <c r="J38" s="164" t="n"/>
    </row>
    <row customHeight="1" ht="16.5" r="39" s="59" thickBot="1">
      <c r="B39" s="153" t="n"/>
      <c r="C39" s="153" t="n"/>
      <c r="D39" s="153" t="n"/>
      <c r="E39" s="153" t="n"/>
      <c r="F39" s="153" t="n"/>
      <c r="G39" s="153" t="n"/>
      <c r="H39" s="153" t="n"/>
      <c r="I39" s="153" t="n"/>
      <c r="J39" s="153" t="n"/>
    </row>
    <row r="40">
      <c r="B40" s="269" t="n"/>
      <c r="C40" s="269" t="n"/>
      <c r="D40" s="269" t="n"/>
      <c r="E40" s="269" t="n"/>
      <c r="F40" s="269" t="n"/>
      <c r="G40" s="269" t="n"/>
      <c r="H40" s="269" t="n"/>
      <c r="I40" s="269" t="n"/>
      <c r="J40" s="269" t="n"/>
    </row>
    <row r="41">
      <c r="B41" s="24" t="inlineStr">
        <is>
          <t>Please detach this portion and return with your remittance to:</t>
        </is>
      </c>
      <c r="N41" s="216" t="n"/>
    </row>
    <row r="43">
      <c r="B43" s="30" t="inlineStr">
        <is>
          <t>Canoe Ventures, LLC</t>
        </is>
      </c>
      <c r="C43" s="262" t="n"/>
      <c r="D43" s="71" t="n"/>
      <c r="E43" s="28" t="inlineStr">
        <is>
          <t>Invoice Date:</t>
        </is>
      </c>
      <c r="F43" s="26">
        <f>J1</f>
        <v/>
      </c>
    </row>
    <row r="44">
      <c r="B44" s="23" t="inlineStr">
        <is>
          <t>Attention: Accounting Department</t>
        </is>
      </c>
      <c r="D44" s="72" t="n"/>
      <c r="E44" s="58" t="inlineStr">
        <is>
          <t>Invoice Number:</t>
        </is>
      </c>
      <c r="F44" s="27">
        <f>J2</f>
        <v/>
      </c>
    </row>
    <row r="45">
      <c r="B45" s="31" t="inlineStr">
        <is>
          <t>200 Union Boulevard, Suite 201</t>
        </is>
      </c>
      <c r="D45" s="72" t="n"/>
      <c r="E45" s="58" t="inlineStr">
        <is>
          <t>Programmer:</t>
        </is>
      </c>
      <c r="F45" s="27">
        <f>D20</f>
        <v/>
      </c>
      <c r="I45" s="25" t="inlineStr">
        <is>
          <t>Amount Due:</t>
        </is>
      </c>
      <c r="J45" s="338">
        <f>J35</f>
        <v/>
      </c>
    </row>
    <row customHeight="1" ht="15.75" r="46" s="59">
      <c r="B46" s="32" t="inlineStr">
        <is>
          <t>Lakewood, CO  80228</t>
        </is>
      </c>
      <c r="C46" s="263" t="n"/>
      <c r="D46" s="73" t="n"/>
      <c r="E46" s="151" t="inlineStr">
        <is>
          <t>Network(s):</t>
        </is>
      </c>
      <c r="F46" s="240">
        <f>D21</f>
        <v/>
      </c>
      <c r="G46" s="240" t="n"/>
      <c r="L46" s="149" t="n"/>
      <c r="M46" s="163" t="n"/>
    </row>
    <row r="47">
      <c r="C47" s="19" t="n"/>
      <c r="D47" s="19" t="n"/>
      <c r="E47" s="18" t="n"/>
      <c r="F47" s="149" t="n"/>
      <c r="G47" s="149" t="n"/>
      <c r="H47" s="149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</sheetData>
  <mergeCells count="11">
    <mergeCell ref="D21:E21"/>
    <mergeCell ref="H15:J15"/>
    <mergeCell ref="H13:J13"/>
    <mergeCell ref="H12:J12"/>
    <mergeCell ref="H11:J11"/>
    <mergeCell ref="H9:J9"/>
    <mergeCell ref="H8:J8"/>
    <mergeCell ref="H6:J6"/>
    <mergeCell ref="H7:J7"/>
    <mergeCell ref="H5:J5"/>
    <mergeCell ref="H4:J4"/>
  </mergeCells>
  <hyperlinks>
    <hyperlink ref="B10" r:id="rId1"/>
    <hyperlink ref="D14" r:id="rId2"/>
  </hyperlinks>
  <printOptions horizontalCentered="1"/>
  <pageMargins bottom="0.6" footer="0.2" header="0.2" left="0.5" right="0.5" top="0.5"/>
  <pageSetup fitToHeight="0" orientation="landscape" scale="7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M57"/>
  <sheetViews>
    <sheetView showGridLines="0" workbookViewId="0" zoomScale="70" zoomScaleNormal="70" zoomScalePageLayoutView="90">
      <selection activeCell="F36" sqref="F3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88.28515625"/>
    <col customWidth="1" max="5" min="5" style="266" width="20.7109375"/>
    <col customWidth="1" max="6" min="6" style="266" width="22.5703125"/>
    <col customWidth="1" max="7" min="7" style="266" width="23.140625"/>
    <col customWidth="1" max="8" min="8" style="266" width="23"/>
    <col customWidth="1" max="9" min="9" style="266" width="20"/>
    <col customWidth="1" max="10" min="10" style="266" width="23.140625"/>
    <col customWidth="1" max="11" min="11" style="266" width="1.7109375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162" t="inlineStr">
        <is>
          <t>Starz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Stephen Montgomery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95" t="inlineStr">
        <is>
          <t>Stephen.Montgomery@starz.com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</row>
    <row r="20">
      <c r="B20" s="115" t="inlineStr">
        <is>
          <t>Programming Group:</t>
        </is>
      </c>
      <c r="D20" s="290" t="inlineStr">
        <is>
          <t>Starz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</row>
    <row r="21">
      <c r="B21" s="115" t="inlineStr">
        <is>
          <t>Network(s):</t>
        </is>
      </c>
      <c r="D21" s="290" t="inlineStr">
        <is>
          <t>Starz, Starz Encore, MoviePlex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0.79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J25" s="285" t="n"/>
      <c r="K25" s="287" t="n"/>
      <c r="L25" s="287" t="n"/>
      <c r="M25" s="287" t="n"/>
    </row>
    <row customHeight="1" ht="36.4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F27" s="180" t="n"/>
      <c r="G27" s="180" t="n"/>
      <c r="H27" s="215" t="n"/>
      <c r="I27" s="253" t="n"/>
      <c r="J27" s="253" t="n"/>
    </row>
    <row customHeight="1" ht="16.5" r="28" s="59" thickBot="1">
      <c r="B28" s="95" t="n"/>
      <c r="C28" s="92" t="n"/>
      <c r="E28" s="253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E29" s="216" t="n"/>
      <c r="F29" s="253" t="n"/>
      <c r="H29" s="253" t="n"/>
      <c r="I29" s="332" t="n"/>
      <c r="J29" s="333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Starz</t>
        </is>
      </c>
      <c r="H30" s="215" t="n"/>
      <c r="I30" s="329" t="n"/>
      <c r="J30" s="331" t="n"/>
    </row>
    <row r="31">
      <c r="B31" s="95" t="n"/>
      <c r="C31" s="92" t="n"/>
      <c r="E31" s="216" t="n"/>
      <c r="F31" s="100" t="n"/>
      <c r="G31" s="216" t="inlineStr">
        <is>
          <t>MoviePlex</t>
        </is>
      </c>
      <c r="H31" s="215" t="n"/>
      <c r="I31" s="329" t="n"/>
      <c r="J31" s="331" t="n"/>
    </row>
    <row r="32">
      <c r="B32" s="95" t="n"/>
      <c r="C32" s="92" t="n"/>
      <c r="E32" s="216" t="n"/>
      <c r="F32" s="100" t="n"/>
      <c r="G32" s="216" t="inlineStr">
        <is>
          <t>Starz Encore</t>
        </is>
      </c>
      <c r="H32" s="215" t="n"/>
      <c r="I32" s="329" t="n"/>
      <c r="J32" s="331" t="n"/>
    </row>
    <row customHeight="1" ht="16.5" r="33" s="59" thickBot="1">
      <c r="B33" s="95" t="n"/>
      <c r="C33" s="92" t="n"/>
      <c r="E33" s="253" t="n"/>
      <c r="F33" s="47" t="n"/>
      <c r="G33" s="48" t="n"/>
      <c r="H33" s="47" t="n"/>
      <c r="I33" s="327" t="n"/>
      <c r="J33" s="328" t="n"/>
    </row>
    <row customHeight="1" ht="16.5" r="34" s="59" thickTop="1">
      <c r="B34" s="95" t="n"/>
      <c r="C34" s="92" t="n"/>
      <c r="E34" s="216" t="n"/>
      <c r="F34" s="253" t="n"/>
      <c r="H34" s="253" t="n"/>
      <c r="I34" s="332" t="n"/>
      <c r="J34" s="333" t="n"/>
    </row>
    <row r="35">
      <c r="B35" s="95" t="n"/>
      <c r="C35" s="92" t="n"/>
      <c r="E35" s="216" t="n"/>
      <c r="F35" s="100" t="inlineStr">
        <is>
          <t>Total:</t>
        </is>
      </c>
      <c r="H35" s="253">
        <f>SUM($H$30:$H$32)</f>
        <v/>
      </c>
      <c r="I35" s="332" t="n"/>
      <c r="J35" s="340">
        <f>SUM(J30:J32)</f>
        <v/>
      </c>
    </row>
    <row customHeight="1" ht="16.5" r="36" s="59" thickBot="1">
      <c r="B36" s="175" t="n"/>
      <c r="C36" s="175" t="n"/>
      <c r="D36" s="175" t="n"/>
      <c r="E36" s="175" t="n"/>
      <c r="F36" s="175" t="n"/>
      <c r="G36" s="175" t="n"/>
      <c r="H36" s="175" t="n"/>
      <c r="I36" s="175" t="n"/>
      <c r="J36" s="175" t="n"/>
    </row>
    <row r="37">
      <c r="B37" s="269" t="n"/>
      <c r="C37" s="269" t="n"/>
      <c r="D37" s="269" t="n"/>
      <c r="E37" s="269" t="n"/>
      <c r="F37" s="269" t="n"/>
      <c r="G37" s="269" t="n"/>
      <c r="H37" s="269" t="n"/>
      <c r="I37" s="269" t="n"/>
      <c r="J37" s="269" t="n"/>
    </row>
    <row r="38">
      <c r="B38" s="24" t="inlineStr">
        <is>
          <t>Please detach this portion and return with your remittance to:</t>
        </is>
      </c>
    </row>
    <row r="39">
      <c r="B39" s="24" t="n"/>
    </row>
    <row r="40">
      <c r="B40" s="30" t="inlineStr">
        <is>
          <t>Canoe Ventures, LLC</t>
        </is>
      </c>
      <c r="C40" s="262" t="n"/>
      <c r="D40" s="71" t="n"/>
      <c r="E40" s="28" t="inlineStr">
        <is>
          <t>Invoice Date:</t>
        </is>
      </c>
      <c r="F40" s="26">
        <f>J1</f>
        <v/>
      </c>
    </row>
    <row r="41">
      <c r="B41" s="23" t="inlineStr">
        <is>
          <t>Attention: Accounting Department</t>
        </is>
      </c>
      <c r="D41" s="72" t="n"/>
      <c r="E41" s="58" t="inlineStr">
        <is>
          <t>Invoice Number:</t>
        </is>
      </c>
      <c r="F41" s="27">
        <f>J2</f>
        <v/>
      </c>
    </row>
    <row r="42">
      <c r="B42" s="31" t="inlineStr">
        <is>
          <t>200 Union Boulevard, Suite 201</t>
        </is>
      </c>
      <c r="D42" s="72" t="n"/>
      <c r="E42" s="58" t="inlineStr">
        <is>
          <t>Programmer:</t>
        </is>
      </c>
      <c r="F42" s="27">
        <f>D20</f>
        <v/>
      </c>
      <c r="I42" s="25" t="inlineStr">
        <is>
          <t>Amount Due:</t>
        </is>
      </c>
      <c r="J42" s="338">
        <f>J35</f>
        <v/>
      </c>
    </row>
    <row customHeight="1" ht="15.75" r="43" s="59">
      <c r="B43" s="32" t="inlineStr">
        <is>
          <t>Lakewood, CO  80228</t>
        </is>
      </c>
      <c r="C43" s="263" t="n"/>
      <c r="D43" s="73" t="n"/>
      <c r="E43" s="151" t="inlineStr">
        <is>
          <t>Network(s):</t>
        </is>
      </c>
      <c r="F43" s="27">
        <f>D21</f>
        <v/>
      </c>
      <c r="G43" s="241" t="n"/>
      <c r="H43" s="241" t="n"/>
      <c r="I43" s="241" t="n"/>
    </row>
    <row r="44">
      <c r="C44" s="19" t="n"/>
      <c r="D44" s="19" t="n"/>
      <c r="E44" s="18" t="n"/>
      <c r="F44" s="149" t="n"/>
      <c r="G44" s="149" t="n"/>
      <c r="H44" s="149" t="n"/>
      <c r="I44" s="149" t="n"/>
    </row>
    <row customHeight="1" ht="15.75" r="45" s="59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</sheetData>
  <autoFilter ref="B26:J27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6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P61"/>
  <sheetViews>
    <sheetView showGridLines="0" topLeftCell="A4" workbookViewId="0" zoomScale="85" zoomScaleNormal="85" zoomScalePageLayoutView="90">
      <selection activeCell="F41" sqref="F41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79"/>
    <col customWidth="1" max="5" min="5" style="266" width="20.7109375"/>
    <col customWidth="1" max="6" min="6" style="266" width="25.85546875"/>
    <col customWidth="1" max="7" min="7" style="266" width="22.7109375"/>
    <col customWidth="1" max="8" min="8" style="266" width="22.85546875"/>
    <col customWidth="1" max="9" min="9" style="266" width="17.42578125"/>
    <col customWidth="1" max="10" min="10" style="266" width="23.140625"/>
    <col customWidth="1" max="11" min="11" style="266" width="2"/>
    <col customWidth="1" max="12" min="12" style="266" width="16"/>
    <col customWidth="1" max="13" min="13" style="266" width="4.7109375"/>
    <col customWidth="1" max="16384" min="14" style="266" width="8.7109375"/>
  </cols>
  <sheetData>
    <row r="1">
      <c r="B1" s="265" t="n"/>
      <c r="C1" s="265" t="n"/>
      <c r="D1" s="265" t="n"/>
      <c r="E1" s="265" t="n"/>
      <c r="F1" s="286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4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104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51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44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4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4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45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4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45" t="n"/>
    </row>
    <row r="11">
      <c r="C11" s="123" t="n"/>
      <c r="D11" s="121" t="n"/>
      <c r="E11" s="121" t="n"/>
      <c r="F11" s="244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Univision</t>
        </is>
      </c>
      <c r="E12" s="121" t="n"/>
      <c r="F12" s="244" t="n"/>
      <c r="H12" s="285" t="inlineStr">
        <is>
          <t>FEDERAL TAX ID : 26-2372059</t>
        </is>
      </c>
    </row>
    <row r="13">
      <c r="C13" s="121" t="n"/>
      <c r="D13" s="119" t="inlineStr">
        <is>
          <t>Attention: interactiveAPinvoices</t>
        </is>
      </c>
      <c r="E13" s="121" t="n"/>
      <c r="F13" s="246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104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95" t="inlineStr">
        <is>
          <t>interactiveAPinvoices@univision.net</t>
        </is>
      </c>
      <c r="E15" s="285" t="n"/>
      <c r="F15" s="251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G16" s="24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45" t="n"/>
      <c r="G17" s="245" t="n"/>
      <c r="H17" s="104" t="inlineStr">
        <is>
          <t xml:space="preserve">    0M - 200M</t>
        </is>
      </c>
      <c r="I17" s="313" t="n">
        <v>1.42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45" t="n"/>
      <c r="G18" s="245" t="n"/>
      <c r="H18" s="104" t="inlineStr">
        <is>
          <t>200M - 400M</t>
        </is>
      </c>
      <c r="I18" s="313" t="n">
        <v>1.35</v>
      </c>
      <c r="J18" s="110" t="n"/>
    </row>
    <row r="19">
      <c r="B19" s="117" t="inlineStr">
        <is>
          <t>Invoice Period End:</t>
        </is>
      </c>
      <c r="D19" s="116" t="n"/>
      <c r="E19" s="285" t="n"/>
      <c r="F19" s="245" t="n"/>
      <c r="G19" s="245" t="n"/>
      <c r="H19" s="104" t="inlineStr">
        <is>
          <t>400M - 600M</t>
        </is>
      </c>
      <c r="I19" s="313" t="n">
        <v>1.28</v>
      </c>
      <c r="J19" s="110" t="n"/>
    </row>
    <row r="20">
      <c r="B20" s="115" t="inlineStr">
        <is>
          <t>Programming Group:</t>
        </is>
      </c>
      <c r="D20" s="290" t="inlineStr">
        <is>
          <t>Univision</t>
        </is>
      </c>
      <c r="E20" s="285" t="n"/>
      <c r="F20" s="245" t="n"/>
      <c r="G20" s="245" t="n"/>
      <c r="H20" s="104" t="inlineStr">
        <is>
          <t>600M - 800M</t>
        </is>
      </c>
      <c r="I20" s="313" t="n">
        <v>1.21</v>
      </c>
      <c r="J20" s="110" t="n"/>
    </row>
    <row r="21">
      <c r="B21" s="115" t="inlineStr">
        <is>
          <t>Network(s):</t>
        </is>
      </c>
      <c r="D21" s="290" t="inlineStr">
        <is>
          <t>Univision, Galavision, Unimas, Univision Deportes</t>
        </is>
      </c>
      <c r="F21" s="245" t="n"/>
      <c r="G21" s="245" t="n"/>
      <c r="H21" s="104" t="inlineStr">
        <is>
          <t xml:space="preserve">  800M - 2B        </t>
        </is>
      </c>
      <c r="I21" s="313" t="n">
        <v>1.13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45" t="n"/>
      <c r="G22" s="245" t="n"/>
      <c r="H22" s="104" t="inlineStr">
        <is>
          <t>2B - 3B</t>
        </is>
      </c>
      <c r="I22" s="313" t="n">
        <v>1.06</v>
      </c>
      <c r="J22" s="314" t="n"/>
    </row>
    <row r="23">
      <c r="B23" s="24" t="n"/>
      <c r="D23" s="46" t="n"/>
      <c r="E23" s="285" t="n"/>
      <c r="F23" s="245" t="n"/>
      <c r="G23" s="245" t="n"/>
      <c r="H23" s="104" t="inlineStr">
        <is>
          <t>3B - 4B</t>
        </is>
      </c>
      <c r="I23" s="313" t="n">
        <v>1.03</v>
      </c>
      <c r="J23" s="314" t="n"/>
    </row>
    <row r="24">
      <c r="B24" s="24" t="n"/>
      <c r="D24" s="46" t="n"/>
      <c r="E24" s="285" t="n"/>
      <c r="F24" s="245" t="n"/>
      <c r="G24" s="245" t="n"/>
      <c r="H24" s="104" t="inlineStr">
        <is>
          <t>4B - 5B</t>
        </is>
      </c>
      <c r="I24" s="313" t="n">
        <v>0.9899999999999995</v>
      </c>
      <c r="J24" s="314" t="n"/>
    </row>
    <row r="25">
      <c r="B25" s="24" t="n"/>
      <c r="D25" s="46" t="n"/>
      <c r="E25" s="285" t="n"/>
      <c r="F25" s="245" t="n"/>
      <c r="G25" s="245" t="n"/>
      <c r="H25" s="104" t="inlineStr">
        <is>
          <t>5B +</t>
        </is>
      </c>
      <c r="I25" s="313" t="n">
        <v>0.9399999999999995</v>
      </c>
      <c r="J25" s="314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J26" s="287" t="n"/>
      <c r="K26" s="287" t="n"/>
      <c r="L26" s="287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E28" s="27" t="n"/>
      <c r="F28" s="180" t="n"/>
      <c r="G28" s="180" t="n"/>
      <c r="H28" s="253" t="n"/>
      <c r="I28" s="332" t="n"/>
      <c r="J28" s="333" t="n"/>
    </row>
    <row customHeight="1" ht="16.5" r="29" s="59" thickBot="1">
      <c r="B29" s="95" t="n"/>
      <c r="C29" s="92" t="n"/>
      <c r="E29" s="253" t="n"/>
      <c r="F29" s="47" t="n"/>
      <c r="G29" s="47" t="n"/>
      <c r="H29" s="327" t="n"/>
      <c r="I29" s="328" t="n"/>
      <c r="J29" s="328" t="n"/>
    </row>
    <row customHeight="1" ht="16.5" r="30" s="59" thickTop="1">
      <c r="B30" s="95" t="n"/>
      <c r="C30" s="92" t="n"/>
      <c r="F30" s="253" t="n"/>
      <c r="H30" s="253" t="n"/>
      <c r="I30" s="332" t="n"/>
      <c r="J30" s="333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Univision</t>
        </is>
      </c>
      <c r="H31" s="215">
        <f>SUMIF($E$28:$E$28,$G31,$H$28:$H$29)</f>
        <v/>
      </c>
      <c r="I31" s="329" t="n"/>
      <c r="J31" s="331">
        <f>SUMIF($E$28:$E$28,$G31,$J$28:$J$29)</f>
        <v/>
      </c>
    </row>
    <row r="32">
      <c r="B32" s="95" t="n"/>
      <c r="C32" s="92" t="n"/>
      <c r="F32" s="100" t="n"/>
      <c r="G32" s="216" t="inlineStr">
        <is>
          <t>Galavision</t>
        </is>
      </c>
      <c r="H32" s="215">
        <f>SUMIF($E$28:$E$28,$G32,$H$28:$H$29)</f>
        <v/>
      </c>
      <c r="I32" s="329" t="n"/>
      <c r="J32" s="331">
        <f>SUMIF($E$28:$E$28,$G32,$J$28:$J$29)</f>
        <v/>
      </c>
    </row>
    <row r="33">
      <c r="B33" s="95" t="n"/>
      <c r="C33" s="92" t="n"/>
      <c r="F33" s="100" t="n"/>
      <c r="G33" s="216" t="inlineStr">
        <is>
          <t>Unimas</t>
        </is>
      </c>
      <c r="H33" s="215">
        <f>SUMIF($E$28:$E$28,$G33,$H$28:$H$29)</f>
        <v/>
      </c>
      <c r="I33" s="329" t="n"/>
      <c r="J33" s="331">
        <f>SUMIF($E$28:$E$28,$G33,$J$28:$J$29)</f>
        <v/>
      </c>
    </row>
    <row r="34">
      <c r="B34" s="95" t="n"/>
      <c r="C34" s="92" t="n"/>
      <c r="F34" s="100" t="n"/>
      <c r="G34" s="216" t="inlineStr">
        <is>
          <t>Univision Deportes</t>
        </is>
      </c>
      <c r="H34" s="215">
        <f>SUMIF($E$28:$E$28,$G34,$H$28:$H$29)</f>
        <v/>
      </c>
      <c r="I34" s="329" t="n"/>
      <c r="J34" s="331">
        <f>SUMIF($E$28:$E$28,$G34,$J$28:$J$29)</f>
        <v/>
      </c>
    </row>
    <row r="35">
      <c r="B35" s="95" t="n"/>
      <c r="C35" s="92" t="n"/>
      <c r="F35" s="100" t="n"/>
      <c r="G35" s="216" t="inlineStr">
        <is>
          <t>El Rey</t>
        </is>
      </c>
      <c r="H35" s="215">
        <f>SUMIF($E$28:$E$28,$G35,$H$28:$H$29)</f>
        <v/>
      </c>
      <c r="I35" s="329" t="n"/>
      <c r="J35" s="331">
        <f>SUMIF($E$28:$E$28,$G35,$J$28:$J$29)</f>
        <v/>
      </c>
    </row>
    <row r="36">
      <c r="B36" s="95" t="n"/>
      <c r="C36" s="92" t="n"/>
      <c r="F36" s="100" t="n"/>
      <c r="G36" s="216" t="inlineStr">
        <is>
          <t>Bandamax</t>
        </is>
      </c>
      <c r="H36" s="215">
        <f>SUMIF($E$28:$E$28,$G36,$H$28:$H$29)</f>
        <v/>
      </c>
      <c r="I36" s="329" t="n"/>
      <c r="J36" s="331">
        <f>SUMIF($E$28:$E$28,$G36,$J$28:$J$29)</f>
        <v/>
      </c>
    </row>
    <row r="37">
      <c r="B37" s="95" t="n"/>
      <c r="C37" s="92" t="n"/>
      <c r="F37" s="100" t="n"/>
      <c r="G37" s="216" t="inlineStr">
        <is>
          <t>TuTv (De Pelicula)</t>
        </is>
      </c>
      <c r="H37" s="215">
        <f>SUMIF($E$28:$E$28,$G37,$H$28:$H$29)</f>
        <v/>
      </c>
      <c r="I37" s="329" t="n"/>
      <c r="J37" s="331">
        <f>SUMIF($E$28:$E$28,$G37,$J$28:$J$29)</f>
        <v/>
      </c>
    </row>
    <row customHeight="1" ht="16.5" r="38" s="59" thickBot="1">
      <c r="B38" s="95" t="n"/>
      <c r="C38" s="92" t="n"/>
      <c r="E38" s="253" t="n"/>
      <c r="F38" s="47" t="n"/>
      <c r="G38" s="48" t="n"/>
      <c r="H38" s="47" t="n"/>
      <c r="I38" s="327" t="n"/>
      <c r="J38" s="328" t="n"/>
    </row>
    <row customHeight="1" ht="16.5" r="39" s="59" thickTop="1">
      <c r="B39" s="95" t="n"/>
      <c r="C39" s="92" t="n"/>
      <c r="F39" s="253" t="n"/>
      <c r="H39" s="253" t="n"/>
      <c r="I39" s="332" t="n"/>
      <c r="J39" s="333" t="n"/>
    </row>
    <row r="40">
      <c r="B40" s="95" t="n"/>
      <c r="C40" s="92" t="n"/>
      <c r="F40" s="100" t="inlineStr">
        <is>
          <t>Total:</t>
        </is>
      </c>
      <c r="H40" s="253">
        <f>SUM($H$31:$H$38)</f>
        <v/>
      </c>
      <c r="I40" s="332" t="n"/>
      <c r="J40" s="340">
        <f>SUM(J31:J38)</f>
        <v/>
      </c>
    </row>
    <row customHeight="1" ht="16.5" r="41" s="59" thickBot="1">
      <c r="B41" s="175" t="n"/>
      <c r="C41" s="175" t="n"/>
      <c r="D41" s="175" t="n"/>
      <c r="E41" s="175" t="n"/>
      <c r="F41" s="175" t="n"/>
      <c r="G41" s="175" t="n"/>
      <c r="H41" s="175" t="n"/>
      <c r="I41" s="175" t="n"/>
      <c r="J41" s="175" t="n"/>
    </row>
    <row r="42">
      <c r="B42" s="269" t="n"/>
      <c r="C42" s="269" t="n"/>
      <c r="D42" s="269" t="n"/>
      <c r="E42" s="269" t="n"/>
      <c r="G42" s="269" t="n"/>
      <c r="H42" s="269" t="n"/>
      <c r="I42" s="269" t="n"/>
      <c r="J42" s="269" t="n"/>
    </row>
    <row r="43">
      <c r="B43" s="24" t="inlineStr">
        <is>
          <t>Please detach this portion and return with your remittance to:</t>
        </is>
      </c>
      <c r="O43" s="216" t="n"/>
      <c r="P43" s="331" t="n"/>
    </row>
    <row r="44">
      <c r="G44" s="26" t="n"/>
      <c r="H44" s="26" t="n"/>
      <c r="I44" s="26" t="n"/>
      <c r="J44" s="26" t="n"/>
    </row>
    <row r="45">
      <c r="B45" s="30" t="inlineStr">
        <is>
          <t>Canoe Ventures, LLC</t>
        </is>
      </c>
      <c r="C45" s="262" t="n"/>
      <c r="D45" s="71" t="n"/>
      <c r="E45" s="28" t="inlineStr">
        <is>
          <t>Invoice Date:</t>
        </is>
      </c>
      <c r="F45" s="26">
        <f>J1</f>
        <v/>
      </c>
      <c r="G45" s="27" t="n"/>
      <c r="H45" s="27" t="n"/>
      <c r="I45" s="27" t="n"/>
      <c r="J45" s="27" t="n"/>
    </row>
    <row r="46">
      <c r="B46" s="23" t="inlineStr">
        <is>
          <t>Attention: Accounting Department</t>
        </is>
      </c>
      <c r="D46" s="72" t="n"/>
      <c r="E46" s="58" t="inlineStr">
        <is>
          <t>Invoice Number:</t>
        </is>
      </c>
      <c r="F46" s="27">
        <f>J2</f>
        <v/>
      </c>
      <c r="G46" s="27" t="n"/>
      <c r="H46" s="27" t="n"/>
    </row>
    <row customHeight="1" ht="15.75" r="47" s="59">
      <c r="B47" s="31" t="inlineStr">
        <is>
          <t>200 Union Boulevard, Suite 201</t>
        </is>
      </c>
      <c r="D47" s="72" t="n"/>
      <c r="E47" s="58" t="inlineStr">
        <is>
          <t>Programmer:</t>
        </is>
      </c>
      <c r="F47" s="27">
        <f>D20</f>
        <v/>
      </c>
      <c r="G47" s="241" t="n"/>
      <c r="I47" s="25" t="inlineStr">
        <is>
          <t>Amount Due:</t>
        </is>
      </c>
      <c r="J47" s="323">
        <f>J40</f>
        <v/>
      </c>
    </row>
    <row r="48">
      <c r="B48" s="32" t="inlineStr">
        <is>
          <t>Lakewood, CO  80228</t>
        </is>
      </c>
      <c r="C48" s="263" t="n"/>
      <c r="D48" s="73" t="n"/>
      <c r="E48" s="18" t="n"/>
      <c r="F48" s="149" t="n"/>
      <c r="G48" s="149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</sheetData>
  <autoFilter ref="B27:J28"/>
  <mergeCells count="11">
    <mergeCell ref="D21:E21"/>
    <mergeCell ref="H15:J15"/>
    <mergeCell ref="H13:J13"/>
    <mergeCell ref="H12:J12"/>
    <mergeCell ref="H11:J11"/>
    <mergeCell ref="H9:J9"/>
    <mergeCell ref="H8:J8"/>
    <mergeCell ref="H6:J6"/>
    <mergeCell ref="H7:J7"/>
    <mergeCell ref="H5:J5"/>
    <mergeCell ref="H4:J4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O761"/>
  <sheetViews>
    <sheetView showGridLines="0" topLeftCell="A19" workbookViewId="0" zoomScale="70" zoomScaleNormal="70" zoomScalePageLayoutView="90">
      <selection activeCell="D45" sqref="D45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85546875"/>
    <col customWidth="1" max="4" min="4" style="266" width="98.5703125"/>
    <col customWidth="1" max="5" min="5" style="266" width="20.7109375"/>
    <col customWidth="1" max="6" min="6" style="266" width="22.7109375"/>
    <col customWidth="1" max="7" min="7" style="266" width="22.85546875"/>
    <col customWidth="1" max="8" min="8" style="266" width="24.140625"/>
    <col customWidth="1" max="9" min="9" style="266" width="16"/>
    <col customWidth="1" max="10" min="10" style="266" width="23.5703125"/>
    <col customWidth="1" max="11" min="11" style="266" width="2.5703125"/>
    <col customWidth="1" max="12" min="12" style="266" width="16"/>
    <col bestFit="1" customWidth="1" max="13" min="13" style="266" width="14.140625"/>
    <col bestFit="1" customWidth="1" max="14" min="14" style="266" width="15.28515625"/>
    <col bestFit="1" customWidth="1" max="15" min="15" style="266" width="13"/>
    <col customWidth="1" max="16384" min="16" style="266" width="8.7109375"/>
  </cols>
  <sheetData>
    <row r="1">
      <c r="B1" s="265" t="n"/>
      <c r="C1" s="265" t="n"/>
      <c r="D1" s="265" t="n"/>
      <c r="E1" s="265" t="n"/>
      <c r="F1" s="245" t="n"/>
      <c r="G1" s="265" t="n"/>
      <c r="H1" s="285" t="n"/>
      <c r="I1" s="60" t="inlineStr">
        <is>
          <t>Invoice Date:</t>
        </is>
      </c>
      <c r="J1" t="inlineStr">
        <is>
          <t>06/12/2019</t>
        </is>
      </c>
    </row>
    <row r="2">
      <c r="B2" s="265" t="n"/>
      <c r="C2" s="265" t="n"/>
      <c r="D2" s="265" t="n"/>
      <c r="E2" s="265" t="n"/>
      <c r="F2" s="245" t="n"/>
      <c r="G2" s="265" t="n"/>
      <c r="H2" s="265" t="n"/>
      <c r="I2" s="60" t="inlineStr">
        <is>
          <t>Invoice Number:</t>
        </is>
      </c>
      <c r="J2" t="n">
        <v>8515</v>
      </c>
    </row>
    <row r="3">
      <c r="B3" s="265" t="n"/>
      <c r="C3" s="265" t="n"/>
      <c r="D3" s="265" t="n"/>
      <c r="E3" s="265" t="n"/>
      <c r="F3" s="245" t="n"/>
      <c r="G3" s="265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51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44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45" t="n"/>
      <c r="H6" s="287" t="inlineStr">
        <is>
          <t>Canoe Ventures, LLC</t>
        </is>
      </c>
    </row>
    <row r="7">
      <c r="B7" s="126" t="inlineStr">
        <is>
          <t>200 Union Boulevard, Suite 201</t>
        </is>
      </c>
      <c r="C7" s="265" t="n"/>
      <c r="D7" s="265" t="n"/>
      <c r="E7" s="265" t="n"/>
      <c r="F7" s="24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45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4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45" t="n"/>
      <c r="H10" s="265" t="n"/>
    </row>
    <row r="11">
      <c r="C11" s="123" t="n"/>
      <c r="D11" s="121" t="n"/>
      <c r="E11" s="121" t="n"/>
      <c r="F11" s="244" t="n"/>
      <c r="H11" s="28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217" t="inlineStr">
        <is>
          <t>Turner Broadcasting System</t>
        </is>
      </c>
      <c r="E12" s="121" t="n"/>
      <c r="F12" s="244" t="n"/>
      <c r="H12" s="285" t="inlineStr">
        <is>
          <t>FEDERAL TAX ID : 26-2372059</t>
        </is>
      </c>
    </row>
    <row r="13">
      <c r="C13" s="121" t="n"/>
      <c r="D13" s="217" t="inlineStr">
        <is>
          <t>Dan Kopp</t>
        </is>
      </c>
      <c r="E13" s="121" t="n"/>
      <c r="F13" s="246" t="n"/>
      <c r="H13" s="289" t="inlineStr">
        <is>
          <t>Invoice # is required on all remittances</t>
        </is>
      </c>
    </row>
    <row r="14">
      <c r="C14" s="121" t="n"/>
      <c r="D14" s="217" t="inlineStr">
        <is>
          <t>P. O. Box 5520</t>
        </is>
      </c>
      <c r="E14" s="285" t="n"/>
      <c r="F14" s="286" t="n"/>
      <c r="H14" s="285" t="n"/>
      <c r="I14" s="287" t="n"/>
      <c r="J14" s="287" t="n"/>
    </row>
    <row r="15">
      <c r="A15" s="266" t="inlineStr">
        <is>
          <t xml:space="preserve"> </t>
        </is>
      </c>
      <c r="C15" s="285" t="n"/>
      <c r="D15" s="217" t="inlineStr">
        <is>
          <t>Portland, OR  97228-5520</t>
        </is>
      </c>
      <c r="E15" s="285" t="n"/>
      <c r="F15" s="251" t="n"/>
      <c r="H15" s="352" t="inlineStr">
        <is>
          <t>RATE CARD (current Tier in yellow)</t>
        </is>
      </c>
      <c r="I15" s="305" t="n"/>
      <c r="J15" s="306" t="n"/>
      <c r="K15" s="311" t="n"/>
      <c r="L15" s="311" t="n"/>
      <c r="M15" s="46" t="n"/>
      <c r="N15" s="253" t="n"/>
      <c r="O15" s="253" t="n"/>
    </row>
    <row r="16">
      <c r="D16" s="118" t="n"/>
      <c r="E16" s="285" t="n"/>
      <c r="G16" s="24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K16" s="311" t="n"/>
      <c r="L16" s="311" t="n"/>
      <c r="M16" s="311" t="n"/>
    </row>
    <row r="17">
      <c r="C17" s="285" t="n"/>
      <c r="E17" s="285" t="n"/>
      <c r="F17" s="24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K17" s="311" t="n"/>
      <c r="L17" s="311" t="n"/>
    </row>
    <row r="18">
      <c r="B18" s="117" t="inlineStr">
        <is>
          <t>Invoice Period Start:</t>
        </is>
      </c>
      <c r="D18" s="116" t="n">
        <v>43586</v>
      </c>
      <c r="E18" s="285" t="n"/>
      <c r="F18" s="245" t="n"/>
      <c r="G18" s="245" t="n"/>
      <c r="H18" s="104" t="inlineStr">
        <is>
          <t>200M - 400M</t>
        </is>
      </c>
      <c r="I18" s="313" t="n">
        <v>1.13</v>
      </c>
      <c r="J18" s="110" t="n"/>
      <c r="K18" s="311" t="n"/>
      <c r="L18" s="311" t="n"/>
    </row>
    <row r="19">
      <c r="B19" s="117" t="inlineStr">
        <is>
          <t>Invoice Period End:</t>
        </is>
      </c>
      <c r="D19" s="116" t="n">
        <v>43616</v>
      </c>
      <c r="E19" s="285" t="n"/>
      <c r="F19" s="245" t="n"/>
      <c r="G19" s="245" t="n"/>
      <c r="H19" s="104" t="inlineStr">
        <is>
          <t>400M - 600M</t>
        </is>
      </c>
      <c r="I19" s="313" t="n">
        <v>0.9900000000000001</v>
      </c>
      <c r="J19" s="110" t="n"/>
      <c r="K19" s="312" t="n"/>
      <c r="L19" s="312" t="n"/>
    </row>
    <row r="20">
      <c r="B20" s="115" t="inlineStr">
        <is>
          <t>Programming Group:</t>
        </is>
      </c>
      <c r="D20" s="290" t="inlineStr">
        <is>
          <t>Turner</t>
        </is>
      </c>
      <c r="E20" s="285" t="n"/>
      <c r="F20" s="245" t="n"/>
      <c r="G20" s="245" t="n"/>
      <c r="H20" s="104" t="inlineStr">
        <is>
          <t>600M - 800M</t>
        </is>
      </c>
      <c r="I20" s="313" t="n">
        <v>0.8500000000000001</v>
      </c>
      <c r="J20" s="110" t="n"/>
      <c r="K20" s="253" t="n"/>
      <c r="L20" s="253" t="n"/>
    </row>
    <row r="21">
      <c r="B21" s="115" t="inlineStr">
        <is>
          <t>Network(s):</t>
        </is>
      </c>
      <c r="D21" s="290" t="inlineStr">
        <is>
          <t>TBS, TNT, Adult Swim, Boomerang, Cartoon Network, HLN, truTV, CNN</t>
        </is>
      </c>
      <c r="F21" s="245" t="n"/>
      <c r="G21" s="353" t="n"/>
      <c r="H21" s="354" t="inlineStr">
        <is>
          <t xml:space="preserve">  800M - 2B        </t>
        </is>
      </c>
      <c r="I21" s="355" t="n">
        <v>0.7100000000000001</v>
      </c>
      <c r="J21" s="356">
        <f>SUM(H42:H734) + D22</f>
        <v/>
      </c>
      <c r="K21" s="357" t="n"/>
      <c r="L21" s="312" t="n"/>
    </row>
    <row r="22">
      <c r="B22" s="24" t="inlineStr">
        <is>
          <t>Previous YTD Impressions:</t>
        </is>
      </c>
      <c r="D22" s="46" t="n">
        <v>1508326239</v>
      </c>
      <c r="E22" s="285" t="n"/>
      <c r="F22" s="245" t="n"/>
      <c r="G22" s="245" t="n"/>
      <c r="H22" s="104" t="inlineStr">
        <is>
          <t>2B - 3B</t>
        </is>
      </c>
      <c r="I22" s="313" t="n">
        <v>0.6100000000000001</v>
      </c>
      <c r="J22" s="110" t="n"/>
      <c r="K22" s="312" t="n"/>
      <c r="L22" s="312" t="n"/>
    </row>
    <row r="23">
      <c r="B23" s="24" t="n"/>
      <c r="D23" s="46" t="n"/>
      <c r="E23" s="285" t="n"/>
      <c r="F23" s="245" t="n"/>
      <c r="G23" s="245" t="n"/>
      <c r="H23" s="104" t="inlineStr">
        <is>
          <t>3B - 4B</t>
        </is>
      </c>
      <c r="I23" s="313" t="n">
        <v>0.5800000000000001</v>
      </c>
      <c r="J23" s="110" t="n"/>
      <c r="K23" s="253" t="n"/>
      <c r="L23" s="312" t="n"/>
    </row>
    <row r="24">
      <c r="B24" s="24" t="n"/>
      <c r="D24" s="46" t="n"/>
      <c r="E24" s="285" t="n"/>
      <c r="F24" s="245" t="n"/>
      <c r="G24" s="245" t="n"/>
      <c r="H24" s="288" t="inlineStr">
        <is>
          <t>4B - 5B</t>
        </is>
      </c>
      <c r="I24" s="325" t="n">
        <v>0.55</v>
      </c>
      <c r="J24" s="314" t="n"/>
      <c r="K24" s="312" t="n"/>
      <c r="L24" s="312" t="n"/>
    </row>
    <row r="25">
      <c r="B25" s="24" t="n"/>
      <c r="D25" s="46" t="n"/>
      <c r="E25" s="285" t="n"/>
      <c r="F25" s="245" t="n"/>
      <c r="G25" s="245" t="n"/>
      <c r="H25" s="288" t="inlineStr">
        <is>
          <t>5B+</t>
        </is>
      </c>
      <c r="I25" s="325" t="n">
        <v>0.5</v>
      </c>
      <c r="J25" s="314" t="n"/>
      <c r="K25" s="312" t="n"/>
      <c r="L25" s="312" t="n"/>
    </row>
    <row r="26">
      <c r="B26" s="285" t="n"/>
      <c r="C26" s="285" t="n"/>
      <c r="D26" s="285" t="n"/>
      <c r="E26" s="285" t="n"/>
      <c r="F26" s="287" t="n"/>
      <c r="G26" s="344" t="n"/>
      <c r="I26" s="312" t="n"/>
    </row>
    <row customHeight="1" ht="24.75" r="27" s="59">
      <c r="B27" s="292" t="inlineStr">
        <is>
          <t>Invoice Line #</t>
        </is>
      </c>
      <c r="C27" s="308" t="n"/>
      <c r="D27" s="20" t="inlineStr">
        <is>
          <t>Campaign Name</t>
        </is>
      </c>
      <c r="E27" s="20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Billed Impressions</t>
        </is>
      </c>
      <c r="I27" s="346" t="n"/>
      <c r="J27" s="260" t="inlineStr">
        <is>
          <t>Total</t>
        </is>
      </c>
    </row>
    <row r="28">
      <c r="B28" s="138">
        <f>"001"&amp;"A"</f>
        <v/>
      </c>
      <c r="C28" s="92" t="n"/>
      <c r="D28" s="266" t="inlineStr">
        <is>
          <t>truTV May 19 Campaigns</t>
        </is>
      </c>
      <c r="E28" s="266" t="inlineStr">
        <is>
          <t>truTV</t>
        </is>
      </c>
      <c r="F28" s="315">
        <f>$D$18</f>
        <v/>
      </c>
      <c r="G28" s="315">
        <f>$D$19</f>
        <v/>
      </c>
      <c r="I28" s="253">
        <f>SUMIF(E42:E734,E28,H42:H734)</f>
        <v/>
      </c>
      <c r="J28" s="340">
        <f>SUMIF(E42:E734,E28,J42:J734)</f>
        <v/>
      </c>
      <c r="L28" s="312" t="n"/>
    </row>
    <row r="29">
      <c r="B29" s="138">
        <f>"002"&amp;"A"</f>
        <v/>
      </c>
      <c r="C29" s="92" t="n"/>
      <c r="D29" s="266" t="inlineStr">
        <is>
          <t>Adult Swim May 19 Campaigns</t>
        </is>
      </c>
      <c r="E29" s="266" t="inlineStr">
        <is>
          <t>Adult Swim</t>
        </is>
      </c>
      <c r="F29" s="315">
        <f>$D$18</f>
        <v/>
      </c>
      <c r="G29" s="315">
        <f>$D$19</f>
        <v/>
      </c>
      <c r="I29" s="253">
        <f>SUMIF(E42:E734,E29,H42:H734)</f>
        <v/>
      </c>
      <c r="J29" s="340">
        <f>SUMIF(E42:E734,E29,J42:J734)</f>
        <v/>
      </c>
    </row>
    <row r="30">
      <c r="B30" s="138">
        <f>"003"&amp;"A"</f>
        <v/>
      </c>
      <c r="C30" s="92" t="n"/>
      <c r="D30" s="266" t="inlineStr">
        <is>
          <t>TBS May 19 Campaigns</t>
        </is>
      </c>
      <c r="E30" s="266" t="inlineStr">
        <is>
          <t>TBS</t>
        </is>
      </c>
      <c r="F30" s="315">
        <f>$D$18</f>
        <v/>
      </c>
      <c r="G30" s="315">
        <f>$D$19</f>
        <v/>
      </c>
      <c r="I30" s="253">
        <f>SUMIF(E42:E734,E30,H42:H734)</f>
        <v/>
      </c>
      <c r="J30" s="340">
        <f>SUMIF(E42:E734,E30,J42:J734)</f>
        <v/>
      </c>
      <c r="L30" s="312" t="n"/>
    </row>
    <row r="31">
      <c r="B31" s="138">
        <f>"004"&amp;"A"</f>
        <v/>
      </c>
      <c r="C31" s="92" t="n"/>
      <c r="D31" s="266" t="inlineStr">
        <is>
          <t>Boomerang May 19 Campaigns</t>
        </is>
      </c>
      <c r="E31" s="266" t="inlineStr">
        <is>
          <t>Boomerang</t>
        </is>
      </c>
      <c r="F31" s="315">
        <f>$D$18</f>
        <v/>
      </c>
      <c r="G31" s="315">
        <f>$D$19</f>
        <v/>
      </c>
      <c r="I31" s="253">
        <f>SUMIF(E42:E734,E31,H42:H734)</f>
        <v/>
      </c>
      <c r="J31" s="340">
        <f>SUMIF(E42:E734,E31,J42:J734)</f>
        <v/>
      </c>
    </row>
    <row r="32">
      <c r="B32" s="138">
        <f>"005"&amp;"A"</f>
        <v/>
      </c>
      <c r="C32" s="92" t="n"/>
      <c r="D32" s="266" t="inlineStr">
        <is>
          <t>Cartoon Network May 19 Campaigns</t>
        </is>
      </c>
      <c r="E32" s="266" t="inlineStr">
        <is>
          <t>Cartoon Network</t>
        </is>
      </c>
      <c r="F32" s="315">
        <f>$D$18</f>
        <v/>
      </c>
      <c r="G32" s="315">
        <f>$D$19</f>
        <v/>
      </c>
      <c r="I32" s="253">
        <f>SUMIF(E42:E734,E32,H42:H734)</f>
        <v/>
      </c>
      <c r="J32" s="340">
        <f>SUMIF(E42:E734,E32,J42:J734)</f>
        <v/>
      </c>
    </row>
    <row r="33">
      <c r="B33" s="138">
        <f>"006"&amp;"A"</f>
        <v/>
      </c>
      <c r="C33" s="92" t="n"/>
      <c r="D33" s="266" t="inlineStr">
        <is>
          <t>Cartoon Network ESP May 19 Campaigns</t>
        </is>
      </c>
      <c r="E33" s="266" t="inlineStr">
        <is>
          <t>Cartoon Network ESP</t>
        </is>
      </c>
      <c r="F33" s="315">
        <f>$D$18</f>
        <v/>
      </c>
      <c r="G33" s="315">
        <f>$D$19</f>
        <v/>
      </c>
      <c r="I33" s="253">
        <f>SUMIF(E42:E734,E33,H42:H734)</f>
        <v/>
      </c>
      <c r="J33" s="340">
        <f>SUMIF(E42:E734,E33,J42:J734)</f>
        <v/>
      </c>
    </row>
    <row r="34">
      <c r="B34" s="138">
        <f>"007"&amp;"A"</f>
        <v/>
      </c>
      <c r="C34" s="92" t="n"/>
      <c r="D34" s="266" t="inlineStr">
        <is>
          <t>CNN May 19 Campaigns</t>
        </is>
      </c>
      <c r="E34" s="266" t="inlineStr">
        <is>
          <t>CNN</t>
        </is>
      </c>
      <c r="F34" s="315">
        <f>$D$18</f>
        <v/>
      </c>
      <c r="G34" s="315">
        <f>$D$19</f>
        <v/>
      </c>
      <c r="I34" s="253">
        <f>SUMIF(E42:E734,E34,H42:H734)</f>
        <v/>
      </c>
      <c r="J34" s="340">
        <f>SUMIF(E42:E734,E34,J42:J734)</f>
        <v/>
      </c>
    </row>
    <row r="35">
      <c r="B35" s="138">
        <f>"008"&amp;"A"</f>
        <v/>
      </c>
      <c r="C35" s="92" t="n"/>
      <c r="D35" s="266" t="inlineStr">
        <is>
          <t>HLN May 19 Campaigns</t>
        </is>
      </c>
      <c r="E35" s="266" t="inlineStr">
        <is>
          <t>HLN</t>
        </is>
      </c>
      <c r="F35" s="315">
        <f>$D$18</f>
        <v/>
      </c>
      <c r="G35" s="315">
        <f>$D$19</f>
        <v/>
      </c>
      <c r="I35" s="253">
        <f>SUMIF(E42:E734,E35,H42:H734)</f>
        <v/>
      </c>
      <c r="J35" s="340">
        <f>SUMIF(E42:E734,E35,J42:J734)</f>
        <v/>
      </c>
    </row>
    <row r="36">
      <c r="B36" s="138">
        <f>"009"&amp;"A"</f>
        <v/>
      </c>
      <c r="C36" s="92" t="n"/>
      <c r="D36" s="266" t="inlineStr">
        <is>
          <t>TNT May 19 Campaigns</t>
        </is>
      </c>
      <c r="E36" s="266" t="inlineStr">
        <is>
          <t>TNT</t>
        </is>
      </c>
      <c r="F36" s="315">
        <f>$D$18</f>
        <v/>
      </c>
      <c r="G36" s="315">
        <f>$D$19</f>
        <v/>
      </c>
      <c r="I36" s="253">
        <f>SUMIF(E42:E734,E36,H42:H734)</f>
        <v/>
      </c>
      <c r="J36" s="340">
        <f>SUMIF(E42:E734,E36,J42:J734)</f>
        <v/>
      </c>
    </row>
    <row r="37">
      <c r="B37" s="138">
        <f>"010"&amp;"A"</f>
        <v/>
      </c>
      <c r="C37" s="92" t="n"/>
      <c r="D37" s="266" t="inlineStr">
        <is>
          <t>March Madness May 19 Campaigns</t>
        </is>
      </c>
      <c r="E37" s="266" t="inlineStr">
        <is>
          <t>March Madness</t>
        </is>
      </c>
      <c r="F37" s="315">
        <f>$D$18</f>
        <v/>
      </c>
      <c r="G37" s="315">
        <f>$D$19</f>
        <v/>
      </c>
      <c r="I37" s="253">
        <f>SUMIF(E42:E734,E37,H42:H734)</f>
        <v/>
      </c>
      <c r="J37" s="340">
        <f>SUMIF(E42:E734,E37,J42:J734)</f>
        <v/>
      </c>
    </row>
    <row r="38">
      <c r="B38" s="95" t="n"/>
      <c r="C38" s="92" t="n"/>
      <c r="F38" s="315" t="n"/>
      <c r="G38" s="315" t="n"/>
      <c r="H38" s="331" t="n"/>
      <c r="I38" s="342" t="n"/>
      <c r="J38" s="342" t="n"/>
    </row>
    <row r="39">
      <c r="B39" s="95" t="n"/>
      <c r="C39" s="92" t="n"/>
      <c r="F39" s="315" t="n"/>
      <c r="G39" s="315" t="n"/>
      <c r="H39" s="331" t="n"/>
      <c r="I39" s="358" t="inlineStr">
        <is>
          <t>TOTAL DUE:</t>
        </is>
      </c>
      <c r="J39" s="359">
        <f>SUM(J42:J734)</f>
        <v/>
      </c>
    </row>
    <row r="40">
      <c r="B40" s="95" t="n"/>
      <c r="C40" s="92" t="n"/>
      <c r="F40" s="315" t="n"/>
      <c r="G40" s="315" t="n"/>
      <c r="H40" s="253" t="n"/>
      <c r="I40" s="360" t="n"/>
      <c r="J40" s="333" t="n"/>
    </row>
    <row customHeight="1" ht="31.5" r="41" s="59">
      <c r="B41" s="292" t="inlineStr">
        <is>
          <t>Invoice Line #</t>
        </is>
      </c>
      <c r="C41" s="293" t="inlineStr">
        <is>
          <t>Campaign Reference ID</t>
        </is>
      </c>
      <c r="D41" s="293" t="inlineStr">
        <is>
          <t>Campaign Name</t>
        </is>
      </c>
      <c r="E41" s="293" t="inlineStr">
        <is>
          <t>Network</t>
        </is>
      </c>
      <c r="F41" s="294" t="inlineStr">
        <is>
          <t>Start Date</t>
        </is>
      </c>
      <c r="G41" s="294" t="inlineStr">
        <is>
          <t>End Date</t>
        </is>
      </c>
      <c r="H41" s="294" t="inlineStr">
        <is>
          <t>Current Billed Impressions</t>
        </is>
      </c>
      <c r="I41" s="294" t="inlineStr">
        <is>
          <t>CPM</t>
        </is>
      </c>
      <c r="J41" s="260" t="inlineStr">
        <is>
          <t>Total</t>
        </is>
      </c>
    </row>
    <row r="42">
      <c r="B42" s="361" t="n">
        <v>1</v>
      </c>
      <c r="C42" s="362" t="n">
        <v>17186281</v>
      </c>
      <c r="D42" s="362" t="inlineStr">
        <is>
          <t>TMG_NBA Video &amp; VOD Campaigns</t>
        </is>
      </c>
      <c r="E42" s="362" t="inlineStr">
        <is>
          <t>Adult Swim</t>
        </is>
      </c>
      <c r="F42" s="363" t="n">
        <v>42786</v>
      </c>
      <c r="G42" s="363" t="n">
        <v>43610</v>
      </c>
      <c r="H42" s="362" t="n">
        <v>68</v>
      </c>
      <c r="I42" s="362" t="n">
        <v>0.71</v>
      </c>
      <c r="J42" s="364">
        <f>ROUND(H42*(I42/1000),2)</f>
        <v/>
      </c>
      <c r="K42" s="364" t="n"/>
    </row>
    <row customHeight="1" ht="16.5" r="43" s="59" thickBot="1">
      <c r="B43" s="361" t="n">
        <v>2</v>
      </c>
      <c r="C43" s="362" t="n">
        <v>17186281</v>
      </c>
      <c r="D43" s="362" t="inlineStr">
        <is>
          <t>TMG_NBA Video &amp; VOD Campaigns</t>
        </is>
      </c>
      <c r="E43" s="362" t="inlineStr">
        <is>
          <t>truTV</t>
        </is>
      </c>
      <c r="F43" s="363" t="n">
        <v>42786</v>
      </c>
      <c r="G43" s="363" t="n">
        <v>43610</v>
      </c>
      <c r="H43" s="362" t="n">
        <v>12</v>
      </c>
      <c r="I43" s="362" t="n">
        <v>0.71</v>
      </c>
      <c r="J43" s="364">
        <f>ROUND(H43*(I43/1000),2)</f>
        <v/>
      </c>
      <c r="K43" s="364" t="n"/>
    </row>
    <row customHeight="1" ht="16.5" r="44" s="59" thickTop="1">
      <c r="B44" s="361" t="n">
        <v>3</v>
      </c>
      <c r="C44" s="362" t="n">
        <v>17316071</v>
      </c>
      <c r="D44" s="362" t="inlineStr">
        <is>
          <t>TMG_Cross Portfolio_TNT_OLV &amp; VOD</t>
        </is>
      </c>
      <c r="E44" s="362" t="inlineStr">
        <is>
          <t>Adult Swim</t>
        </is>
      </c>
      <c r="F44" s="363" t="n">
        <v>42675</v>
      </c>
      <c r="G44" s="363" t="n">
        <v>43613</v>
      </c>
      <c r="H44" s="362" t="n">
        <v>1260</v>
      </c>
      <c r="I44" s="362" t="n">
        <v>0.71</v>
      </c>
      <c r="J44" s="364">
        <f>ROUND(H44*(I44/1000),2)</f>
        <v/>
      </c>
      <c r="K44" s="364" t="n"/>
    </row>
    <row r="45">
      <c r="B45" s="361" t="n">
        <v>4</v>
      </c>
      <c r="C45" s="362" t="n">
        <v>17316071</v>
      </c>
      <c r="D45" s="362" t="inlineStr">
        <is>
          <t>TMG_Cross Portfolio_TNT_OLV &amp; VOD</t>
        </is>
      </c>
      <c r="E45" s="362" t="inlineStr">
        <is>
          <t>truTV</t>
        </is>
      </c>
      <c r="F45" s="363" t="n">
        <v>42675</v>
      </c>
      <c r="G45" s="363" t="n">
        <v>43646</v>
      </c>
      <c r="H45" s="362" t="n">
        <v>144</v>
      </c>
      <c r="I45" s="362" t="n">
        <v>0.71</v>
      </c>
      <c r="J45" s="364">
        <f>ROUND(H45*(I45/1000),2)</f>
        <v/>
      </c>
      <c r="K45" s="364" t="n"/>
    </row>
    <row r="46">
      <c r="B46" s="361" t="n">
        <v>5</v>
      </c>
      <c r="C46" s="362" t="n">
        <v>23841061</v>
      </c>
      <c r="D46" s="362" t="inlineStr">
        <is>
          <t>118370_ADSM - Pepsi - Lipton - 2Q/3Q VOD - 118370</t>
        </is>
      </c>
      <c r="E46" s="362" t="inlineStr">
        <is>
          <t>Adult Swim</t>
        </is>
      </c>
      <c r="F46" s="363" t="n">
        <v>43577</v>
      </c>
      <c r="G46" s="363" t="n">
        <v>43612</v>
      </c>
      <c r="H46" s="362" t="n">
        <v>10448</v>
      </c>
      <c r="I46" s="362" t="n">
        <v>0.71</v>
      </c>
      <c r="J46" s="364">
        <f>ROUND(H46*(I46/1000),2)</f>
        <v/>
      </c>
      <c r="K46" s="364" t="n"/>
    </row>
    <row r="47">
      <c r="B47" s="361" t="n">
        <v>6</v>
      </c>
      <c r="C47" s="362" t="n">
        <v>26452343</v>
      </c>
      <c r="D47" s="362" t="inlineStr">
        <is>
          <t>119637_TBS - Libman - VOD - 3Q'18-2Q'19 - IO#119637</t>
        </is>
      </c>
      <c r="E47" s="362" t="inlineStr">
        <is>
          <t>TBS</t>
        </is>
      </c>
      <c r="F47" s="363" t="n">
        <v>43556</v>
      </c>
      <c r="G47" s="363" t="n">
        <v>43590</v>
      </c>
      <c r="H47" s="362" t="n">
        <v>76284</v>
      </c>
      <c r="I47" s="362" t="n">
        <v>0.71</v>
      </c>
      <c r="J47" s="364">
        <f>ROUND(H47*(I47/1000),2)</f>
        <v/>
      </c>
      <c r="K47" s="364" t="n"/>
    </row>
    <row r="48">
      <c r="B48" s="361" t="n">
        <v>7</v>
      </c>
      <c r="C48" s="362" t="n">
        <v>27453320</v>
      </c>
      <c r="D48" s="362" t="inlineStr">
        <is>
          <t>120487_ADSM VOD/OLV_Air Force_18/19 UF_9/17/18-4/21/19_IO#120487</t>
        </is>
      </c>
      <c r="E48" s="362" t="inlineStr">
        <is>
          <t>Adult Swim</t>
        </is>
      </c>
      <c r="F48" s="363" t="n">
        <v>43563</v>
      </c>
      <c r="G48" s="363" t="n">
        <v>43590</v>
      </c>
      <c r="H48" s="362" t="n">
        <v>59262</v>
      </c>
      <c r="I48" s="362" t="n">
        <v>0.71</v>
      </c>
      <c r="J48" s="364">
        <f>ROUND(H48*(I48/1000),2)</f>
        <v/>
      </c>
      <c r="K48" s="364" t="n"/>
    </row>
    <row r="49">
      <c r="B49" s="361" t="n">
        <v>8</v>
      </c>
      <c r="C49" s="362" t="n">
        <v>27453356</v>
      </c>
      <c r="D49" s="362" t="inlineStr">
        <is>
          <t>120483_TBS VOD/OLV_Air Force_18/19 UF_9/17/18-4/21/19_IO#120483</t>
        </is>
      </c>
      <c r="E49" s="362" t="inlineStr">
        <is>
          <t>TBS</t>
        </is>
      </c>
      <c r="F49" s="363" t="n">
        <v>43563</v>
      </c>
      <c r="G49" s="363" t="n">
        <v>43590</v>
      </c>
      <c r="H49" s="362" t="n">
        <v>26529</v>
      </c>
      <c r="I49" s="362" t="n">
        <v>0.71</v>
      </c>
      <c r="J49" s="364">
        <f>ROUND(H49*(I49/1000),2)</f>
        <v/>
      </c>
      <c r="K49" s="364" t="n"/>
    </row>
    <row r="50">
      <c r="B50" s="361" t="n">
        <v>9</v>
      </c>
      <c r="C50" s="362" t="n">
        <v>27453391</v>
      </c>
      <c r="D50" s="362" t="inlineStr">
        <is>
          <t>120485_TRU VOD/OLV_Air Force_18/19 UF_9/17/18-4/21/19_IO#120485</t>
        </is>
      </c>
      <c r="E50" s="362" t="inlineStr">
        <is>
          <t>truTV</t>
        </is>
      </c>
      <c r="F50" s="363" t="n">
        <v>43563</v>
      </c>
      <c r="G50" s="363" t="n">
        <v>43590</v>
      </c>
      <c r="H50" s="362" t="n">
        <v>21284</v>
      </c>
      <c r="I50" s="362" t="n">
        <v>0.71</v>
      </c>
      <c r="J50" s="364">
        <f>ROUND(H50*(I50/1000),2)</f>
        <v/>
      </c>
      <c r="K50" s="364" t="n"/>
    </row>
    <row r="51">
      <c r="B51" s="361" t="n">
        <v>10</v>
      </c>
      <c r="C51" s="362" t="n">
        <v>27512076</v>
      </c>
      <c r="D51" s="362" t="inlineStr">
        <is>
          <t>120554_TTN - American Honda Motor Company - SUV - 9/17-10/22 - Order 120554</t>
        </is>
      </c>
      <c r="E51" s="362" t="inlineStr">
        <is>
          <t>Adult Swim</t>
        </is>
      </c>
      <c r="F51" s="363" t="n">
        <v>43388</v>
      </c>
      <c r="G51" s="363" t="n">
        <v>43737</v>
      </c>
      <c r="H51" s="362" t="n">
        <v>174750</v>
      </c>
      <c r="I51" s="362" t="n">
        <v>0.71</v>
      </c>
      <c r="J51" s="364">
        <f>ROUND(H51*(I51/1000),2)</f>
        <v/>
      </c>
      <c r="K51" s="364" t="n"/>
    </row>
    <row r="52">
      <c r="B52" s="361" t="n">
        <v>11</v>
      </c>
      <c r="C52" s="362" t="n">
        <v>27512076</v>
      </c>
      <c r="D52" s="362" t="inlineStr">
        <is>
          <t>120554_TTN - American Honda Motor Company - SUV - 9/17-10/22 - Order 120554</t>
        </is>
      </c>
      <c r="E52" s="362" t="inlineStr">
        <is>
          <t>CNN</t>
        </is>
      </c>
      <c r="F52" s="363" t="n">
        <v>43388</v>
      </c>
      <c r="G52" s="363" t="n">
        <v>43737</v>
      </c>
      <c r="H52" s="362" t="n">
        <v>119714</v>
      </c>
      <c r="I52" s="362" t="n">
        <v>0.71</v>
      </c>
      <c r="J52" s="364">
        <f>ROUND(H52*(I52/1000),2)</f>
        <v/>
      </c>
      <c r="K52" s="364" t="n"/>
    </row>
    <row r="53">
      <c r="B53" s="361" t="n">
        <v>12</v>
      </c>
      <c r="C53" s="362" t="n">
        <v>27512076</v>
      </c>
      <c r="D53" s="362" t="inlineStr">
        <is>
          <t>120554_TTN - American Honda Motor Company - SUV - 9/17-10/22 - Order 120554</t>
        </is>
      </c>
      <c r="E53" s="362" t="inlineStr">
        <is>
          <t>HLN</t>
        </is>
      </c>
      <c r="F53" s="363" t="n">
        <v>43388</v>
      </c>
      <c r="G53" s="363" t="n">
        <v>43737</v>
      </c>
      <c r="H53" s="362" t="n">
        <v>57078</v>
      </c>
      <c r="I53" s="362" t="n">
        <v>0.71</v>
      </c>
      <c r="J53" s="364">
        <f>ROUND(H53*(I53/1000),2)</f>
        <v/>
      </c>
      <c r="K53" s="364" t="n"/>
    </row>
    <row r="54">
      <c r="B54" s="361" t="n">
        <v>13</v>
      </c>
      <c r="C54" s="362" t="n">
        <v>27512076</v>
      </c>
      <c r="D54" s="362" t="inlineStr">
        <is>
          <t>120554_TTN - American Honda Motor Company - SUV - 9/17-10/22 - Order 120554</t>
        </is>
      </c>
      <c r="E54" s="362" t="inlineStr">
        <is>
          <t>TBS</t>
        </is>
      </c>
      <c r="F54" s="363" t="n">
        <v>43388</v>
      </c>
      <c r="G54" s="363" t="n">
        <v>43737</v>
      </c>
      <c r="H54" s="362" t="n">
        <v>173109</v>
      </c>
      <c r="I54" s="362" t="n">
        <v>0.71</v>
      </c>
      <c r="J54" s="364">
        <f>ROUND(H54*(I54/1000),2)</f>
        <v/>
      </c>
      <c r="K54" s="364" t="n"/>
    </row>
    <row customHeight="1" ht="16.5" r="55" s="59" thickBot="1">
      <c r="B55" s="361" t="n">
        <v>14</v>
      </c>
      <c r="C55" s="362" t="n">
        <v>27512076</v>
      </c>
      <c r="D55" s="362" t="inlineStr">
        <is>
          <t>120554_TTN - American Honda Motor Company - SUV - 9/17-10/22 - Order 120554</t>
        </is>
      </c>
      <c r="E55" s="362" t="inlineStr">
        <is>
          <t>TNT</t>
        </is>
      </c>
      <c r="F55" s="363" t="n">
        <v>43388</v>
      </c>
      <c r="G55" s="363" t="n">
        <v>43737</v>
      </c>
      <c r="H55" s="362" t="n">
        <v>181724</v>
      </c>
      <c r="I55" s="362" t="n">
        <v>0.71</v>
      </c>
      <c r="J55" s="364">
        <f>ROUND(H55*(I55/1000),2)</f>
        <v/>
      </c>
      <c r="K55" s="364" t="n"/>
    </row>
    <row customHeight="1" ht="16.5" r="56" s="59" thickTop="1">
      <c r="B56" s="361" t="n">
        <v>15</v>
      </c>
      <c r="C56" s="362" t="n">
        <v>27512076</v>
      </c>
      <c r="D56" s="362" t="inlineStr">
        <is>
          <t>120554_TTN - American Honda Motor Company - SUV - 9/17-10/22 - Order 120554</t>
        </is>
      </c>
      <c r="E56" s="362" t="inlineStr">
        <is>
          <t>truTV</t>
        </is>
      </c>
      <c r="F56" s="363" t="n">
        <v>43388</v>
      </c>
      <c r="G56" s="363" t="n">
        <v>43737</v>
      </c>
      <c r="H56" s="362" t="n">
        <v>49796</v>
      </c>
      <c r="I56" s="362" t="n">
        <v>0.71</v>
      </c>
      <c r="J56" s="364">
        <f>ROUND(H56*(I56/1000),2)</f>
        <v/>
      </c>
      <c r="K56" s="364" t="n"/>
    </row>
    <row r="57">
      <c r="B57" s="361" t="n">
        <v>16</v>
      </c>
      <c r="C57" s="362" t="n">
        <v>27606494</v>
      </c>
      <c r="D57" s="362" t="inlineStr">
        <is>
          <t>121367_TBS VOD_LINDT_18/19 UPFRONT_3Q'18-3Q'19_IO#121367</t>
        </is>
      </c>
      <c r="E57" s="362" t="inlineStr">
        <is>
          <t>TBS</t>
        </is>
      </c>
      <c r="F57" s="363" t="n">
        <v>43563</v>
      </c>
      <c r="G57" s="363" t="n">
        <v>43737</v>
      </c>
      <c r="H57" s="362" t="n">
        <v>256693</v>
      </c>
      <c r="I57" s="362" t="n">
        <v>0.71</v>
      </c>
      <c r="J57" s="364">
        <f>ROUND(H57*(I57/1000),2)</f>
        <v/>
      </c>
      <c r="K57" s="364" t="n"/>
    </row>
    <row r="58">
      <c r="B58" s="361" t="n">
        <v>17</v>
      </c>
      <c r="C58" s="362" t="n">
        <v>27666491</v>
      </c>
      <c r="D58" s="362" t="inlineStr">
        <is>
          <t>121042_TBS/TNT - Wells Fargo - 18/19 TBS/TNT VOD Upfront - IO #121042</t>
        </is>
      </c>
      <c r="E58" s="362" t="inlineStr">
        <is>
          <t>TBS</t>
        </is>
      </c>
      <c r="F58" s="363" t="n">
        <v>43556</v>
      </c>
      <c r="G58" s="363" t="n">
        <v>43737</v>
      </c>
      <c r="H58" s="362" t="n">
        <v>316381</v>
      </c>
      <c r="I58" s="362" t="n">
        <v>0.71</v>
      </c>
      <c r="J58" s="364">
        <f>ROUND(H58*(I58/1000),2)</f>
        <v/>
      </c>
      <c r="K58" s="364" t="n"/>
    </row>
    <row customHeight="1" ht="31.5" r="59" s="59">
      <c r="B59" s="361" t="n">
        <v>18</v>
      </c>
      <c r="C59" s="362" t="n">
        <v>27666491</v>
      </c>
      <c r="D59" s="362" t="inlineStr">
        <is>
          <t>121042_TBS/TNT - Wells Fargo - 18/19 TBS/TNT VOD Upfront - IO #121042</t>
        </is>
      </c>
      <c r="E59" s="362" t="inlineStr">
        <is>
          <t>TNT</t>
        </is>
      </c>
      <c r="F59" s="363" t="n">
        <v>43556</v>
      </c>
      <c r="G59" s="363" t="n">
        <v>43737</v>
      </c>
      <c r="H59" s="362" t="n">
        <v>289053</v>
      </c>
      <c r="I59" s="362" t="n">
        <v>0.71</v>
      </c>
      <c r="J59" s="364">
        <f>ROUND(H59*(I59/1000),2)</f>
        <v/>
      </c>
      <c r="K59" s="364" t="n"/>
    </row>
    <row r="60">
      <c r="B60" s="361" t="n">
        <v>19</v>
      </c>
      <c r="C60" s="362" t="n">
        <v>27666491</v>
      </c>
      <c r="D60" s="362" t="inlineStr">
        <is>
          <t>121042_TBS/TNT - Wells Fargo - 18/19 TBS/TNT VOD Upfront - IO #121042</t>
        </is>
      </c>
      <c r="E60" s="362" t="inlineStr">
        <is>
          <t>truTV</t>
        </is>
      </c>
      <c r="F60" s="363" t="n">
        <v>43556</v>
      </c>
      <c r="G60" s="363" t="n">
        <v>43737</v>
      </c>
      <c r="H60" s="362" t="n">
        <v>204248</v>
      </c>
      <c r="I60" s="362" t="n">
        <v>0.71</v>
      </c>
      <c r="J60" s="364">
        <f>ROUND(H60*(I60/1000),2)</f>
        <v/>
      </c>
      <c r="K60" s="364" t="n"/>
    </row>
    <row customHeight="1" ht="15.75" r="61" s="59" thickBot="1">
      <c r="B61" s="361" t="n">
        <v>20</v>
      </c>
      <c r="C61" s="362" t="n">
        <v>27688396</v>
      </c>
      <c r="D61" s="362" t="inlineStr">
        <is>
          <t>120894_ENT - Pizza Hut - 18/19 VOD Upfront - #120894</t>
        </is>
      </c>
      <c r="E61" s="362" t="inlineStr">
        <is>
          <t>TBS</t>
        </is>
      </c>
      <c r="F61" s="363" t="n">
        <v>43556</v>
      </c>
      <c r="G61" s="363" t="n">
        <v>43737</v>
      </c>
      <c r="H61" s="362" t="n">
        <v>471035</v>
      </c>
      <c r="I61" s="362" t="n">
        <v>0.71</v>
      </c>
      <c r="J61" s="364">
        <f>ROUND(H61*(I61/1000),2)</f>
        <v/>
      </c>
      <c r="K61" s="364" t="n"/>
    </row>
    <row r="62">
      <c r="B62" s="361" t="n">
        <v>21</v>
      </c>
      <c r="C62" s="362" t="n">
        <v>27688396</v>
      </c>
      <c r="D62" s="362" t="inlineStr">
        <is>
          <t>120894_ENT - Pizza Hut - 18/19 VOD Upfront - #120894</t>
        </is>
      </c>
      <c r="E62" s="362" t="inlineStr">
        <is>
          <t>TNT</t>
        </is>
      </c>
      <c r="F62" s="363" t="n">
        <v>43556</v>
      </c>
      <c r="G62" s="363" t="n">
        <v>43737</v>
      </c>
      <c r="H62" s="362" t="n">
        <v>286122</v>
      </c>
      <c r="I62" s="362" t="n">
        <v>0.71</v>
      </c>
      <c r="J62" s="364">
        <f>ROUND(H62*(I62/1000),2)</f>
        <v/>
      </c>
      <c r="K62" s="364" t="n"/>
    </row>
    <row r="63">
      <c r="B63" s="361" t="n">
        <v>22</v>
      </c>
      <c r="C63" s="362" t="n">
        <v>27706607</v>
      </c>
      <c r="D63" s="362" t="inlineStr">
        <is>
          <t>121579_TNT_18/19 Upfront_AbbVie Mavyret HCV_4Q18_IO#121579</t>
        </is>
      </c>
      <c r="E63" s="362" t="inlineStr">
        <is>
          <t>TBS</t>
        </is>
      </c>
      <c r="F63" s="363" t="n">
        <v>43591</v>
      </c>
      <c r="G63" s="363" t="n">
        <v>43632</v>
      </c>
      <c r="H63" s="362" t="n">
        <v>424909</v>
      </c>
      <c r="I63" s="362" t="n">
        <v>0.71</v>
      </c>
      <c r="J63" s="364">
        <f>ROUND(H63*(I63/1000),2)</f>
        <v/>
      </c>
      <c r="K63" s="364" t="n"/>
    </row>
    <row r="64">
      <c r="B64" s="361" t="n">
        <v>23</v>
      </c>
      <c r="C64" s="362" t="n">
        <v>27706607</v>
      </c>
      <c r="D64" s="362" t="inlineStr">
        <is>
          <t>121579_TNT_18/19 Upfront_AbbVie Mavyret HCV_4Q18_IO#121579</t>
        </is>
      </c>
      <c r="E64" s="362" t="inlineStr">
        <is>
          <t>TNT</t>
        </is>
      </c>
      <c r="F64" s="363" t="n">
        <v>43591</v>
      </c>
      <c r="G64" s="363" t="n">
        <v>43632</v>
      </c>
      <c r="H64" s="362" t="n">
        <v>270065</v>
      </c>
      <c r="I64" s="362" t="n">
        <v>0.71</v>
      </c>
      <c r="J64" s="364">
        <f>ROUND(H64*(I64/1000),2)</f>
        <v/>
      </c>
      <c r="K64" s="364" t="n"/>
    </row>
    <row r="65">
      <c r="B65" s="361" t="n">
        <v>24</v>
      </c>
      <c r="C65" s="362" t="n">
        <v>27726760</v>
      </c>
      <c r="D65" s="362" t="inlineStr">
        <is>
          <t>120168_TTN - Discover - 18/19 Upfront - Discover Card - 9/25/18-9/10/19 IO#120168</t>
        </is>
      </c>
      <c r="E65" s="362" t="inlineStr">
        <is>
          <t>Adult Swim</t>
        </is>
      </c>
      <c r="F65" s="363" t="n">
        <v>43472</v>
      </c>
      <c r="G65" s="363" t="n">
        <v>43737</v>
      </c>
      <c r="H65" s="362" t="n">
        <v>843774</v>
      </c>
      <c r="I65" s="362" t="n">
        <v>0.71</v>
      </c>
      <c r="J65" s="364">
        <f>ROUND(H65*(I65/1000),2)</f>
        <v/>
      </c>
      <c r="K65" s="364" t="n"/>
    </row>
    <row r="66">
      <c r="B66" s="361" t="n">
        <v>25</v>
      </c>
      <c r="C66" s="362" t="n">
        <v>27726760</v>
      </c>
      <c r="D66" s="362" t="inlineStr">
        <is>
          <t>120168_TTN - Discover - 18/19 Upfront - Discover Card - 9/25/18-9/10/19 IO#120168</t>
        </is>
      </c>
      <c r="E66" s="362" t="inlineStr">
        <is>
          <t>TBS</t>
        </is>
      </c>
      <c r="F66" s="363" t="n">
        <v>43472</v>
      </c>
      <c r="G66" s="363" t="n">
        <v>43737</v>
      </c>
      <c r="H66" s="362" t="n">
        <v>781928</v>
      </c>
      <c r="I66" s="362" t="n">
        <v>0.71</v>
      </c>
      <c r="J66" s="364">
        <f>ROUND(H66*(I66/1000),2)</f>
        <v/>
      </c>
      <c r="K66" s="364" t="n"/>
    </row>
    <row r="67">
      <c r="B67" s="361" t="n">
        <v>26</v>
      </c>
      <c r="C67" s="362" t="n">
        <v>27726760</v>
      </c>
      <c r="D67" s="362" t="inlineStr">
        <is>
          <t>120168_TTN - Discover - 18/19 Upfront - Discover Card - 9/25/18-9/10/19 IO#120168</t>
        </is>
      </c>
      <c r="E67" s="362" t="inlineStr">
        <is>
          <t>TNT</t>
        </is>
      </c>
      <c r="F67" s="363" t="n">
        <v>43472</v>
      </c>
      <c r="G67" s="363" t="n">
        <v>43737</v>
      </c>
      <c r="H67" s="362" t="n">
        <v>494576</v>
      </c>
      <c r="I67" s="362" t="n">
        <v>0.71</v>
      </c>
      <c r="J67" s="364">
        <f>ROUND(H67*(I67/1000),2)</f>
        <v/>
      </c>
      <c r="K67" s="364" t="n"/>
    </row>
    <row customHeight="1" ht="15.75" r="68" s="59">
      <c r="B68" s="361" t="n">
        <v>27</v>
      </c>
      <c r="C68" s="362" t="n">
        <v>27726760</v>
      </c>
      <c r="D68" s="362" t="inlineStr">
        <is>
          <t>120168_TTN - Discover - 18/19 Upfront - Discover Card - 9/25/18-9/10/19 IO#120168</t>
        </is>
      </c>
      <c r="E68" s="362" t="inlineStr">
        <is>
          <t>truTV</t>
        </is>
      </c>
      <c r="F68" s="363" t="n">
        <v>43472</v>
      </c>
      <c r="G68" s="363" t="n">
        <v>43737</v>
      </c>
      <c r="H68" s="362" t="n">
        <v>288600</v>
      </c>
      <c r="I68" s="362" t="n">
        <v>0.71</v>
      </c>
      <c r="J68" s="364">
        <f>ROUND(H68*(I68/1000),2)</f>
        <v/>
      </c>
      <c r="K68" s="364" t="n"/>
    </row>
    <row r="69">
      <c r="B69" s="361" t="n">
        <v>28</v>
      </c>
      <c r="C69" s="362" t="n">
        <v>27749896</v>
      </c>
      <c r="D69" s="362" t="inlineStr">
        <is>
          <t>121690_TBS_18/19 Upfront VOD_Dairy Queen_4Q18-3Q19_IO#121690</t>
        </is>
      </c>
      <c r="E69" s="362" t="inlineStr">
        <is>
          <t>TBS</t>
        </is>
      </c>
      <c r="F69" s="363" t="n">
        <v>43584</v>
      </c>
      <c r="G69" s="363" t="n">
        <v>43737</v>
      </c>
      <c r="H69" s="362" t="n">
        <v>258515</v>
      </c>
      <c r="I69" s="362" t="n">
        <v>0.71</v>
      </c>
      <c r="J69" s="364">
        <f>ROUND(H69*(I69/1000),2)</f>
        <v/>
      </c>
      <c r="K69" s="364" t="n"/>
    </row>
    <row customHeight="1" ht="15.75" r="70" s="59">
      <c r="B70" s="361" t="n">
        <v>29</v>
      </c>
      <c r="C70" s="362" t="n">
        <v>27762788</v>
      </c>
      <c r="D70" s="362" t="inlineStr">
        <is>
          <t>120544_TTN - Acura 18/19 Upfront</t>
        </is>
      </c>
      <c r="E70" s="362" t="inlineStr">
        <is>
          <t>CNN</t>
        </is>
      </c>
      <c r="F70" s="363" t="n">
        <v>43467</v>
      </c>
      <c r="G70" s="363" t="n">
        <v>43625</v>
      </c>
      <c r="H70" s="362" t="n">
        <v>267680</v>
      </c>
      <c r="I70" s="362" t="n">
        <v>0.71</v>
      </c>
      <c r="J70" s="364">
        <f>ROUND(H70*(I70/1000),2)</f>
        <v/>
      </c>
      <c r="K70" s="364" t="n"/>
    </row>
    <row r="71">
      <c r="B71" s="361" t="n">
        <v>30</v>
      </c>
      <c r="C71" s="362" t="n">
        <v>27762788</v>
      </c>
      <c r="D71" s="362" t="inlineStr">
        <is>
          <t>120544_TTN - Acura 18/19 Upfront</t>
        </is>
      </c>
      <c r="E71" s="362" t="inlineStr">
        <is>
          <t>HLN</t>
        </is>
      </c>
      <c r="F71" s="363" t="n">
        <v>43467</v>
      </c>
      <c r="G71" s="363" t="n">
        <v>43625</v>
      </c>
      <c r="H71" s="362" t="n">
        <v>136516</v>
      </c>
      <c r="I71" s="362" t="n">
        <v>0.71</v>
      </c>
      <c r="J71" s="364">
        <f>ROUND(H71*(I71/1000),2)</f>
        <v/>
      </c>
      <c r="K71" s="364" t="n"/>
    </row>
    <row r="72">
      <c r="B72" s="361" t="n">
        <v>31</v>
      </c>
      <c r="C72" s="362" t="n">
        <v>27762788</v>
      </c>
      <c r="D72" s="362" t="inlineStr">
        <is>
          <t>120544_TTN - Acura 18/19 Upfront</t>
        </is>
      </c>
      <c r="E72" s="362" t="inlineStr">
        <is>
          <t>TBS</t>
        </is>
      </c>
      <c r="F72" s="363" t="n">
        <v>43467</v>
      </c>
      <c r="G72" s="363" t="n">
        <v>43625</v>
      </c>
      <c r="H72" s="362" t="n">
        <v>534665</v>
      </c>
      <c r="I72" s="362" t="n">
        <v>0.71</v>
      </c>
      <c r="J72" s="364">
        <f>ROUND(H72*(I72/1000),2)</f>
        <v/>
      </c>
      <c r="K72" s="364" t="n"/>
    </row>
    <row r="73">
      <c r="B73" s="361" t="n">
        <v>32</v>
      </c>
      <c r="C73" s="362" t="n">
        <v>27762788</v>
      </c>
      <c r="D73" s="362" t="inlineStr">
        <is>
          <t>120544_TTN - Acura 18/19 Upfront</t>
        </is>
      </c>
      <c r="E73" s="362" t="inlineStr">
        <is>
          <t>TNT</t>
        </is>
      </c>
      <c r="F73" s="363" t="n">
        <v>43467</v>
      </c>
      <c r="G73" s="363" t="n">
        <v>43625</v>
      </c>
      <c r="H73" s="362" t="n">
        <v>387128</v>
      </c>
      <c r="I73" s="362" t="n">
        <v>0.71</v>
      </c>
      <c r="J73" s="364">
        <f>ROUND(H73*(I73/1000),2)</f>
        <v/>
      </c>
      <c r="K73" s="364" t="n"/>
    </row>
    <row r="74">
      <c r="B74" s="361" t="n">
        <v>33</v>
      </c>
      <c r="C74" s="362" t="n">
        <v>27762788</v>
      </c>
      <c r="D74" s="362" t="inlineStr">
        <is>
          <t>120544_TTN - Acura 18/19 Upfront</t>
        </is>
      </c>
      <c r="E74" s="362" t="inlineStr">
        <is>
          <t>truTV</t>
        </is>
      </c>
      <c r="F74" s="363" t="n">
        <v>43467</v>
      </c>
      <c r="G74" s="363" t="n">
        <v>43625</v>
      </c>
      <c r="H74" s="362" t="n">
        <v>185587</v>
      </c>
      <c r="I74" s="362" t="n">
        <v>0.71</v>
      </c>
      <c r="J74" s="364">
        <f>ROUND(H74*(I74/1000),2)</f>
        <v/>
      </c>
      <c r="K74" s="364" t="n"/>
    </row>
    <row r="75">
      <c r="B75" s="361" t="n">
        <v>34</v>
      </c>
      <c r="C75" s="362" t="n">
        <v>27796871</v>
      </c>
      <c r="D75" s="362" t="inlineStr">
        <is>
          <t>120435_TNT - Allstate -  18/19 UF VOD - IO#120435</t>
        </is>
      </c>
      <c r="E75" s="362" t="inlineStr">
        <is>
          <t>TNT</t>
        </is>
      </c>
      <c r="F75" s="363" t="n">
        <v>43556</v>
      </c>
      <c r="G75" s="363" t="n">
        <v>43737</v>
      </c>
      <c r="H75" s="362" t="n">
        <v>544425</v>
      </c>
      <c r="I75" s="362" t="n">
        <v>0.71</v>
      </c>
      <c r="J75" s="364">
        <f>ROUND(H75*(I75/1000),2)</f>
        <v/>
      </c>
      <c r="K75" s="364" t="n"/>
    </row>
    <row r="76">
      <c r="B76" s="361" t="n">
        <v>35</v>
      </c>
      <c r="C76" s="362" t="n">
        <v>27797124</v>
      </c>
      <c r="D76" s="362" t="inlineStr">
        <is>
          <t>120433_TBS - Allstate - 18/19 UF VOD - IO#120433</t>
        </is>
      </c>
      <c r="E76" s="362" t="inlineStr">
        <is>
          <t>TBS</t>
        </is>
      </c>
      <c r="F76" s="363" t="n">
        <v>43556</v>
      </c>
      <c r="G76" s="363" t="n">
        <v>43737</v>
      </c>
      <c r="H76" s="362" t="n">
        <v>475022</v>
      </c>
      <c r="I76" s="362" t="n">
        <v>0.71</v>
      </c>
      <c r="J76" s="364">
        <f>ROUND(H76*(I76/1000),2)</f>
        <v/>
      </c>
      <c r="K76" s="364" t="n"/>
    </row>
    <row r="77">
      <c r="B77" s="361" t="n">
        <v>36</v>
      </c>
      <c r="C77" s="362" t="n">
        <v>27822603</v>
      </c>
      <c r="D77" s="362" t="inlineStr">
        <is>
          <t>120663_TNT - Gorilla Glue -  FY1819 Upfront Video - 10.1.18-9.29.19 - #120663</t>
        </is>
      </c>
      <c r="E77" s="362" t="inlineStr">
        <is>
          <t>TNT</t>
        </is>
      </c>
      <c r="F77" s="363" t="n">
        <v>43556</v>
      </c>
      <c r="G77" s="363" t="n">
        <v>43737</v>
      </c>
      <c r="H77" s="362" t="n">
        <v>329033</v>
      </c>
      <c r="I77" s="362" t="n">
        <v>0.71</v>
      </c>
      <c r="J77" s="364">
        <f>ROUND(H77*(I77/1000),2)</f>
        <v/>
      </c>
      <c r="K77" s="364" t="n"/>
    </row>
    <row r="78">
      <c r="B78" s="361" t="n">
        <v>37</v>
      </c>
      <c r="C78" s="362" t="n">
        <v>27841805</v>
      </c>
      <c r="D78" s="362" t="inlineStr">
        <is>
          <t>120599_ADSM_Lowe's_18/19 UF_10/1/18-9/29/19_IO#120599</t>
        </is>
      </c>
      <c r="E78" s="362" t="inlineStr">
        <is>
          <t>Adult Swim</t>
        </is>
      </c>
      <c r="F78" s="363" t="n">
        <v>43556</v>
      </c>
      <c r="G78" s="363" t="n">
        <v>43723</v>
      </c>
      <c r="H78" s="362" t="n">
        <v>655653</v>
      </c>
      <c r="I78" s="362" t="n">
        <v>0.71</v>
      </c>
      <c r="J78" s="364">
        <f>ROUND(H78*(I78/1000),2)</f>
        <v/>
      </c>
      <c r="K78" s="364" t="n"/>
    </row>
    <row r="79">
      <c r="B79" s="361" t="n">
        <v>38</v>
      </c>
      <c r="C79" s="362" t="n">
        <v>27846457</v>
      </c>
      <c r="D79" s="362" t="inlineStr">
        <is>
          <t>120611_TBS_Lowes_18/19 VOD_10/1/18-9/29/19_IO#120611</t>
        </is>
      </c>
      <c r="E79" s="362" t="inlineStr">
        <is>
          <t>TBS</t>
        </is>
      </c>
      <c r="F79" s="363" t="n">
        <v>43556</v>
      </c>
      <c r="G79" s="363" t="n">
        <v>43723</v>
      </c>
      <c r="H79" s="362" t="n">
        <v>2333521</v>
      </c>
      <c r="I79" s="362" t="n">
        <v>0.71</v>
      </c>
      <c r="J79" s="364">
        <f>ROUND(H79*(I79/1000),2)</f>
        <v/>
      </c>
      <c r="K79" s="364" t="n"/>
    </row>
    <row r="80">
      <c r="B80" s="361" t="n">
        <v>39</v>
      </c>
      <c r="C80" s="362" t="n">
        <v>27846478</v>
      </c>
      <c r="D80" s="362" t="inlineStr">
        <is>
          <t>120612_TNT_Lowes_18/19 UF_10/1/18-9/29/19_IO#120612</t>
        </is>
      </c>
      <c r="E80" s="362" t="inlineStr">
        <is>
          <t>TNT</t>
        </is>
      </c>
      <c r="F80" s="363" t="n">
        <v>43556</v>
      </c>
      <c r="G80" s="363" t="n">
        <v>43723</v>
      </c>
      <c r="H80" s="362" t="n">
        <v>2583658</v>
      </c>
      <c r="I80" s="362" t="n">
        <v>0.71</v>
      </c>
      <c r="J80" s="364">
        <f>ROUND(H80*(I80/1000),2)</f>
        <v/>
      </c>
      <c r="K80" s="364" t="n"/>
    </row>
    <row r="81">
      <c r="B81" s="361" t="n">
        <v>40</v>
      </c>
      <c r="C81" s="362" t="n">
        <v>27846515</v>
      </c>
      <c r="D81" s="362" t="inlineStr">
        <is>
          <t>120596_TRU_Lowe's_18/19 UF_10/1/18-9/29/19_IO#120596</t>
        </is>
      </c>
      <c r="E81" s="362" t="inlineStr">
        <is>
          <t>truTV</t>
        </is>
      </c>
      <c r="F81" s="363" t="n">
        <v>43556</v>
      </c>
      <c r="G81" s="363" t="n">
        <v>43723</v>
      </c>
      <c r="H81" s="362" t="n">
        <v>272728</v>
      </c>
      <c r="I81" s="362" t="n">
        <v>0.71</v>
      </c>
      <c r="J81" s="364">
        <f>ROUND(H81*(I81/1000),2)</f>
        <v/>
      </c>
      <c r="K81" s="364" t="n"/>
    </row>
    <row r="82">
      <c r="B82" s="361" t="n">
        <v>41</v>
      </c>
      <c r="C82" s="362" t="n">
        <v>27849235</v>
      </c>
      <c r="D82" s="362" t="inlineStr">
        <is>
          <t>120702_TNT/TBS VOD - Apple - TNT/TBS 18/19 VOD Upfront - 10.1-8.18.19 #120702</t>
        </is>
      </c>
      <c r="E82" s="362" t="inlineStr">
        <is>
          <t>TBS</t>
        </is>
      </c>
      <c r="F82" s="363" t="n">
        <v>43427</v>
      </c>
      <c r="G82" s="363" t="n">
        <v>43695</v>
      </c>
      <c r="H82" s="362" t="n">
        <v>826663</v>
      </c>
      <c r="I82" s="362" t="n">
        <v>0.71</v>
      </c>
      <c r="J82" s="364">
        <f>ROUND(H82*(I82/1000),2)</f>
        <v/>
      </c>
      <c r="K82" s="364" t="n"/>
    </row>
    <row r="83">
      <c r="B83" s="361" t="n">
        <v>42</v>
      </c>
      <c r="C83" s="362" t="n">
        <v>27849235</v>
      </c>
      <c r="D83" s="362" t="inlineStr">
        <is>
          <t>120702_TNT/TBS VOD - Apple - TNT/TBS 18/19 VOD Upfront - 10.1-8.18.19 #120702</t>
        </is>
      </c>
      <c r="E83" s="362" t="inlineStr">
        <is>
          <t>TNT</t>
        </is>
      </c>
      <c r="F83" s="363" t="n">
        <v>43427</v>
      </c>
      <c r="G83" s="363" t="n">
        <v>43695</v>
      </c>
      <c r="H83" s="362" t="n">
        <v>125487</v>
      </c>
      <c r="I83" s="362" t="n">
        <v>0.71</v>
      </c>
      <c r="J83" s="364">
        <f>ROUND(H83*(I83/1000),2)</f>
        <v/>
      </c>
      <c r="K83" s="364" t="n"/>
    </row>
    <row r="84">
      <c r="B84" s="361" t="n">
        <v>43</v>
      </c>
      <c r="C84" s="362" t="n">
        <v>27850207</v>
      </c>
      <c r="D84" s="362" t="inlineStr">
        <is>
          <t>120921_TBS - Darden - 18/19 VOD/OLV - IO 120921</t>
        </is>
      </c>
      <c r="E84" s="362" t="inlineStr">
        <is>
          <t>TBS</t>
        </is>
      </c>
      <c r="F84" s="363" t="n">
        <v>43556</v>
      </c>
      <c r="G84" s="363" t="n">
        <v>43737</v>
      </c>
      <c r="H84" s="362" t="n">
        <v>117763</v>
      </c>
      <c r="I84" s="362" t="n">
        <v>0.71</v>
      </c>
      <c r="J84" s="364">
        <f>ROUND(H84*(I84/1000),2)</f>
        <v/>
      </c>
      <c r="K84" s="364" t="n"/>
    </row>
    <row r="85">
      <c r="B85" s="361" t="n">
        <v>44</v>
      </c>
      <c r="C85" s="362" t="n">
        <v>27850269</v>
      </c>
      <c r="D85" s="362" t="inlineStr">
        <is>
          <t>120925_TNT - Darden - 18/19 VOD/OLV - IO 120925</t>
        </is>
      </c>
      <c r="E85" s="362" t="inlineStr">
        <is>
          <t>TNT</t>
        </is>
      </c>
      <c r="F85" s="363" t="n">
        <v>43556</v>
      </c>
      <c r="G85" s="363" t="n">
        <v>43737</v>
      </c>
      <c r="H85" s="362" t="n">
        <v>1515240</v>
      </c>
      <c r="I85" s="362" t="n">
        <v>0.71</v>
      </c>
      <c r="J85" s="364">
        <f>ROUND(H85*(I85/1000),2)</f>
        <v/>
      </c>
      <c r="K85" s="364" t="n"/>
    </row>
    <row r="86">
      <c r="B86" s="361" t="n">
        <v>45</v>
      </c>
      <c r="C86" s="362" t="n">
        <v>27852724</v>
      </c>
      <c r="D86" s="362" t="inlineStr">
        <is>
          <t>120840_AS- OLV+VOD- SUBWAY 18/19 UPFRONT- 4Q'18-3Q'19- P18-49- #120840</t>
        </is>
      </c>
      <c r="E86" s="362" t="inlineStr">
        <is>
          <t>Adult Swim</t>
        </is>
      </c>
      <c r="F86" s="363" t="n">
        <v>43374</v>
      </c>
      <c r="G86" s="363" t="n">
        <v>43736</v>
      </c>
      <c r="H86" s="362" t="n">
        <v>453744</v>
      </c>
      <c r="I86" s="362" t="n">
        <v>0.71</v>
      </c>
      <c r="J86" s="364">
        <f>ROUND(H86*(I86/1000),2)</f>
        <v/>
      </c>
      <c r="K86" s="364" t="n"/>
    </row>
    <row r="87">
      <c r="B87" s="361" t="n">
        <v>46</v>
      </c>
      <c r="C87" s="362" t="n">
        <v>27853489</v>
      </c>
      <c r="D87" s="362" t="inlineStr">
        <is>
          <t>120983_Adult Swim - Apple - 18/19 Upfront VOD - VARIOUS - 10/1-8/18/19 - #120983</t>
        </is>
      </c>
      <c r="E87" s="362" t="inlineStr">
        <is>
          <t>Adult Swim</t>
        </is>
      </c>
      <c r="F87" s="363" t="n">
        <v>43403</v>
      </c>
      <c r="G87" s="363" t="n">
        <v>43695</v>
      </c>
      <c r="H87" s="362" t="n">
        <v>652130</v>
      </c>
      <c r="I87" s="362" t="n">
        <v>0.71</v>
      </c>
      <c r="J87" s="364">
        <f>ROUND(H87*(I87/1000),2)</f>
        <v/>
      </c>
      <c r="K87" s="364" t="n"/>
    </row>
    <row r="88">
      <c r="B88" s="361" t="n">
        <v>47</v>
      </c>
      <c r="C88" s="362" t="n">
        <v>27858266</v>
      </c>
      <c r="D88" s="362" t="inlineStr">
        <is>
          <t>122325_TBS - Sonic - VOD/OLV - UF P18-49 -4Q18-3Q19 - IO # 122325</t>
        </is>
      </c>
      <c r="E88" s="362" t="inlineStr">
        <is>
          <t>Adult Swim</t>
        </is>
      </c>
      <c r="F88" s="363" t="n">
        <v>43556</v>
      </c>
      <c r="G88" s="363" t="n">
        <v>43737</v>
      </c>
      <c r="H88" s="362" t="n">
        <v>38225</v>
      </c>
      <c r="I88" s="362" t="n">
        <v>0.71</v>
      </c>
      <c r="J88" s="364">
        <f>ROUND(H88*(I88/1000),2)</f>
        <v/>
      </c>
      <c r="K88" s="364" t="n"/>
    </row>
    <row r="89">
      <c r="B89" s="361" t="n">
        <v>48</v>
      </c>
      <c r="C89" s="362" t="n">
        <v>27858266</v>
      </c>
      <c r="D89" s="362" t="inlineStr">
        <is>
          <t>122325_TBS - Sonic - VOD/OLV - UF P18-49 -4Q18-3Q19 - IO # 122325</t>
        </is>
      </c>
      <c r="E89" s="362" t="inlineStr">
        <is>
          <t>CNN</t>
        </is>
      </c>
      <c r="F89" s="363" t="n">
        <v>43556</v>
      </c>
      <c r="G89" s="363" t="n">
        <v>43737</v>
      </c>
      <c r="H89" s="362" t="n">
        <v>246275</v>
      </c>
      <c r="I89" s="362" t="n">
        <v>0.71</v>
      </c>
      <c r="J89" s="364">
        <f>ROUND(H89*(I89/1000),2)</f>
        <v/>
      </c>
      <c r="K89" s="364" t="n"/>
    </row>
    <row r="90">
      <c r="B90" s="361" t="n">
        <v>49</v>
      </c>
      <c r="C90" s="362" t="n">
        <v>27858266</v>
      </c>
      <c r="D90" s="362" t="inlineStr">
        <is>
          <t>122325_TBS - Sonic - VOD/OLV - UF P18-49 -4Q18-3Q19 - IO # 122325</t>
        </is>
      </c>
      <c r="E90" s="362" t="inlineStr">
        <is>
          <t>HLN</t>
        </is>
      </c>
      <c r="F90" s="363" t="n">
        <v>43556</v>
      </c>
      <c r="G90" s="363" t="n">
        <v>43737</v>
      </c>
      <c r="H90" s="362" t="n">
        <v>117612</v>
      </c>
      <c r="I90" s="362" t="n">
        <v>0.71</v>
      </c>
      <c r="J90" s="364">
        <f>ROUND(H90*(I90/1000),2)</f>
        <v/>
      </c>
      <c r="K90" s="364" t="n"/>
    </row>
    <row r="91">
      <c r="B91" s="361" t="n">
        <v>50</v>
      </c>
      <c r="C91" s="362" t="n">
        <v>27858266</v>
      </c>
      <c r="D91" s="362" t="inlineStr">
        <is>
          <t>122325_TBS - Sonic - VOD/OLV - UF P18-49 -4Q18-3Q19 - IO # 122325</t>
        </is>
      </c>
      <c r="E91" s="362" t="inlineStr">
        <is>
          <t>TBS</t>
        </is>
      </c>
      <c r="F91" s="363" t="n">
        <v>43556</v>
      </c>
      <c r="G91" s="363" t="n">
        <v>43737</v>
      </c>
      <c r="H91" s="362" t="n">
        <v>45897</v>
      </c>
      <c r="I91" s="362" t="n">
        <v>0.71</v>
      </c>
      <c r="J91" s="364">
        <f>ROUND(H91*(I91/1000),2)</f>
        <v/>
      </c>
      <c r="K91" s="364" t="n"/>
    </row>
    <row r="92">
      <c r="B92" s="361" t="n">
        <v>51</v>
      </c>
      <c r="C92" s="362" t="n">
        <v>27858266</v>
      </c>
      <c r="D92" s="362" t="inlineStr">
        <is>
          <t>122325_TBS - Sonic - VOD/OLV - UF P18-49 -4Q18-3Q19 - IO # 122325</t>
        </is>
      </c>
      <c r="E92" s="362" t="inlineStr">
        <is>
          <t>TNT</t>
        </is>
      </c>
      <c r="F92" s="363" t="n">
        <v>43556</v>
      </c>
      <c r="G92" s="363" t="n">
        <v>43737</v>
      </c>
      <c r="H92" s="362" t="n">
        <v>70683</v>
      </c>
      <c r="I92" s="362" t="n">
        <v>0.71</v>
      </c>
      <c r="J92" s="364">
        <f>ROUND(H92*(I92/1000),2)</f>
        <v/>
      </c>
      <c r="K92" s="364" t="n"/>
    </row>
    <row r="93">
      <c r="B93" s="361" t="n">
        <v>52</v>
      </c>
      <c r="C93" s="362" t="n">
        <v>27858266</v>
      </c>
      <c r="D93" s="362" t="inlineStr">
        <is>
          <t>122325_TBS - Sonic - VOD/OLV - UF P18-49 -4Q18-3Q19 - IO # 122325</t>
        </is>
      </c>
      <c r="E93" s="362" t="inlineStr">
        <is>
          <t>truTV</t>
        </is>
      </c>
      <c r="F93" s="363" t="n">
        <v>43556</v>
      </c>
      <c r="G93" s="363" t="n">
        <v>43737</v>
      </c>
      <c r="H93" s="362" t="n">
        <v>28590</v>
      </c>
      <c r="I93" s="362" t="n">
        <v>0.71</v>
      </c>
      <c r="J93" s="364">
        <f>ROUND(H93*(I93/1000),2)</f>
        <v/>
      </c>
      <c r="K93" s="364" t="n"/>
    </row>
    <row r="94">
      <c r="B94" s="361" t="n">
        <v>53</v>
      </c>
      <c r="C94" s="362" t="n">
        <v>27858406</v>
      </c>
      <c r="D94" s="362" t="inlineStr">
        <is>
          <t>122148_ADSM - Duracell - VOD - P25-54 UPFRONT #122148</t>
        </is>
      </c>
      <c r="E94" s="362" t="inlineStr">
        <is>
          <t>Adult Swim</t>
        </is>
      </c>
      <c r="F94" s="363" t="n">
        <v>43556</v>
      </c>
      <c r="G94" s="363" t="n">
        <v>43737</v>
      </c>
      <c r="H94" s="362" t="n">
        <v>32372</v>
      </c>
      <c r="I94" s="362" t="n">
        <v>0.71</v>
      </c>
      <c r="J94" s="364">
        <f>ROUND(H94*(I94/1000),2)</f>
        <v/>
      </c>
      <c r="K94" s="364" t="n"/>
    </row>
    <row r="95">
      <c r="B95" s="361" t="n">
        <v>54</v>
      </c>
      <c r="C95" s="362" t="n">
        <v>27859603</v>
      </c>
      <c r="D95" s="362" t="inlineStr">
        <is>
          <t>122323_TNT - Farmers Insurance - VOD- UF P25-54 - 4Q18-3Q19 - IO # 122323</t>
        </is>
      </c>
      <c r="E95" s="362" t="inlineStr">
        <is>
          <t>TNT</t>
        </is>
      </c>
      <c r="F95" s="363" t="n">
        <v>43591</v>
      </c>
      <c r="G95" s="363" t="n">
        <v>43737</v>
      </c>
      <c r="H95" s="362" t="n">
        <v>852363</v>
      </c>
      <c r="I95" s="362" t="n">
        <v>0.71</v>
      </c>
      <c r="J95" s="364">
        <f>ROUND(H95*(I95/1000),2)</f>
        <v/>
      </c>
      <c r="K95" s="364" t="n"/>
    </row>
    <row r="96">
      <c r="B96" s="361" t="n">
        <v>55</v>
      </c>
      <c r="C96" s="362" t="n">
        <v>27861393</v>
      </c>
      <c r="D96" s="362" t="inlineStr">
        <is>
          <t>120561_Toon VOD_MilkPEP_18-19 Upfront_#120561</t>
        </is>
      </c>
      <c r="E96" s="362" t="inlineStr">
        <is>
          <t>Boomerang</t>
        </is>
      </c>
      <c r="F96" s="363" t="n">
        <v>43577</v>
      </c>
      <c r="G96" s="363" t="n">
        <v>43737</v>
      </c>
      <c r="H96" s="362" t="n">
        <v>319</v>
      </c>
      <c r="I96" s="362" t="n">
        <v>0.71</v>
      </c>
      <c r="J96" s="364">
        <f>ROUND(H96*(I96/1000),2)</f>
        <v/>
      </c>
      <c r="K96" s="364" t="n"/>
    </row>
    <row r="97">
      <c r="B97" s="361" t="n">
        <v>56</v>
      </c>
      <c r="C97" s="362" t="n">
        <v>27861393</v>
      </c>
      <c r="D97" s="362" t="inlineStr">
        <is>
          <t>120561_Toon VOD_MilkPEP_18-19 Upfront_#120561</t>
        </is>
      </c>
      <c r="E97" s="362" t="inlineStr">
        <is>
          <t>Cartoon Network</t>
        </is>
      </c>
      <c r="F97" s="363" t="n">
        <v>43577</v>
      </c>
      <c r="G97" s="363" t="n">
        <v>43737</v>
      </c>
      <c r="H97" s="362" t="n">
        <v>2008665</v>
      </c>
      <c r="I97" s="362" t="n">
        <v>0.71</v>
      </c>
      <c r="J97" s="364">
        <f>ROUND(H97*(I97/1000),2)</f>
        <v/>
      </c>
      <c r="K97" s="364" t="n"/>
    </row>
    <row r="98">
      <c r="B98" s="361" t="n">
        <v>57</v>
      </c>
      <c r="C98" s="362" t="n">
        <v>27861393</v>
      </c>
      <c r="D98" s="362" t="inlineStr">
        <is>
          <t>120561_Toon VOD_MilkPEP_18-19 Upfront_#120561</t>
        </is>
      </c>
      <c r="E98" s="362" t="inlineStr">
        <is>
          <t>Cartoon Network ESP</t>
        </is>
      </c>
      <c r="F98" s="363" t="n">
        <v>43577</v>
      </c>
      <c r="G98" s="363" t="n">
        <v>43737</v>
      </c>
      <c r="H98" s="362" t="n">
        <v>9797</v>
      </c>
      <c r="I98" s="362" t="n">
        <v>0.71</v>
      </c>
      <c r="J98" s="364">
        <f>ROUND(H98*(I98/1000),2)</f>
        <v/>
      </c>
      <c r="K98" s="364" t="n"/>
    </row>
    <row r="99">
      <c r="B99" s="361" t="n">
        <v>58</v>
      </c>
      <c r="C99" s="362" t="n">
        <v>27889030</v>
      </c>
      <c r="D99" s="362" t="inlineStr">
        <is>
          <t>121931_ROV/TOON- CARFAX VOD/OTT/OLV- 18/19 UF- IO#121931</t>
        </is>
      </c>
      <c r="E99" s="362" t="inlineStr">
        <is>
          <t>Adult Swim</t>
        </is>
      </c>
      <c r="F99" s="363" t="n">
        <v>43556</v>
      </c>
      <c r="G99" s="363" t="n">
        <v>43737</v>
      </c>
      <c r="H99" s="362" t="n">
        <v>362481</v>
      </c>
      <c r="I99" s="362" t="n">
        <v>0.71</v>
      </c>
      <c r="J99" s="364">
        <f>ROUND(H99*(I99/1000),2)</f>
        <v/>
      </c>
      <c r="K99" s="364" t="n"/>
    </row>
    <row r="100">
      <c r="B100" s="361" t="n">
        <v>59</v>
      </c>
      <c r="C100" s="362" t="n">
        <v>27889030</v>
      </c>
      <c r="D100" s="362" t="inlineStr">
        <is>
          <t>121931_ROV/TOON- CARFAX VOD/OTT/OLV- 18/19 UF- IO#121931</t>
        </is>
      </c>
      <c r="E100" s="362" t="inlineStr">
        <is>
          <t>Boomerang</t>
        </is>
      </c>
      <c r="F100" s="363" t="n">
        <v>43556</v>
      </c>
      <c r="G100" s="363" t="n">
        <v>43737</v>
      </c>
      <c r="H100" s="362" t="n">
        <v>163</v>
      </c>
      <c r="I100" s="362" t="n">
        <v>0.71</v>
      </c>
      <c r="J100" s="364">
        <f>ROUND(H100*(I100/1000),2)</f>
        <v/>
      </c>
      <c r="K100" s="364" t="n"/>
    </row>
    <row r="101">
      <c r="B101" s="361" t="n">
        <v>60</v>
      </c>
      <c r="C101" s="362" t="n">
        <v>27889030</v>
      </c>
      <c r="D101" s="362" t="inlineStr">
        <is>
          <t>121931_ROV/TOON- CARFAX VOD/OTT/OLV- 18/19 UF- IO#121931</t>
        </is>
      </c>
      <c r="E101" s="362" t="inlineStr">
        <is>
          <t>Cartoon Network</t>
        </is>
      </c>
      <c r="F101" s="363" t="n">
        <v>43556</v>
      </c>
      <c r="G101" s="363" t="n">
        <v>43737</v>
      </c>
      <c r="H101" s="362" t="n">
        <v>1176228</v>
      </c>
      <c r="I101" s="362" t="n">
        <v>0.71</v>
      </c>
      <c r="J101" s="364">
        <f>ROUND(H101*(I101/1000),2)</f>
        <v/>
      </c>
      <c r="K101" s="364" t="n"/>
    </row>
    <row r="102">
      <c r="B102" s="361" t="n">
        <v>61</v>
      </c>
      <c r="C102" s="362" t="n">
        <v>27889030</v>
      </c>
      <c r="D102" s="362" t="inlineStr">
        <is>
          <t>121931_ROV/TOON- CARFAX VOD/OTT/OLV- 18/19 UF- IO#121931</t>
        </is>
      </c>
      <c r="E102" s="362" t="inlineStr">
        <is>
          <t>Cartoon Network ESP</t>
        </is>
      </c>
      <c r="F102" s="363" t="n">
        <v>43556</v>
      </c>
      <c r="G102" s="363" t="n">
        <v>43737</v>
      </c>
      <c r="H102" s="362" t="n">
        <v>3708</v>
      </c>
      <c r="I102" s="362" t="n">
        <v>0.71</v>
      </c>
      <c r="J102" s="364">
        <f>ROUND(H102*(I102/1000),2)</f>
        <v/>
      </c>
      <c r="K102" s="364" t="n"/>
    </row>
    <row r="103">
      <c r="B103" s="361" t="n">
        <v>62</v>
      </c>
      <c r="C103" s="362" t="n">
        <v>27889030</v>
      </c>
      <c r="D103" s="362" t="inlineStr">
        <is>
          <t>121931_ROV/TOON- CARFAX VOD/OTT/OLV- 18/19 UF- IO#121931</t>
        </is>
      </c>
      <c r="E103" s="362" t="inlineStr">
        <is>
          <t>TBS</t>
        </is>
      </c>
      <c r="F103" s="363" t="n">
        <v>43556</v>
      </c>
      <c r="G103" s="363" t="n">
        <v>43737</v>
      </c>
      <c r="H103" s="362" t="n">
        <v>313105</v>
      </c>
      <c r="I103" s="362" t="n">
        <v>0.71</v>
      </c>
      <c r="J103" s="364">
        <f>ROUND(H103*(I103/1000),2)</f>
        <v/>
      </c>
      <c r="K103" s="364" t="n"/>
    </row>
    <row r="104">
      <c r="B104" s="361" t="n">
        <v>63</v>
      </c>
      <c r="C104" s="362" t="n">
        <v>27889030</v>
      </c>
      <c r="D104" s="362" t="inlineStr">
        <is>
          <t>121931_ROV/TOON- CARFAX VOD/OTT/OLV- 18/19 UF- IO#121931</t>
        </is>
      </c>
      <c r="E104" s="362" t="inlineStr">
        <is>
          <t>TNT</t>
        </is>
      </c>
      <c r="F104" s="363" t="n">
        <v>43556</v>
      </c>
      <c r="G104" s="363" t="n">
        <v>43737</v>
      </c>
      <c r="H104" s="362" t="n">
        <v>340952</v>
      </c>
      <c r="I104" s="362" t="n">
        <v>0.71</v>
      </c>
      <c r="J104" s="364">
        <f>ROUND(H104*(I104/1000),2)</f>
        <v/>
      </c>
      <c r="K104" s="364" t="n"/>
    </row>
    <row r="105">
      <c r="B105" s="361" t="n">
        <v>64</v>
      </c>
      <c r="C105" s="362" t="n">
        <v>27889030</v>
      </c>
      <c r="D105" s="362" t="inlineStr">
        <is>
          <t>121931_ROV/TOON- CARFAX VOD/OTT/OLV- 18/19 UF- IO#121931</t>
        </is>
      </c>
      <c r="E105" s="362" t="inlineStr">
        <is>
          <t>truTV</t>
        </is>
      </c>
      <c r="F105" s="363" t="n">
        <v>43556</v>
      </c>
      <c r="G105" s="363" t="n">
        <v>43737</v>
      </c>
      <c r="H105" s="362" t="n">
        <v>104635</v>
      </c>
      <c r="I105" s="362" t="n">
        <v>0.71</v>
      </c>
      <c r="J105" s="364">
        <f>ROUND(H105*(I105/1000),2)</f>
        <v/>
      </c>
      <c r="K105" s="364" t="n"/>
    </row>
    <row r="106">
      <c r="B106" s="361" t="n">
        <v>65</v>
      </c>
      <c r="C106" s="362" t="n">
        <v>27889061</v>
      </c>
      <c r="D106" s="362" t="inlineStr">
        <is>
          <t>121706_ROV/TOON - CHATTEM VOD/OTT/OLV - 18/19 UPFRONT - IO#121706</t>
        </is>
      </c>
      <c r="E106" s="362" t="inlineStr">
        <is>
          <t>Adult Swim</t>
        </is>
      </c>
      <c r="F106" s="363" t="n">
        <v>43388</v>
      </c>
      <c r="G106" s="363" t="n">
        <v>43737</v>
      </c>
      <c r="H106" s="362" t="n">
        <v>1363519</v>
      </c>
      <c r="I106" s="362" t="n">
        <v>0.71</v>
      </c>
      <c r="J106" s="364">
        <f>ROUND(H106*(I106/1000),2)</f>
        <v/>
      </c>
      <c r="K106" s="364" t="n"/>
    </row>
    <row r="107">
      <c r="B107" s="361" t="n">
        <v>66</v>
      </c>
      <c r="C107" s="362" t="n">
        <v>27889061</v>
      </c>
      <c r="D107" s="362" t="inlineStr">
        <is>
          <t>121706_ROV/TOON - CHATTEM VOD/OTT/OLV - 18/19 UPFRONT - IO#121706</t>
        </is>
      </c>
      <c r="E107" s="362" t="inlineStr">
        <is>
          <t>TBS</t>
        </is>
      </c>
      <c r="F107" s="363" t="n">
        <v>43388</v>
      </c>
      <c r="G107" s="363" t="n">
        <v>43737</v>
      </c>
      <c r="H107" s="362" t="n">
        <v>1897197</v>
      </c>
      <c r="I107" s="362" t="n">
        <v>0.71</v>
      </c>
      <c r="J107" s="364">
        <f>ROUND(H107*(I107/1000),2)</f>
        <v/>
      </c>
      <c r="K107" s="364" t="n"/>
    </row>
    <row r="108">
      <c r="B108" s="361" t="n">
        <v>67</v>
      </c>
      <c r="C108" s="362" t="n">
        <v>27889061</v>
      </c>
      <c r="D108" s="362" t="inlineStr">
        <is>
          <t>121706_ROV/TOON - CHATTEM VOD/OTT/OLV - 18/19 UPFRONT - IO#121706</t>
        </is>
      </c>
      <c r="E108" s="362" t="inlineStr">
        <is>
          <t>TNT</t>
        </is>
      </c>
      <c r="F108" s="363" t="n">
        <v>43388</v>
      </c>
      <c r="G108" s="363" t="n">
        <v>43737</v>
      </c>
      <c r="H108" s="362" t="n">
        <v>960724</v>
      </c>
      <c r="I108" s="362" t="n">
        <v>0.71</v>
      </c>
      <c r="J108" s="364">
        <f>ROUND(H108*(I108/1000),2)</f>
        <v/>
      </c>
      <c r="K108" s="364" t="n"/>
    </row>
    <row r="109">
      <c r="B109" s="361" t="n">
        <v>68</v>
      </c>
      <c r="C109" s="362" t="n">
        <v>27889061</v>
      </c>
      <c r="D109" s="362" t="inlineStr">
        <is>
          <t>121706_ROV/TOON - CHATTEM VOD/OTT/OLV - 18/19 UPFRONT - IO#121706</t>
        </is>
      </c>
      <c r="E109" s="362" t="inlineStr">
        <is>
          <t>truTV</t>
        </is>
      </c>
      <c r="F109" s="363" t="n">
        <v>43388</v>
      </c>
      <c r="G109" s="363" t="n">
        <v>43737</v>
      </c>
      <c r="H109" s="362" t="n">
        <v>425470</v>
      </c>
      <c r="I109" s="362" t="n">
        <v>0.71</v>
      </c>
      <c r="J109" s="364">
        <f>ROUND(H109*(I109/1000),2)</f>
        <v/>
      </c>
      <c r="K109" s="364" t="n"/>
    </row>
    <row r="110">
      <c r="B110" s="361" t="n">
        <v>69</v>
      </c>
      <c r="C110" s="362" t="n">
        <v>27889118</v>
      </c>
      <c r="D110" s="362" t="inlineStr">
        <is>
          <t>121791_ADSM- KFC 18/19 UPFRONT VOD IO#121791</t>
        </is>
      </c>
      <c r="E110" s="362" t="inlineStr">
        <is>
          <t>Adult Swim</t>
        </is>
      </c>
      <c r="F110" s="363" t="n">
        <v>43556</v>
      </c>
      <c r="G110" s="363" t="n">
        <v>43733</v>
      </c>
      <c r="H110" s="362" t="n">
        <v>370616</v>
      </c>
      <c r="I110" s="362" t="n">
        <v>0.71</v>
      </c>
      <c r="J110" s="364">
        <f>ROUND(H110*(I110/1000),2)</f>
        <v/>
      </c>
      <c r="K110" s="364" t="n"/>
    </row>
    <row r="111">
      <c r="B111" s="361" t="n">
        <v>70</v>
      </c>
      <c r="C111" s="362" t="n">
        <v>27889215</v>
      </c>
      <c r="D111" s="362" t="inlineStr">
        <is>
          <t>122480_TNT-KFC 18/19 UPFRONT VOD IO #122840</t>
        </is>
      </c>
      <c r="E111" s="362" t="inlineStr">
        <is>
          <t>TNT</t>
        </is>
      </c>
      <c r="F111" s="363" t="n">
        <v>43556</v>
      </c>
      <c r="G111" s="363" t="n">
        <v>43733</v>
      </c>
      <c r="H111" s="362" t="n">
        <v>372480</v>
      </c>
      <c r="I111" s="362" t="n">
        <v>0.71</v>
      </c>
      <c r="J111" s="364">
        <f>ROUND(H111*(I111/1000),2)</f>
        <v/>
      </c>
      <c r="K111" s="364" t="n"/>
    </row>
    <row r="112">
      <c r="B112" s="361" t="n">
        <v>71</v>
      </c>
      <c r="C112" s="362" t="n">
        <v>27889266</v>
      </c>
      <c r="D112" s="362" t="inlineStr">
        <is>
          <t>122481_TBS- KFC 18/19 UPFRONT VOD IO #122481</t>
        </is>
      </c>
      <c r="E112" s="362" t="inlineStr">
        <is>
          <t>TBS</t>
        </is>
      </c>
      <c r="F112" s="363" t="n">
        <v>43556</v>
      </c>
      <c r="G112" s="363" t="n">
        <v>43733</v>
      </c>
      <c r="H112" s="362" t="n">
        <v>499332</v>
      </c>
      <c r="I112" s="362" t="n">
        <v>0.71</v>
      </c>
      <c r="J112" s="364">
        <f>ROUND(H112*(I112/1000),2)</f>
        <v/>
      </c>
      <c r="K112" s="364" t="n"/>
    </row>
    <row r="113">
      <c r="B113" s="361" t="n">
        <v>72</v>
      </c>
      <c r="C113" s="362" t="n">
        <v>27897433</v>
      </c>
      <c r="D113" s="362" t="inlineStr">
        <is>
          <t>121402_TBS VOD_SPRINT_18/19 UPFRONT_4Q18-3819_IO#121402</t>
        </is>
      </c>
      <c r="E113" s="362" t="inlineStr">
        <is>
          <t>TBS</t>
        </is>
      </c>
      <c r="F113" s="363" t="n">
        <v>43556</v>
      </c>
      <c r="G113" s="363" t="n">
        <v>43737</v>
      </c>
      <c r="H113" s="362" t="n">
        <v>395109</v>
      </c>
      <c r="I113" s="362" t="n">
        <v>0.71</v>
      </c>
      <c r="J113" s="364">
        <f>ROUND(H113*(I113/1000),2)</f>
        <v/>
      </c>
      <c r="K113" s="364" t="n"/>
    </row>
    <row r="114">
      <c r="B114" s="361" t="n">
        <v>73</v>
      </c>
      <c r="C114" s="362" t="n">
        <v>27898885</v>
      </c>
      <c r="D114" s="362" t="inlineStr">
        <is>
          <t>121395_TBS VOD_POPEYES_18/19 UPFRONT_4Q'18-3Q'19_IO#121395</t>
        </is>
      </c>
      <c r="E114" s="362" t="inlineStr">
        <is>
          <t>TBS</t>
        </is>
      </c>
      <c r="F114" s="363" t="n">
        <v>43584</v>
      </c>
      <c r="G114" s="363" t="n">
        <v>43737</v>
      </c>
      <c r="H114" s="362" t="n">
        <v>1700986</v>
      </c>
      <c r="I114" s="362" t="n">
        <v>0.71</v>
      </c>
      <c r="J114" s="364">
        <f>ROUND(H114*(I114/1000),2)</f>
        <v/>
      </c>
      <c r="K114" s="364" t="n"/>
    </row>
    <row r="115">
      <c r="B115" s="361" t="n">
        <v>74</v>
      </c>
      <c r="C115" s="362" t="n">
        <v>27898937</v>
      </c>
      <c r="D115" s="362" t="inlineStr">
        <is>
          <t>120896_Wendy's - TBS Prime VOD/OLV - 18.19 TBS prime upfront - P18-49 - 120896</t>
        </is>
      </c>
      <c r="E115" s="362" t="inlineStr">
        <is>
          <t>TBS</t>
        </is>
      </c>
      <c r="F115" s="363" t="n">
        <v>43563</v>
      </c>
      <c r="G115" s="363" t="n">
        <v>43737</v>
      </c>
      <c r="H115" s="362" t="n">
        <v>1229539</v>
      </c>
      <c r="I115" s="362" t="n">
        <v>0.71</v>
      </c>
      <c r="J115" s="364">
        <f>ROUND(H115*(I115/1000),2)</f>
        <v/>
      </c>
      <c r="K115" s="364" t="n"/>
    </row>
    <row r="116">
      <c r="B116" s="361" t="n">
        <v>75</v>
      </c>
      <c r="C116" s="362" t="n">
        <v>27898993</v>
      </c>
      <c r="D116" s="362" t="inlineStr">
        <is>
          <t>120895_Wendy's - TNT VOD/OLV - 18.19 TNT upfront - P18-49 - 120895</t>
        </is>
      </c>
      <c r="E116" s="362" t="inlineStr">
        <is>
          <t>TNT</t>
        </is>
      </c>
      <c r="F116" s="363" t="n">
        <v>43557</v>
      </c>
      <c r="G116" s="363" t="n">
        <v>43737</v>
      </c>
      <c r="H116" s="362" t="n">
        <v>674922</v>
      </c>
      <c r="I116" s="362" t="n">
        <v>0.71</v>
      </c>
      <c r="J116" s="364">
        <f>ROUND(H116*(I116/1000),2)</f>
        <v/>
      </c>
      <c r="K116" s="364" t="n"/>
    </row>
    <row r="117">
      <c r="B117" s="361" t="n">
        <v>76</v>
      </c>
      <c r="C117" s="362" t="n">
        <v>27900233</v>
      </c>
      <c r="D117" s="362" t="inlineStr">
        <is>
          <t>121392_TNT VOD_POPEYES_18/19 UPFRONT_4Q'18-3Q'19_IO#121392</t>
        </is>
      </c>
      <c r="E117" s="362" t="inlineStr">
        <is>
          <t>TNT</t>
        </is>
      </c>
      <c r="F117" s="363" t="n">
        <v>43584</v>
      </c>
      <c r="G117" s="363" t="n">
        <v>43731</v>
      </c>
      <c r="H117" s="362" t="n">
        <v>858530</v>
      </c>
      <c r="I117" s="362" t="n">
        <v>0.71</v>
      </c>
      <c r="J117" s="364">
        <f>ROUND(H117*(I117/1000),2)</f>
        <v/>
      </c>
      <c r="K117" s="364" t="n"/>
    </row>
    <row r="118">
      <c r="B118" s="361" t="n">
        <v>77</v>
      </c>
      <c r="C118" s="362" t="n">
        <v>27902636</v>
      </c>
      <c r="D118" s="362" t="inlineStr">
        <is>
          <t>122513_TBS VOD - Universal Orlando Resort 18/19 Upfront - P25 - 54 - IO#122513</t>
        </is>
      </c>
      <c r="E118" s="362" t="inlineStr">
        <is>
          <t>TBS</t>
        </is>
      </c>
      <c r="F118" s="363" t="n">
        <v>43591</v>
      </c>
      <c r="G118" s="363" t="n">
        <v>43639</v>
      </c>
      <c r="H118" s="362" t="n">
        <v>309078</v>
      </c>
      <c r="I118" s="362" t="n">
        <v>0.71</v>
      </c>
      <c r="J118" s="364">
        <f>ROUND(H118*(I118/1000),2)</f>
        <v/>
      </c>
      <c r="K118" s="364" t="n"/>
    </row>
    <row r="119">
      <c r="B119" s="361" t="n">
        <v>78</v>
      </c>
      <c r="C119" s="362" t="n">
        <v>27903831</v>
      </c>
      <c r="D119" s="362" t="inlineStr">
        <is>
          <t>121636_TRUTV - NATIONAL VISION - UPFRONT #121636</t>
        </is>
      </c>
      <c r="E119" s="362" t="inlineStr">
        <is>
          <t>truTV</t>
        </is>
      </c>
      <c r="F119" s="363" t="n">
        <v>43556</v>
      </c>
      <c r="G119" s="363" t="n">
        <v>43737</v>
      </c>
      <c r="H119" s="362" t="n">
        <v>32091</v>
      </c>
      <c r="I119" s="362" t="n">
        <v>0.71</v>
      </c>
      <c r="J119" s="364">
        <f>ROUND(H119*(I119/1000),2)</f>
        <v/>
      </c>
      <c r="K119" s="364" t="n"/>
    </row>
    <row r="120">
      <c r="B120" s="361" t="n">
        <v>79</v>
      </c>
      <c r="C120" s="362" t="n">
        <v>27905028</v>
      </c>
      <c r="D120" s="362" t="inlineStr">
        <is>
          <t>121405_TNT VOD_SPRINT_18/19 UPFRONT_4Q18-3Q19_IO#121405</t>
        </is>
      </c>
      <c r="E120" s="362" t="inlineStr">
        <is>
          <t>TNT</t>
        </is>
      </c>
      <c r="F120" s="363" t="n">
        <v>43556</v>
      </c>
      <c r="G120" s="363" t="n">
        <v>43731</v>
      </c>
      <c r="H120" s="362" t="n">
        <v>670151</v>
      </c>
      <c r="I120" s="362" t="n">
        <v>0.71</v>
      </c>
      <c r="J120" s="364">
        <f>ROUND(H120*(I120/1000),2)</f>
        <v/>
      </c>
      <c r="K120" s="364" t="n"/>
    </row>
    <row r="121">
      <c r="B121" s="361" t="n">
        <v>80</v>
      </c>
      <c r="C121" s="362" t="n">
        <v>27905627</v>
      </c>
      <c r="D121" s="362" t="inlineStr">
        <is>
          <t>122398_ADSM - NATIONAL VISION - VOD - P25-54 UPFRONT #122398</t>
        </is>
      </c>
      <c r="E121" s="362" t="inlineStr">
        <is>
          <t>Adult Swim</t>
        </is>
      </c>
      <c r="F121" s="363" t="n">
        <v>43556</v>
      </c>
      <c r="G121" s="363" t="n">
        <v>43738</v>
      </c>
      <c r="H121" s="362" t="n">
        <v>86314</v>
      </c>
      <c r="I121" s="362" t="n">
        <v>0.71</v>
      </c>
      <c r="J121" s="364">
        <f>ROUND(H121*(I121/1000),2)</f>
        <v/>
      </c>
      <c r="K121" s="364" t="n"/>
    </row>
    <row r="122">
      <c r="B122" s="361" t="n">
        <v>81</v>
      </c>
      <c r="C122" s="362" t="n">
        <v>27907739</v>
      </c>
      <c r="D122" s="362" t="inlineStr">
        <is>
          <t>122288_ TBS - Lexus - VOD - UF P18-49 - 4Q18 - 3Q19 -IO #122288</t>
        </is>
      </c>
      <c r="E122" s="362" t="inlineStr">
        <is>
          <t>TBS</t>
        </is>
      </c>
      <c r="F122" s="363" t="n">
        <v>43563</v>
      </c>
      <c r="G122" s="363" t="n">
        <v>43737</v>
      </c>
      <c r="H122" s="362" t="n">
        <v>273830</v>
      </c>
      <c r="I122" s="362" t="n">
        <v>0.71</v>
      </c>
      <c r="J122" s="364">
        <f>ROUND(H122*(I122/1000),2)</f>
        <v/>
      </c>
      <c r="K122" s="364" t="n"/>
    </row>
    <row r="123">
      <c r="B123" s="361" t="n">
        <v>82</v>
      </c>
      <c r="C123" s="362" t="n">
        <v>27908271</v>
      </c>
      <c r="D123" s="362" t="inlineStr">
        <is>
          <t>121837_AS_VOD_ 18/19 Burger King UPF_ P18-49_#121837</t>
        </is>
      </c>
      <c r="E123" s="362" t="inlineStr">
        <is>
          <t>Adult Swim</t>
        </is>
      </c>
      <c r="F123" s="363" t="n">
        <v>43556</v>
      </c>
      <c r="G123" s="363" t="n">
        <v>43737</v>
      </c>
      <c r="H123" s="362" t="n">
        <v>829712</v>
      </c>
      <c r="I123" s="362" t="n">
        <v>0.71</v>
      </c>
      <c r="J123" s="364">
        <f>ROUND(H123*(I123/1000),2)</f>
        <v/>
      </c>
      <c r="K123" s="364" t="n"/>
    </row>
    <row r="124">
      <c r="B124" s="361" t="n">
        <v>83</v>
      </c>
      <c r="C124" s="362" t="n">
        <v>27911838</v>
      </c>
      <c r="D124" s="362" t="inlineStr">
        <is>
          <t>121067_TNT VOD_BURGER KING_18/19 UPFRONT_4Q'18-3Q'19_IO#121067</t>
        </is>
      </c>
      <c r="E124" s="362" t="inlineStr">
        <is>
          <t>TNT</t>
        </is>
      </c>
      <c r="F124" s="363" t="n">
        <v>43556</v>
      </c>
      <c r="G124" s="363" t="n">
        <v>43737</v>
      </c>
      <c r="H124" s="362" t="n">
        <v>1054040</v>
      </c>
      <c r="I124" s="362" t="n">
        <v>0.71</v>
      </c>
      <c r="J124" s="364">
        <f>ROUND(H124*(I124/1000),2)</f>
        <v/>
      </c>
      <c r="K124" s="364" t="n"/>
    </row>
    <row r="125">
      <c r="B125" s="361" t="n">
        <v>84</v>
      </c>
      <c r="C125" s="362" t="n">
        <v>27912126</v>
      </c>
      <c r="D125" s="362" t="inlineStr">
        <is>
          <t>120084_TBS VOD- Burger King-18/19 UPFRONT- 4Q'18-3Q'19 IO #120084</t>
        </is>
      </c>
      <c r="E125" s="362" t="inlineStr">
        <is>
          <t>TBS</t>
        </is>
      </c>
      <c r="F125" s="363" t="n">
        <v>43556</v>
      </c>
      <c r="G125" s="363" t="n">
        <v>43737</v>
      </c>
      <c r="H125" s="362" t="n">
        <v>2599211</v>
      </c>
      <c r="I125" s="362" t="n">
        <v>0.71</v>
      </c>
      <c r="J125" s="364">
        <f>ROUND(H125*(I125/1000),2)</f>
        <v/>
      </c>
      <c r="K125" s="364" t="n"/>
    </row>
    <row r="126">
      <c r="B126" s="361" t="n">
        <v>85</v>
      </c>
      <c r="C126" s="362" t="n">
        <v>27928763</v>
      </c>
      <c r="D126" s="362" t="inlineStr">
        <is>
          <t>121704_AS_VOD_Popeye's 18/19 Upfront_4Q'18-3Q'19_P18-49_#121704</t>
        </is>
      </c>
      <c r="E126" s="362" t="inlineStr">
        <is>
          <t>Adult Swim</t>
        </is>
      </c>
      <c r="F126" s="363" t="n">
        <v>43584</v>
      </c>
      <c r="G126" s="363" t="n">
        <v>43737</v>
      </c>
      <c r="H126" s="362" t="n">
        <v>1045356</v>
      </c>
      <c r="I126" s="362" t="n">
        <v>0.71</v>
      </c>
      <c r="J126" s="364">
        <f>ROUND(H126*(I126/1000),2)</f>
        <v/>
      </c>
      <c r="K126" s="364" t="n"/>
    </row>
    <row r="127">
      <c r="B127" s="361" t="n">
        <v>86</v>
      </c>
      <c r="C127" s="362" t="n">
        <v>27937492</v>
      </c>
      <c r="D127" s="362" t="inlineStr">
        <is>
          <t>121410_TBS VOD_RUBY TUESDAYS_18/19 UPFRONT_4Q18-2Q19_IO#121410</t>
        </is>
      </c>
      <c r="E127" s="362" t="inlineStr">
        <is>
          <t>TBS</t>
        </is>
      </c>
      <c r="F127" s="363" t="n">
        <v>43374</v>
      </c>
      <c r="G127" s="363" t="n">
        <v>43391</v>
      </c>
      <c r="H127" s="362" t="n">
        <v>159066</v>
      </c>
      <c r="I127" s="362" t="n">
        <v>0.71</v>
      </c>
      <c r="J127" s="364">
        <f>ROUND(H127*(I127/1000),2)</f>
        <v/>
      </c>
      <c r="K127" s="364" t="n"/>
    </row>
    <row r="128">
      <c r="B128" s="361" t="n">
        <v>87</v>
      </c>
      <c r="C128" s="362" t="n">
        <v>27965382</v>
      </c>
      <c r="D128" s="362" t="inlineStr">
        <is>
          <t>120082_TBS VOD- Boost Mobile- 18/19 UPFRONT-IO#120082</t>
        </is>
      </c>
      <c r="E128" s="362" t="inlineStr">
        <is>
          <t>TBS</t>
        </is>
      </c>
      <c r="F128" s="363" t="n">
        <v>43584</v>
      </c>
      <c r="G128" s="363" t="n">
        <v>43737</v>
      </c>
      <c r="H128" s="362" t="n">
        <v>235988</v>
      </c>
      <c r="I128" s="362" t="n">
        <v>0.71</v>
      </c>
      <c r="J128" s="364">
        <f>ROUND(H128*(I128/1000),2)</f>
        <v/>
      </c>
      <c r="K128" s="364" t="n"/>
    </row>
    <row r="129">
      <c r="B129" s="361" t="n">
        <v>88</v>
      </c>
      <c r="C129" s="362" t="n">
        <v>27966114</v>
      </c>
      <c r="D129" s="362" t="inlineStr">
        <is>
          <t>120771_TBS/TNT/TRU/AS_AT&amp;T_18/19 AT&amp;T VOD Upfront _IO #120771</t>
        </is>
      </c>
      <c r="E129" s="362" t="inlineStr">
        <is>
          <t>Adult Swim</t>
        </is>
      </c>
      <c r="F129" s="363" t="n">
        <v>43558</v>
      </c>
      <c r="G129" s="363" t="n">
        <v>43737</v>
      </c>
      <c r="H129" s="362" t="n">
        <v>2574760</v>
      </c>
      <c r="I129" s="362" t="n">
        <v>0.71</v>
      </c>
      <c r="J129" s="364">
        <f>ROUND(H129*(I129/1000),2)</f>
        <v/>
      </c>
      <c r="K129" s="364" t="n"/>
    </row>
    <row r="130">
      <c r="B130" s="361" t="n">
        <v>89</v>
      </c>
      <c r="C130" s="362" t="n">
        <v>27966114</v>
      </c>
      <c r="D130" s="362" t="inlineStr">
        <is>
          <t>120771_TBS/TNT/TRU/AS_AT&amp;T_18/19 AT&amp;T VOD Upfront _IO #120771</t>
        </is>
      </c>
      <c r="E130" s="362" t="inlineStr">
        <is>
          <t>TBS</t>
        </is>
      </c>
      <c r="F130" s="363" t="n">
        <v>43558</v>
      </c>
      <c r="G130" s="363" t="n">
        <v>43737</v>
      </c>
      <c r="H130" s="362" t="n">
        <v>2184091</v>
      </c>
      <c r="I130" s="362" t="n">
        <v>0.71</v>
      </c>
      <c r="J130" s="364">
        <f>ROUND(H130*(I130/1000),2)</f>
        <v/>
      </c>
      <c r="K130" s="364" t="n"/>
    </row>
    <row r="131">
      <c r="B131" s="361" t="n">
        <v>90</v>
      </c>
      <c r="C131" s="362" t="n">
        <v>27966114</v>
      </c>
      <c r="D131" s="362" t="inlineStr">
        <is>
          <t>120771_TBS/TNT/TRU/AS_AT&amp;T_18/19 AT&amp;T VOD Upfront _IO #120771</t>
        </is>
      </c>
      <c r="E131" s="362" t="inlineStr">
        <is>
          <t>TNT</t>
        </is>
      </c>
      <c r="F131" s="363" t="n">
        <v>43558</v>
      </c>
      <c r="G131" s="363" t="n">
        <v>43737</v>
      </c>
      <c r="H131" s="362" t="n">
        <v>1285739</v>
      </c>
      <c r="I131" s="362" t="n">
        <v>0.71</v>
      </c>
      <c r="J131" s="364">
        <f>ROUND(H131*(I131/1000),2)</f>
        <v/>
      </c>
      <c r="K131" s="364" t="n"/>
    </row>
    <row r="132">
      <c r="B132" s="361" t="n">
        <v>91</v>
      </c>
      <c r="C132" s="362" t="n">
        <v>27966114</v>
      </c>
      <c r="D132" s="362" t="inlineStr">
        <is>
          <t>120771_TBS/TNT/TRU/AS_AT&amp;T_18/19 AT&amp;T VOD Upfront _IO #120771</t>
        </is>
      </c>
      <c r="E132" s="362" t="inlineStr">
        <is>
          <t>truTV</t>
        </is>
      </c>
      <c r="F132" s="363" t="n">
        <v>43558</v>
      </c>
      <c r="G132" s="363" t="n">
        <v>43737</v>
      </c>
      <c r="H132" s="362" t="n">
        <v>838697</v>
      </c>
      <c r="I132" s="362" t="n">
        <v>0.71</v>
      </c>
      <c r="J132" s="364">
        <f>ROUND(H132*(I132/1000),2)</f>
        <v/>
      </c>
      <c r="K132" s="364" t="n"/>
    </row>
    <row r="133">
      <c r="B133" s="361" t="n">
        <v>92</v>
      </c>
      <c r="C133" s="362" t="n">
        <v>27970428</v>
      </c>
      <c r="D133" s="362" t="inlineStr">
        <is>
          <t>121077_TBS/TNT VOD/OLV/OTT- Subaru- BY18.19- 10/1-9/29- #121077</t>
        </is>
      </c>
      <c r="E133" s="362" t="inlineStr">
        <is>
          <t>TBS</t>
        </is>
      </c>
      <c r="F133" s="363" t="n">
        <v>43584</v>
      </c>
      <c r="G133" s="363" t="n">
        <v>43737</v>
      </c>
      <c r="H133" s="362" t="n">
        <v>143965</v>
      </c>
      <c r="I133" s="362" t="n">
        <v>0.71</v>
      </c>
      <c r="J133" s="364">
        <f>ROUND(H133*(I133/1000),2)</f>
        <v/>
      </c>
      <c r="K133" s="364" t="n"/>
    </row>
    <row r="134">
      <c r="B134" s="361" t="n">
        <v>93</v>
      </c>
      <c r="C134" s="362" t="n">
        <v>27970428</v>
      </c>
      <c r="D134" s="362" t="inlineStr">
        <is>
          <t>121077_TBS/TNT VOD/OLV/OTT- Subaru- BY18.19- 10/1-9/29- #121077</t>
        </is>
      </c>
      <c r="E134" s="362" t="inlineStr">
        <is>
          <t>TNT</t>
        </is>
      </c>
      <c r="F134" s="363" t="n">
        <v>43584</v>
      </c>
      <c r="G134" s="363" t="n">
        <v>43737</v>
      </c>
      <c r="H134" s="362" t="n">
        <v>105622</v>
      </c>
      <c r="I134" s="362" t="n">
        <v>0.71</v>
      </c>
      <c r="J134" s="364">
        <f>ROUND(H134*(I134/1000),2)</f>
        <v/>
      </c>
      <c r="K134" s="364" t="n"/>
    </row>
    <row r="135">
      <c r="B135" s="361" t="n">
        <v>94</v>
      </c>
      <c r="C135" s="362" t="n">
        <v>27971398</v>
      </c>
      <c r="D135" s="362" t="inlineStr">
        <is>
          <t>121613_TRU_VOD_ CHILI'S 18/19 UPFRONT_P25-49_#121613</t>
        </is>
      </c>
      <c r="E135" s="362" t="inlineStr">
        <is>
          <t>truTV</t>
        </is>
      </c>
      <c r="F135" s="363" t="n">
        <v>43556</v>
      </c>
      <c r="G135" s="363" t="n">
        <v>43737</v>
      </c>
      <c r="H135" s="362" t="n">
        <v>11689</v>
      </c>
      <c r="I135" s="362" t="n">
        <v>0.71</v>
      </c>
      <c r="J135" s="364">
        <f>ROUND(H135*(I135/1000),2)</f>
        <v/>
      </c>
      <c r="K135" s="364" t="n"/>
    </row>
    <row r="136">
      <c r="B136" s="361" t="n">
        <v>95</v>
      </c>
      <c r="C136" s="362" t="n">
        <v>27990156</v>
      </c>
      <c r="D136" s="362" t="inlineStr">
        <is>
          <t>122469_National Vision - TBS VOD/OLV - 18.19 TBS upfront - P25-54 - 122469</t>
        </is>
      </c>
      <c r="E136" s="362" t="inlineStr">
        <is>
          <t>TBS</t>
        </is>
      </c>
      <c r="F136" s="363" t="n">
        <v>43556</v>
      </c>
      <c r="G136" s="363" t="n">
        <v>43737</v>
      </c>
      <c r="H136" s="362" t="n">
        <v>343045</v>
      </c>
      <c r="I136" s="362" t="n">
        <v>0.71</v>
      </c>
      <c r="J136" s="364">
        <f>ROUND(H136*(I136/1000),2)</f>
        <v/>
      </c>
      <c r="K136" s="364" t="n"/>
    </row>
    <row r="137">
      <c r="B137" s="361" t="n">
        <v>96</v>
      </c>
      <c r="C137" s="362" t="n">
        <v>27990199</v>
      </c>
      <c r="D137" s="362" t="inlineStr">
        <is>
          <t>122489_National Vision - TNT VOD/OLV - 18.19 TBS upfront - P25-54 - 122489</t>
        </is>
      </c>
      <c r="E137" s="362" t="inlineStr">
        <is>
          <t>TNT</t>
        </is>
      </c>
      <c r="F137" s="363" t="n">
        <v>43556</v>
      </c>
      <c r="G137" s="363" t="n">
        <v>43737</v>
      </c>
      <c r="H137" s="362" t="n">
        <v>455334</v>
      </c>
      <c r="I137" s="362" t="n">
        <v>0.71</v>
      </c>
      <c r="J137" s="364">
        <f>ROUND(H137*(I137/1000),2)</f>
        <v/>
      </c>
      <c r="K137" s="364" t="n"/>
    </row>
    <row r="138">
      <c r="B138" s="361" t="n">
        <v>97</v>
      </c>
      <c r="C138" s="362" t="n">
        <v>28008198</v>
      </c>
      <c r="D138" s="362" t="inlineStr">
        <is>
          <t>121414_TBS/TNT/AS/TRU - VW - 18/19 VOD/OLV Upfront- 1Q19-3Q19 - 121414</t>
        </is>
      </c>
      <c r="E138" s="362" t="inlineStr">
        <is>
          <t>Adult Swim</t>
        </is>
      </c>
      <c r="F138" s="363" t="n">
        <v>43556</v>
      </c>
      <c r="G138" s="363" t="n">
        <v>43737</v>
      </c>
      <c r="H138" s="362" t="n">
        <v>522352</v>
      </c>
      <c r="I138" s="362" t="n">
        <v>0.71</v>
      </c>
      <c r="J138" s="364">
        <f>ROUND(H138*(I138/1000),2)</f>
        <v/>
      </c>
      <c r="K138" s="364" t="n"/>
    </row>
    <row r="139">
      <c r="B139" s="361" t="n">
        <v>98</v>
      </c>
      <c r="C139" s="362" t="n">
        <v>28008198</v>
      </c>
      <c r="D139" s="362" t="inlineStr">
        <is>
          <t>121414_TBS/TNT/AS/TRU - VW - 18/19 VOD/OLV Upfront- 1Q19-3Q19 - 121414</t>
        </is>
      </c>
      <c r="E139" s="362" t="inlineStr">
        <is>
          <t>TBS</t>
        </is>
      </c>
      <c r="F139" s="363" t="n">
        <v>43556</v>
      </c>
      <c r="G139" s="363" t="n">
        <v>43737</v>
      </c>
      <c r="H139" s="362" t="n">
        <v>473924</v>
      </c>
      <c r="I139" s="362" t="n">
        <v>0.71</v>
      </c>
      <c r="J139" s="364">
        <f>ROUND(H139*(I139/1000),2)</f>
        <v/>
      </c>
      <c r="K139" s="364" t="n"/>
    </row>
    <row r="140">
      <c r="B140" s="361" t="n">
        <v>99</v>
      </c>
      <c r="C140" s="362" t="n">
        <v>28008198</v>
      </c>
      <c r="D140" s="362" t="inlineStr">
        <is>
          <t>121414_TBS/TNT/AS/TRU - VW - 18/19 VOD/OLV Upfront- 1Q19-3Q19 - 121414</t>
        </is>
      </c>
      <c r="E140" s="362" t="inlineStr">
        <is>
          <t>TNT</t>
        </is>
      </c>
      <c r="F140" s="363" t="n">
        <v>43556</v>
      </c>
      <c r="G140" s="363" t="n">
        <v>43737</v>
      </c>
      <c r="H140" s="362" t="n">
        <v>273740</v>
      </c>
      <c r="I140" s="362" t="n">
        <v>0.71</v>
      </c>
      <c r="J140" s="364">
        <f>ROUND(H140*(I140/1000),2)</f>
        <v/>
      </c>
      <c r="K140" s="364" t="n"/>
    </row>
    <row r="141">
      <c r="B141" s="361" t="n">
        <v>100</v>
      </c>
      <c r="C141" s="362" t="n">
        <v>28008198</v>
      </c>
      <c r="D141" s="362" t="inlineStr">
        <is>
          <t>121414_TBS/TNT/AS/TRU - VW - 18/19 VOD/OLV Upfront- 1Q19-3Q19 - 121414</t>
        </is>
      </c>
      <c r="E141" s="362" t="inlineStr">
        <is>
          <t>truTV</t>
        </is>
      </c>
      <c r="F141" s="363" t="n">
        <v>43556</v>
      </c>
      <c r="G141" s="363" t="n">
        <v>43737</v>
      </c>
      <c r="H141" s="362" t="n">
        <v>140992</v>
      </c>
      <c r="I141" s="362" t="n">
        <v>0.71</v>
      </c>
      <c r="J141" s="364">
        <f>ROUND(H141*(I141/1000),2)</f>
        <v/>
      </c>
      <c r="K141" s="364" t="n"/>
    </row>
    <row r="142">
      <c r="B142" s="361" t="n">
        <v>101</v>
      </c>
      <c r="C142" s="362" t="n">
        <v>28032315</v>
      </c>
      <c r="D142" s="362" t="inlineStr">
        <is>
          <t>121376_TNT - Mercedes Benz - 18/19 CORP TNT VOD/OLV Upfront - IO #121376</t>
        </is>
      </c>
      <c r="E142" s="362" t="inlineStr">
        <is>
          <t>TNT</t>
        </is>
      </c>
      <c r="F142" s="363" t="n">
        <v>43389</v>
      </c>
      <c r="G142" s="363" t="n">
        <v>43737</v>
      </c>
      <c r="H142" s="362" t="n">
        <v>175504</v>
      </c>
      <c r="I142" s="362" t="n">
        <v>0.71</v>
      </c>
      <c r="J142" s="364">
        <f>ROUND(H142*(I142/1000),2)</f>
        <v/>
      </c>
      <c r="K142" s="364" t="n"/>
    </row>
    <row r="143">
      <c r="B143" s="361" t="n">
        <v>102</v>
      </c>
      <c r="C143" s="362" t="n">
        <v>28032395</v>
      </c>
      <c r="D143" s="362" t="inlineStr">
        <is>
          <t>121374_TNT - Mercedes Benz - 18/19 RCP TNT VOD/OLV Upfront - IO # 121374</t>
        </is>
      </c>
      <c r="E143" s="362" t="inlineStr">
        <is>
          <t>TNT</t>
        </is>
      </c>
      <c r="F143" s="363" t="n">
        <v>43598</v>
      </c>
      <c r="G143" s="363" t="n">
        <v>43737</v>
      </c>
      <c r="H143" s="362" t="n">
        <v>378543</v>
      </c>
      <c r="I143" s="362" t="n">
        <v>0.71</v>
      </c>
      <c r="J143" s="364">
        <f>ROUND(H143*(I143/1000),2)</f>
        <v/>
      </c>
      <c r="K143" s="364" t="n"/>
    </row>
    <row r="144">
      <c r="B144" s="361" t="n">
        <v>103</v>
      </c>
      <c r="C144" s="362" t="n">
        <v>28033101</v>
      </c>
      <c r="D144" s="362" t="inlineStr">
        <is>
          <t>121188_ADSM/Bloomin Brands/Outback/4Q'18-3Q'19/100% :15s/Order #121188 - P25-54</t>
        </is>
      </c>
      <c r="E144" s="362" t="inlineStr">
        <is>
          <t>Adult Swim</t>
        </is>
      </c>
      <c r="F144" s="363" t="n">
        <v>43556</v>
      </c>
      <c r="G144" s="363" t="n">
        <v>43737</v>
      </c>
      <c r="H144" s="362" t="n">
        <v>230640</v>
      </c>
      <c r="I144" s="362" t="n">
        <v>0.71</v>
      </c>
      <c r="J144" s="364">
        <f>ROUND(H144*(I144/1000),2)</f>
        <v/>
      </c>
      <c r="K144" s="364" t="n"/>
    </row>
    <row r="145">
      <c r="B145" s="361" t="n">
        <v>104</v>
      </c>
      <c r="C145" s="362" t="n">
        <v>28040564</v>
      </c>
      <c r="D145" s="362" t="inlineStr">
        <is>
          <t>122113_TBS VOD_MilkPEP_18-19 Upfront_#122113</t>
        </is>
      </c>
      <c r="E145" s="362" t="inlineStr">
        <is>
          <t>TBS</t>
        </is>
      </c>
      <c r="F145" s="363" t="n">
        <v>43605</v>
      </c>
      <c r="G145" s="363" t="n">
        <v>43723</v>
      </c>
      <c r="H145" s="362" t="n">
        <v>618471</v>
      </c>
      <c r="I145" s="362" t="n">
        <v>0.71</v>
      </c>
      <c r="J145" s="364">
        <f>ROUND(H145*(I145/1000),2)</f>
        <v/>
      </c>
      <c r="K145" s="364" t="n"/>
    </row>
    <row r="146">
      <c r="B146" s="361" t="n">
        <v>105</v>
      </c>
      <c r="C146" s="362" t="n">
        <v>28045808</v>
      </c>
      <c r="D146" s="362" t="inlineStr">
        <is>
          <t>120889_TBS - MetroPCS VOD P1849 - 18/19 UF - IO #120889</t>
        </is>
      </c>
      <c r="E146" s="362" t="inlineStr">
        <is>
          <t>TBS</t>
        </is>
      </c>
      <c r="F146" s="363" t="n">
        <v>43592</v>
      </c>
      <c r="G146" s="363" t="n">
        <v>43737</v>
      </c>
      <c r="H146" s="362" t="n">
        <v>428642</v>
      </c>
      <c r="I146" s="362" t="n">
        <v>0.71</v>
      </c>
      <c r="J146" s="364">
        <f>ROUND(H146*(I146/1000),2)</f>
        <v/>
      </c>
      <c r="K146" s="364" t="n"/>
    </row>
    <row r="147">
      <c r="B147" s="361" t="n">
        <v>106</v>
      </c>
      <c r="C147" s="362" t="n">
        <v>28045843</v>
      </c>
      <c r="D147" s="362" t="inlineStr">
        <is>
          <t>120890_TNT - MetroPCS VOD P18/49 - 18/19 UF - IO 120890</t>
        </is>
      </c>
      <c r="E147" s="362" t="inlineStr">
        <is>
          <t>TNT</t>
        </is>
      </c>
      <c r="F147" s="363" t="n">
        <v>43577</v>
      </c>
      <c r="G147" s="363" t="n">
        <v>43737</v>
      </c>
      <c r="H147" s="362" t="n">
        <v>258511</v>
      </c>
      <c r="I147" s="362" t="n">
        <v>0.71</v>
      </c>
      <c r="J147" s="364">
        <f>ROUND(H147*(I147/1000),2)</f>
        <v/>
      </c>
      <c r="K147" s="364" t="n"/>
    </row>
    <row r="148">
      <c r="B148" s="361" t="n">
        <v>107</v>
      </c>
      <c r="C148" s="362" t="n">
        <v>28049603</v>
      </c>
      <c r="D148" s="362" t="inlineStr">
        <is>
          <t>122395_TruTV- Duracell - VOD - P25-54 UPFRONT #122395</t>
        </is>
      </c>
      <c r="E148" s="362" t="inlineStr">
        <is>
          <t>truTV</t>
        </is>
      </c>
      <c r="F148" s="363" t="n">
        <v>43556</v>
      </c>
      <c r="G148" s="363" t="n">
        <v>43737</v>
      </c>
      <c r="H148" s="362" t="n">
        <v>1875</v>
      </c>
      <c r="I148" s="362" t="n">
        <v>0.71</v>
      </c>
      <c r="J148" s="364">
        <f>ROUND(H148*(I148/1000),2)</f>
        <v/>
      </c>
      <c r="K148" s="364" t="n"/>
    </row>
    <row r="149">
      <c r="B149" s="361" t="n">
        <v>108</v>
      </c>
      <c r="C149" s="362" t="n">
        <v>28051214</v>
      </c>
      <c r="D149" s="362" t="inlineStr">
        <is>
          <t>122497_TNT VOD - Aflac 18/19 Upfront - P25-49 - IO#122497</t>
        </is>
      </c>
      <c r="E149" s="362" t="inlineStr">
        <is>
          <t>TNT</t>
        </is>
      </c>
      <c r="F149" s="363" t="n">
        <v>43591</v>
      </c>
      <c r="G149" s="363" t="n">
        <v>43737</v>
      </c>
      <c r="H149" s="362" t="n">
        <v>210709</v>
      </c>
      <c r="I149" s="362" t="n">
        <v>0.71</v>
      </c>
      <c r="J149" s="364">
        <f>ROUND(H149*(I149/1000),2)</f>
        <v/>
      </c>
      <c r="K149" s="364" t="n"/>
    </row>
    <row r="150">
      <c r="B150" s="361" t="n">
        <v>109</v>
      </c>
      <c r="C150" s="362" t="n">
        <v>28051770</v>
      </c>
      <c r="D150" s="362" t="inlineStr">
        <is>
          <t>121061_TBS/TNT STB VOD - E Trade - 18/19 UF- IO#121061</t>
        </is>
      </c>
      <c r="E150" s="362" t="inlineStr">
        <is>
          <t>TBS</t>
        </is>
      </c>
      <c r="F150" s="363" t="n">
        <v>43584</v>
      </c>
      <c r="G150" s="363" t="n">
        <v>43717</v>
      </c>
      <c r="H150" s="362" t="n">
        <v>1195289</v>
      </c>
      <c r="I150" s="362" t="n">
        <v>0.71</v>
      </c>
      <c r="J150" s="364">
        <f>ROUND(H150*(I150/1000),2)</f>
        <v/>
      </c>
      <c r="K150" s="364" t="n"/>
    </row>
    <row r="151">
      <c r="B151" s="361" t="n">
        <v>110</v>
      </c>
      <c r="C151" s="362" t="n">
        <v>28051770</v>
      </c>
      <c r="D151" s="362" t="inlineStr">
        <is>
          <t>121061_TBS/TNT STB VOD - E Trade - 18/19 UF- IO#121061</t>
        </is>
      </c>
      <c r="E151" s="362" t="inlineStr">
        <is>
          <t>TNT</t>
        </is>
      </c>
      <c r="F151" s="363" t="n">
        <v>43584</v>
      </c>
      <c r="G151" s="363" t="n">
        <v>43717</v>
      </c>
      <c r="H151" s="362" t="n">
        <v>603324</v>
      </c>
      <c r="I151" s="362" t="n">
        <v>0.71</v>
      </c>
      <c r="J151" s="364">
        <f>ROUND(H151*(I151/1000),2)</f>
        <v/>
      </c>
      <c r="K151" s="364" t="n"/>
    </row>
    <row r="152">
      <c r="B152" s="361" t="n">
        <v>111</v>
      </c>
      <c r="C152" s="362" t="n">
        <v>28058814</v>
      </c>
      <c r="D152" s="362" t="inlineStr">
        <is>
          <t>121101_TNT/TBS/TeamCoco - Ancestry - 18/19 TNT/TBS/TeamCoco FEP/VOD Upfront - IO #121101</t>
        </is>
      </c>
      <c r="E152" s="362" t="inlineStr">
        <is>
          <t>TBS</t>
        </is>
      </c>
      <c r="F152" s="363" t="n">
        <v>43556</v>
      </c>
      <c r="G152" s="363" t="n">
        <v>43737</v>
      </c>
      <c r="H152" s="362" t="n">
        <v>261581</v>
      </c>
      <c r="I152" s="362" t="n">
        <v>0.71</v>
      </c>
      <c r="J152" s="364">
        <f>ROUND(H152*(I152/1000),2)</f>
        <v/>
      </c>
      <c r="K152" s="364" t="n"/>
    </row>
    <row r="153">
      <c r="B153" s="361" t="n">
        <v>112</v>
      </c>
      <c r="C153" s="362" t="n">
        <v>28058814</v>
      </c>
      <c r="D153" s="362" t="inlineStr">
        <is>
          <t>121101_TNT/TBS/TeamCoco - Ancestry - 18/19 TNT/TBS/TeamCoco FEP/VOD Upfront - IO #121101</t>
        </is>
      </c>
      <c r="E153" s="362" t="inlineStr">
        <is>
          <t>TNT</t>
        </is>
      </c>
      <c r="F153" s="363" t="n">
        <v>43556</v>
      </c>
      <c r="G153" s="363" t="n">
        <v>43737</v>
      </c>
      <c r="H153" s="362" t="n">
        <v>185004</v>
      </c>
      <c r="I153" s="362" t="n">
        <v>0.71</v>
      </c>
      <c r="J153" s="364">
        <f>ROUND(H153*(I153/1000),2)</f>
        <v/>
      </c>
      <c r="K153" s="364" t="n"/>
    </row>
    <row r="154">
      <c r="B154" s="361" t="n">
        <v>113</v>
      </c>
      <c r="C154" s="362" t="n">
        <v>28085486</v>
      </c>
      <c r="D154" s="362" t="inlineStr">
        <is>
          <t>121052_TBS - Cigna - 18/19 Cigna TBS VOD/OLV Upfront - IO#121052</t>
        </is>
      </c>
      <c r="E154" s="362" t="inlineStr">
        <is>
          <t>TBS</t>
        </is>
      </c>
      <c r="F154" s="363" t="n">
        <v>43556</v>
      </c>
      <c r="G154" s="363" t="n">
        <v>43738</v>
      </c>
      <c r="H154" s="362" t="n">
        <v>224192</v>
      </c>
      <c r="I154" s="362" t="n">
        <v>0.71</v>
      </c>
      <c r="J154" s="364">
        <f>ROUND(H154*(I154/1000),2)</f>
        <v/>
      </c>
      <c r="K154" s="364" t="n"/>
    </row>
    <row r="155">
      <c r="B155" s="361" t="n">
        <v>114</v>
      </c>
      <c r="C155" s="362" t="n">
        <v>28087829</v>
      </c>
      <c r="D155" s="362" t="inlineStr">
        <is>
          <t>121054_TNT - Cigna - 18/19 Cigna TNT VOD/OLV Upfront - IO #121054</t>
        </is>
      </c>
      <c r="E155" s="362" t="inlineStr">
        <is>
          <t>TNT</t>
        </is>
      </c>
      <c r="F155" s="363" t="n">
        <v>43556</v>
      </c>
      <c r="G155" s="363" t="n">
        <v>43737</v>
      </c>
      <c r="H155" s="362" t="n">
        <v>549311</v>
      </c>
      <c r="I155" s="362" t="n">
        <v>0.71</v>
      </c>
      <c r="J155" s="364">
        <f>ROUND(H155*(I155/1000),2)</f>
        <v/>
      </c>
      <c r="K155" s="364" t="n"/>
    </row>
    <row r="156">
      <c r="B156" s="361" t="n">
        <v>115</v>
      </c>
      <c r="C156" s="362" t="n">
        <v>28094241</v>
      </c>
      <c r="D156" s="362" t="inlineStr">
        <is>
          <t>121614_AS_VOD_CARMAX 18/19 UPFRONT_P18-49_DNA_NO TV-MA#121614</t>
        </is>
      </c>
      <c r="E156" s="362" t="inlineStr">
        <is>
          <t>Adult Swim</t>
        </is>
      </c>
      <c r="F156" s="363" t="n">
        <v>43465</v>
      </c>
      <c r="G156" s="363" t="n">
        <v>43920</v>
      </c>
      <c r="H156" s="362" t="n">
        <v>158970</v>
      </c>
      <c r="I156" s="362" t="n">
        <v>0.71</v>
      </c>
      <c r="J156" s="364">
        <f>ROUND(H156*(I156/1000),2)</f>
        <v/>
      </c>
      <c r="K156" s="364" t="n"/>
    </row>
    <row r="157">
      <c r="B157" s="361" t="n">
        <v>116</v>
      </c>
      <c r="C157" s="362" t="n">
        <v>28094749</v>
      </c>
      <c r="D157" s="362" t="inlineStr">
        <is>
          <t>121550_TBS VOD/OLV- SharkNinja- 18/19 F3554 DUO- 10/8- 6/9- #121550</t>
        </is>
      </c>
      <c r="E157" s="362" t="inlineStr">
        <is>
          <t>TBS</t>
        </is>
      </c>
      <c r="F157" s="363" t="n">
        <v>43391</v>
      </c>
      <c r="G157" s="363" t="n">
        <v>43395</v>
      </c>
      <c r="H157" s="362" t="n">
        <v>320135</v>
      </c>
      <c r="I157" s="362" t="n">
        <v>0.71</v>
      </c>
      <c r="J157" s="364">
        <f>ROUND(H157*(I157/1000),2)</f>
        <v/>
      </c>
      <c r="K157" s="364" t="n"/>
    </row>
    <row r="158">
      <c r="B158" s="361" t="n">
        <v>117</v>
      </c>
      <c r="C158" s="362" t="n">
        <v>28094779</v>
      </c>
      <c r="D158" s="362" t="inlineStr">
        <is>
          <t>122149_TNT VOD/OLV- SharkNinja- 18/19 Various F3554 DUO- 10/8- 6/9-#122149</t>
        </is>
      </c>
      <c r="E158" s="362" t="inlineStr">
        <is>
          <t>TNT</t>
        </is>
      </c>
      <c r="F158" s="363" t="n">
        <v>43391</v>
      </c>
      <c r="G158" s="363" t="n">
        <v>43395</v>
      </c>
      <c r="H158" s="362" t="n">
        <v>245424</v>
      </c>
      <c r="I158" s="362" t="n">
        <v>0.71</v>
      </c>
      <c r="J158" s="364">
        <f>ROUND(H158*(I158/1000),2)</f>
        <v/>
      </c>
      <c r="K158" s="364" t="n"/>
    </row>
    <row r="159">
      <c r="B159" s="361" t="n">
        <v>118</v>
      </c>
      <c r="C159" s="362" t="n">
        <v>28119278</v>
      </c>
      <c r="D159" s="362" t="inlineStr">
        <is>
          <t>121380_TBS - Carmax - 18/19 VOD Upfront - #121380</t>
        </is>
      </c>
      <c r="E159" s="362" t="inlineStr">
        <is>
          <t>TBS</t>
        </is>
      </c>
      <c r="F159" s="363" t="n">
        <v>43591</v>
      </c>
      <c r="G159" s="363" t="n">
        <v>43738</v>
      </c>
      <c r="H159" s="362" t="n">
        <v>234817</v>
      </c>
      <c r="I159" s="362" t="n">
        <v>0.71</v>
      </c>
      <c r="J159" s="364">
        <f>ROUND(H159*(I159/1000),2)</f>
        <v/>
      </c>
      <c r="K159" s="364" t="n"/>
    </row>
    <row r="160">
      <c r="B160" s="361" t="n">
        <v>119</v>
      </c>
      <c r="C160" s="362" t="n">
        <v>28143250</v>
      </c>
      <c r="D160" s="362" t="inlineStr">
        <is>
          <t>121444_TBS/TNT - JC Penney - 18/19 VOD Upfront - 4Q18-3Q19 - 121444</t>
        </is>
      </c>
      <c r="E160" s="362" t="inlineStr">
        <is>
          <t>TBS</t>
        </is>
      </c>
      <c r="F160" s="363" t="n">
        <v>43586</v>
      </c>
      <c r="G160" s="363" t="n">
        <v>43737</v>
      </c>
      <c r="H160" s="362" t="n">
        <v>1390749</v>
      </c>
      <c r="I160" s="362" t="n">
        <v>0.71</v>
      </c>
      <c r="J160" s="364">
        <f>ROUND(H160*(I160/1000),2)</f>
        <v/>
      </c>
      <c r="K160" s="364" t="n"/>
    </row>
    <row r="161">
      <c r="B161" s="361" t="n">
        <v>120</v>
      </c>
      <c r="C161" s="362" t="n">
        <v>28143250</v>
      </c>
      <c r="D161" s="362" t="inlineStr">
        <is>
          <t>121444_TBS/TNT - JC Penney - 18/19 VOD Upfront - 4Q18-3Q19 - 121444</t>
        </is>
      </c>
      <c r="E161" s="362" t="inlineStr">
        <is>
          <t>TNT</t>
        </is>
      </c>
      <c r="F161" s="363" t="n">
        <v>43586</v>
      </c>
      <c r="G161" s="363" t="n">
        <v>43737</v>
      </c>
      <c r="H161" s="362" t="n">
        <v>676970</v>
      </c>
      <c r="I161" s="362" t="n">
        <v>0.71</v>
      </c>
      <c r="J161" s="364">
        <f>ROUND(H161*(I161/1000),2)</f>
        <v/>
      </c>
      <c r="K161" s="364" t="n"/>
    </row>
    <row r="162">
      <c r="B162" s="361" t="n">
        <v>121</v>
      </c>
      <c r="C162" s="362" t="n">
        <v>28165988</v>
      </c>
      <c r="D162" s="362" t="inlineStr">
        <is>
          <t>122065_ADSM - MARS - YOUTH DEAL UPFRONT - VOD #122065</t>
        </is>
      </c>
      <c r="E162" s="362" t="inlineStr">
        <is>
          <t>Adult Swim</t>
        </is>
      </c>
      <c r="F162" s="363" t="n">
        <v>43584</v>
      </c>
      <c r="G162" s="363" t="n">
        <v>43737</v>
      </c>
      <c r="H162" s="362" t="n">
        <v>379022</v>
      </c>
      <c r="I162" s="362" t="n">
        <v>0.71</v>
      </c>
      <c r="J162" s="364">
        <f>ROUND(H162*(I162/1000),2)</f>
        <v/>
      </c>
      <c r="K162" s="364" t="n"/>
    </row>
    <row r="163">
      <c r="B163" s="361" t="n">
        <v>122</v>
      </c>
      <c r="C163" s="362" t="n">
        <v>28166055</v>
      </c>
      <c r="D163" s="362" t="inlineStr">
        <is>
          <t>122066_ADSM - MARS - ADULT PLAN - UPFRONT P18-34 - VOD #122066</t>
        </is>
      </c>
      <c r="E163" s="362" t="inlineStr">
        <is>
          <t>Adult Swim</t>
        </is>
      </c>
      <c r="F163" s="363" t="n">
        <v>43556</v>
      </c>
      <c r="G163" s="363" t="n">
        <v>43738</v>
      </c>
      <c r="H163" s="362" t="n">
        <v>130925</v>
      </c>
      <c r="I163" s="362" t="n">
        <v>0.71</v>
      </c>
      <c r="J163" s="364">
        <f>ROUND(H163*(I163/1000),2)</f>
        <v/>
      </c>
      <c r="K163" s="364" t="n"/>
    </row>
    <row r="164">
      <c r="B164" s="361" t="n">
        <v>123</v>
      </c>
      <c r="C164" s="362" t="n">
        <v>28178661</v>
      </c>
      <c r="D164" s="362" t="inlineStr">
        <is>
          <t>120873_TBS_Mitsubishi_18/19 Mitsubishi TBS VOD/OLV Upfront_IO #120873</t>
        </is>
      </c>
      <c r="E164" s="362" t="inlineStr">
        <is>
          <t>TBS</t>
        </is>
      </c>
      <c r="F164" s="363" t="n">
        <v>43591</v>
      </c>
      <c r="G164" s="363" t="n">
        <v>43737</v>
      </c>
      <c r="H164" s="362" t="n">
        <v>320883</v>
      </c>
      <c r="I164" s="362" t="n">
        <v>0.71</v>
      </c>
      <c r="J164" s="364">
        <f>ROUND(H164*(I164/1000),2)</f>
        <v/>
      </c>
      <c r="K164" s="364" t="n"/>
    </row>
    <row r="165">
      <c r="B165" s="361" t="n">
        <v>124</v>
      </c>
      <c r="C165" s="362" t="n">
        <v>28179162</v>
      </c>
      <c r="D165" s="362" t="inlineStr">
        <is>
          <t>120871_TNT_Mitsubishi_18/19 Mitsu TNT VOD/OLV Upfront_IO #120871</t>
        </is>
      </c>
      <c r="E165" s="362" t="inlineStr">
        <is>
          <t>TNT</t>
        </is>
      </c>
      <c r="F165" s="363" t="n">
        <v>43591</v>
      </c>
      <c r="G165" s="363" t="n">
        <v>43737</v>
      </c>
      <c r="H165" s="362" t="n">
        <v>377901</v>
      </c>
      <c r="I165" s="362" t="n">
        <v>0.71</v>
      </c>
      <c r="J165" s="364">
        <f>ROUND(H165*(I165/1000),2)</f>
        <v/>
      </c>
      <c r="K165" s="364" t="n"/>
    </row>
    <row r="166">
      <c r="B166" s="361" t="n">
        <v>125</v>
      </c>
      <c r="C166" s="362" t="n">
        <v>28225506</v>
      </c>
      <c r="D166" s="362" t="inlineStr">
        <is>
          <t>120944_Post Foods - TBS VOD/OLV - 18.19 TBS upfront - W25-49 - 120944</t>
        </is>
      </c>
      <c r="E166" s="362" t="inlineStr">
        <is>
          <t>TBS</t>
        </is>
      </c>
      <c r="F166" s="363" t="n">
        <v>43577</v>
      </c>
      <c r="G166" s="363" t="n">
        <v>43632</v>
      </c>
      <c r="H166" s="362" t="n">
        <v>97498</v>
      </c>
      <c r="I166" s="362" t="n">
        <v>0.71</v>
      </c>
      <c r="J166" s="364">
        <f>ROUND(H166*(I166/1000),2)</f>
        <v/>
      </c>
      <c r="K166" s="364" t="n"/>
    </row>
    <row r="167">
      <c r="B167" s="361" t="n">
        <v>126</v>
      </c>
      <c r="C167" s="362" t="n">
        <v>28225539</v>
      </c>
      <c r="D167" s="362" t="inlineStr">
        <is>
          <t>120945_Post Foods - TNT VOD/OLV - 18.19 TNT upfront - W25-49 - 120945</t>
        </is>
      </c>
      <c r="E167" s="362" t="inlineStr">
        <is>
          <t>TNT</t>
        </is>
      </c>
      <c r="F167" s="363" t="n">
        <v>43577</v>
      </c>
      <c r="G167" s="363" t="n">
        <v>43632</v>
      </c>
      <c r="H167" s="362" t="n">
        <v>50424</v>
      </c>
      <c r="I167" s="362" t="n">
        <v>0.71</v>
      </c>
      <c r="J167" s="364">
        <f>ROUND(H167*(I167/1000),2)</f>
        <v/>
      </c>
      <c r="K167" s="364" t="n"/>
    </row>
    <row r="168">
      <c r="B168" s="361" t="n">
        <v>127</v>
      </c>
      <c r="C168" s="362" t="n">
        <v>28232586</v>
      </c>
      <c r="D168" s="362" t="inlineStr">
        <is>
          <t>122343_Taco Bell_TBS VOD_18/19 Upfront_4Q'18-3Q'19_IO#122343</t>
        </is>
      </c>
      <c r="E168" s="362" t="inlineStr">
        <is>
          <t>TBS</t>
        </is>
      </c>
      <c r="F168" s="363" t="n">
        <v>43556</v>
      </c>
      <c r="G168" s="363" t="n">
        <v>43737</v>
      </c>
      <c r="H168" s="362" t="n">
        <v>454230</v>
      </c>
      <c r="I168" s="362" t="n">
        <v>0.71</v>
      </c>
      <c r="J168" s="364">
        <f>ROUND(H168*(I168/1000),2)</f>
        <v/>
      </c>
      <c r="K168" s="364" t="n"/>
    </row>
    <row r="169">
      <c r="B169" s="361" t="n">
        <v>128</v>
      </c>
      <c r="C169" s="362" t="n">
        <v>28233651</v>
      </c>
      <c r="D169" s="362" t="inlineStr">
        <is>
          <t>120880_truTV - Clorox - 18/19 Upfront VOD - 10/1/18-9/29/19 - #120880</t>
        </is>
      </c>
      <c r="E169" s="362" t="inlineStr">
        <is>
          <t>truTV</t>
        </is>
      </c>
      <c r="F169" s="363" t="n">
        <v>43479</v>
      </c>
      <c r="G169" s="363" t="n">
        <v>43737</v>
      </c>
      <c r="H169" s="362" t="n">
        <v>840638</v>
      </c>
      <c r="I169" s="362" t="n">
        <v>0.71</v>
      </c>
      <c r="J169" s="364">
        <f>ROUND(H169*(I169/1000),2)</f>
        <v/>
      </c>
      <c r="K169" s="364" t="n"/>
    </row>
    <row r="170">
      <c r="B170" s="361" t="n">
        <v>129</v>
      </c>
      <c r="C170" s="362" t="n">
        <v>28237990</v>
      </c>
      <c r="D170" s="362" t="inlineStr">
        <is>
          <t>120879_Adult Swim - Clorox - 18/19 Upfront VOD - 10/1/18-9/29/19 - #120879</t>
        </is>
      </c>
      <c r="E170" s="362" t="inlineStr">
        <is>
          <t>Adult Swim</t>
        </is>
      </c>
      <c r="F170" s="363" t="n">
        <v>43479</v>
      </c>
      <c r="G170" s="363" t="n">
        <v>43737</v>
      </c>
      <c r="H170" s="362" t="n">
        <v>162</v>
      </c>
      <c r="I170" s="362" t="n">
        <v>0.71</v>
      </c>
      <c r="J170" s="364">
        <f>ROUND(H170*(I170/1000),2)</f>
        <v/>
      </c>
      <c r="K170" s="364" t="n"/>
    </row>
    <row r="171">
      <c r="B171" s="361" t="n">
        <v>130</v>
      </c>
      <c r="C171" s="362" t="n">
        <v>28249711</v>
      </c>
      <c r="D171" s="362" t="inlineStr">
        <is>
          <t>121129_TBS/TNT VOD - Eli Lilly Taltz 18/19 VOD UF- IO#121129</t>
        </is>
      </c>
      <c r="E171" s="362" t="inlineStr">
        <is>
          <t>TBS</t>
        </is>
      </c>
      <c r="F171" s="363" t="n">
        <v>43556</v>
      </c>
      <c r="G171" s="363" t="n">
        <v>43738</v>
      </c>
      <c r="H171" s="362" t="n">
        <v>335809</v>
      </c>
      <c r="I171" s="362" t="n">
        <v>0.71</v>
      </c>
      <c r="J171" s="364">
        <f>ROUND(H171*(I171/1000),2)</f>
        <v/>
      </c>
      <c r="K171" s="364" t="n"/>
    </row>
    <row r="172">
      <c r="B172" s="361" t="n">
        <v>131</v>
      </c>
      <c r="C172" s="362" t="n">
        <v>28249711</v>
      </c>
      <c r="D172" s="362" t="inlineStr">
        <is>
          <t>121129_TBS/TNT VOD - Eli Lilly Taltz 18/19 VOD UF- IO#121129</t>
        </is>
      </c>
      <c r="E172" s="362" t="inlineStr">
        <is>
          <t>TNT</t>
        </is>
      </c>
      <c r="F172" s="363" t="n">
        <v>43556</v>
      </c>
      <c r="G172" s="363" t="n">
        <v>43738</v>
      </c>
      <c r="H172" s="362" t="n">
        <v>331617</v>
      </c>
      <c r="I172" s="362" t="n">
        <v>0.71</v>
      </c>
      <c r="J172" s="364">
        <f>ROUND(H172*(I172/1000),2)</f>
        <v/>
      </c>
      <c r="K172" s="364" t="n"/>
    </row>
    <row r="173">
      <c r="B173" s="361" t="n">
        <v>132</v>
      </c>
      <c r="C173" s="362" t="n">
        <v>28250441</v>
      </c>
      <c r="D173" s="362" t="inlineStr">
        <is>
          <t>122401_ADSM - MONDELEZ - VOD - 18/19 UF - P18-34 #122401</t>
        </is>
      </c>
      <c r="E173" s="362" t="inlineStr">
        <is>
          <t>Adult Swim</t>
        </is>
      </c>
      <c r="F173" s="363" t="n">
        <v>43584</v>
      </c>
      <c r="G173" s="363" t="n">
        <v>43737</v>
      </c>
      <c r="H173" s="362" t="n">
        <v>159915</v>
      </c>
      <c r="I173" s="362" t="n">
        <v>0.71</v>
      </c>
      <c r="J173" s="364">
        <f>ROUND(H173*(I173/1000),2)</f>
        <v/>
      </c>
      <c r="K173" s="364" t="n"/>
    </row>
    <row r="174">
      <c r="B174" s="361" t="n">
        <v>133</v>
      </c>
      <c r="C174" s="362" t="n">
        <v>28252865</v>
      </c>
      <c r="D174" s="362" t="inlineStr">
        <is>
          <t>121193_TBS &amp; TNT - Kia 18/19 Upfront - 4Q-3Q - #121193 P25-54 Demo</t>
        </is>
      </c>
      <c r="E174" s="362" t="inlineStr">
        <is>
          <t>TBS</t>
        </is>
      </c>
      <c r="F174" s="363" t="n">
        <v>43586</v>
      </c>
      <c r="G174" s="363" t="n">
        <v>43731</v>
      </c>
      <c r="H174" s="362" t="n">
        <v>1881184</v>
      </c>
      <c r="I174" s="362" t="n">
        <v>0.71</v>
      </c>
      <c r="J174" s="364">
        <f>ROUND(H174*(I174/1000),2)</f>
        <v/>
      </c>
      <c r="K174" s="364" t="n"/>
    </row>
    <row r="175">
      <c r="B175" s="361" t="n">
        <v>134</v>
      </c>
      <c r="C175" s="362" t="n">
        <v>28252865</v>
      </c>
      <c r="D175" s="362" t="inlineStr">
        <is>
          <t>121193_TBS &amp; TNT - Kia 18/19 Upfront - 4Q-3Q - #121193 P25-54 Demo</t>
        </is>
      </c>
      <c r="E175" s="362" t="inlineStr">
        <is>
          <t>TNT</t>
        </is>
      </c>
      <c r="F175" s="363" t="n">
        <v>43586</v>
      </c>
      <c r="G175" s="363" t="n">
        <v>43731</v>
      </c>
      <c r="H175" s="362" t="n">
        <v>980226</v>
      </c>
      <c r="I175" s="362" t="n">
        <v>0.71</v>
      </c>
      <c r="J175" s="364">
        <f>ROUND(H175*(I175/1000),2)</f>
        <v/>
      </c>
      <c r="K175" s="364" t="n"/>
    </row>
    <row r="176">
      <c r="B176" s="361" t="n">
        <v>135</v>
      </c>
      <c r="C176" s="362" t="n">
        <v>28252937</v>
      </c>
      <c r="D176" s="362" t="inlineStr">
        <is>
          <t>120058_TEN - Hyundai - 18/19 OLV Video Upfront - 120058</t>
        </is>
      </c>
      <c r="E176" s="362" t="inlineStr">
        <is>
          <t>TBS</t>
        </is>
      </c>
      <c r="F176" s="363" t="n">
        <v>43467</v>
      </c>
      <c r="G176" s="363" t="n">
        <v>43731</v>
      </c>
      <c r="H176" s="362" t="n">
        <v>454633</v>
      </c>
      <c r="I176" s="362" t="n">
        <v>0.71</v>
      </c>
      <c r="J176" s="364">
        <f>ROUND(H176*(I176/1000),2)</f>
        <v/>
      </c>
      <c r="K176" s="364" t="n"/>
    </row>
    <row r="177">
      <c r="B177" s="361" t="n">
        <v>136</v>
      </c>
      <c r="C177" s="362" t="n">
        <v>28252937</v>
      </c>
      <c r="D177" s="362" t="inlineStr">
        <is>
          <t>120058_TEN - Hyundai - 18/19 OLV Video Upfront - 120058</t>
        </is>
      </c>
      <c r="E177" s="362" t="inlineStr">
        <is>
          <t>TNT</t>
        </is>
      </c>
      <c r="F177" s="363" t="n">
        <v>43467</v>
      </c>
      <c r="G177" s="363" t="n">
        <v>43731</v>
      </c>
      <c r="H177" s="362" t="n">
        <v>196877</v>
      </c>
      <c r="I177" s="362" t="n">
        <v>0.71</v>
      </c>
      <c r="J177" s="364">
        <f>ROUND(H177*(I177/1000),2)</f>
        <v/>
      </c>
      <c r="K177" s="364" t="n"/>
    </row>
    <row r="178">
      <c r="B178" s="361" t="n">
        <v>137</v>
      </c>
      <c r="C178" s="362" t="n">
        <v>28329546</v>
      </c>
      <c r="D178" s="362" t="inlineStr">
        <is>
          <t>120937_Mondelez - TNT VOD - 18.19 TNT prime upfront - W25-54 - 120937</t>
        </is>
      </c>
      <c r="E178" s="362" t="inlineStr">
        <is>
          <t>TNT</t>
        </is>
      </c>
      <c r="F178" s="363" t="n">
        <v>43584</v>
      </c>
      <c r="G178" s="363" t="n">
        <v>43737</v>
      </c>
      <c r="H178" s="362" t="n">
        <v>185408</v>
      </c>
      <c r="I178" s="362" t="n">
        <v>0.71</v>
      </c>
      <c r="J178" s="364">
        <f>ROUND(H178*(I178/1000),2)</f>
        <v/>
      </c>
      <c r="K178" s="364" t="n"/>
    </row>
    <row r="179">
      <c r="B179" s="361" t="n">
        <v>138</v>
      </c>
      <c r="C179" s="362" t="n">
        <v>28329696</v>
      </c>
      <c r="D179" s="362" t="inlineStr">
        <is>
          <t>120936_Mondelez - TBS VOD - 18.19 TBS prime upfront - W25-54 - 120936</t>
        </is>
      </c>
      <c r="E179" s="362" t="inlineStr">
        <is>
          <t>TBS</t>
        </is>
      </c>
      <c r="F179" s="363" t="n">
        <v>43584</v>
      </c>
      <c r="G179" s="363" t="n">
        <v>43737</v>
      </c>
      <c r="H179" s="362" t="n">
        <v>119554</v>
      </c>
      <c r="I179" s="362" t="n">
        <v>0.71</v>
      </c>
      <c r="J179" s="364">
        <f>ROUND(H179*(I179/1000),2)</f>
        <v/>
      </c>
      <c r="K179" s="364" t="n"/>
    </row>
    <row r="180">
      <c r="B180" s="361" t="n">
        <v>139</v>
      </c>
      <c r="C180" s="362" t="n">
        <v>28347854</v>
      </c>
      <c r="D180" s="362" t="inlineStr">
        <is>
          <t>121378_TBS/TNT - State Farm 18/19 VOD Upfront Various - 4Q18-3Q19 - 121378</t>
        </is>
      </c>
      <c r="E180" s="362" t="inlineStr">
        <is>
          <t>TBS</t>
        </is>
      </c>
      <c r="F180" s="363" t="n">
        <v>43556</v>
      </c>
      <c r="G180" s="363" t="n">
        <v>43737</v>
      </c>
      <c r="H180" s="362" t="n">
        <v>3624884</v>
      </c>
      <c r="I180" s="362" t="n">
        <v>0.71</v>
      </c>
      <c r="J180" s="364">
        <f>ROUND(H180*(I180/1000),2)</f>
        <v/>
      </c>
      <c r="K180" s="364" t="n"/>
    </row>
    <row r="181">
      <c r="B181" s="361" t="n">
        <v>140</v>
      </c>
      <c r="C181" s="362" t="n">
        <v>28347854</v>
      </c>
      <c r="D181" s="362" t="inlineStr">
        <is>
          <t>121378_TBS/TNT - State Farm 18/19 VOD Upfront Various - 4Q18-3Q19 - 121378</t>
        </is>
      </c>
      <c r="E181" s="362" t="inlineStr">
        <is>
          <t>TNT</t>
        </is>
      </c>
      <c r="F181" s="363" t="n">
        <v>43556</v>
      </c>
      <c r="G181" s="363" t="n">
        <v>43737</v>
      </c>
      <c r="H181" s="362" t="n">
        <v>1904948</v>
      </c>
      <c r="I181" s="362" t="n">
        <v>0.71</v>
      </c>
      <c r="J181" s="364">
        <f>ROUND(H181*(I181/1000),2)</f>
        <v/>
      </c>
      <c r="K181" s="364" t="n"/>
    </row>
    <row r="182">
      <c r="B182" s="361" t="n">
        <v>141</v>
      </c>
      <c r="C182" s="362" t="n">
        <v>28418808</v>
      </c>
      <c r="D182" s="362" t="inlineStr">
        <is>
          <t>122974_TBS - Ferrero - 18/19 TBS VOD/OLV Upfront - Crunch - 4Q18-2Q19 - 122974</t>
        </is>
      </c>
      <c r="E182" s="362" t="inlineStr">
        <is>
          <t>TBS</t>
        </is>
      </c>
      <c r="F182" s="363" t="n">
        <v>43440</v>
      </c>
      <c r="G182" s="363" t="n">
        <v>43442</v>
      </c>
      <c r="H182" s="362" t="n">
        <v>143263</v>
      </c>
      <c r="I182" s="362" t="n">
        <v>0.71</v>
      </c>
      <c r="J182" s="364">
        <f>ROUND(H182*(I182/1000),2)</f>
        <v/>
      </c>
      <c r="K182" s="364" t="n"/>
    </row>
    <row r="183">
      <c r="B183" s="361" t="n">
        <v>142</v>
      </c>
      <c r="C183" s="362" t="n">
        <v>28418851</v>
      </c>
      <c r="D183" s="362" t="inlineStr">
        <is>
          <t>122932_TNT - Ferrero - 18/19 VOD/OLV TNT Upfront - Crunch - 4Q18-3Q19 - 122932_FreeWheel</t>
        </is>
      </c>
      <c r="E183" s="362" t="inlineStr">
        <is>
          <t>TNT</t>
        </is>
      </c>
      <c r="F183" s="363" t="n">
        <v>43440</v>
      </c>
      <c r="G183" s="363" t="n">
        <v>43442</v>
      </c>
      <c r="H183" s="362" t="n">
        <v>238516</v>
      </c>
      <c r="I183" s="362" t="n">
        <v>0.71</v>
      </c>
      <c r="J183" s="364">
        <f>ROUND(H183*(I183/1000),2)</f>
        <v/>
      </c>
      <c r="K183" s="364" t="n"/>
    </row>
    <row r="184">
      <c r="B184" s="361" t="n">
        <v>143</v>
      </c>
      <c r="C184" s="362" t="n">
        <v>28440637</v>
      </c>
      <c r="D184" s="362" t="inlineStr">
        <is>
          <t>122972_TBS - Ferrero - 18/19 TBS VOD/OLV Upfront - Butterfinger - 4Q18-2Q19 - 122972</t>
        </is>
      </c>
      <c r="E184" s="362" t="inlineStr">
        <is>
          <t>TBS</t>
        </is>
      </c>
      <c r="F184" s="363" t="n">
        <v>43598</v>
      </c>
      <c r="G184" s="363" t="n">
        <v>43716</v>
      </c>
      <c r="H184" s="362" t="n">
        <v>185446</v>
      </c>
      <c r="I184" s="362" t="n">
        <v>0.71</v>
      </c>
      <c r="J184" s="364">
        <f>ROUND(H184*(I184/1000),2)</f>
        <v/>
      </c>
      <c r="K184" s="364" t="n"/>
    </row>
    <row r="185">
      <c r="B185" s="361" t="n">
        <v>144</v>
      </c>
      <c r="C185" s="362" t="n">
        <v>28444122</v>
      </c>
      <c r="D185" s="362" t="inlineStr">
        <is>
          <t>122930_TNT - Ferrero - 18/19 VOD/OLV TNT Upfront - Butterfinger - 4Q18-3Q19 - 122930</t>
        </is>
      </c>
      <c r="E185" s="362" t="inlineStr">
        <is>
          <t>TNT</t>
        </is>
      </c>
      <c r="F185" s="363" t="n">
        <v>43598</v>
      </c>
      <c r="G185" s="363" t="n">
        <v>43716</v>
      </c>
      <c r="H185" s="362" t="n">
        <v>309361</v>
      </c>
      <c r="I185" s="362" t="n">
        <v>0.71</v>
      </c>
      <c r="J185" s="364">
        <f>ROUND(H185*(I185/1000),2)</f>
        <v/>
      </c>
      <c r="K185" s="364" t="n"/>
    </row>
    <row r="186">
      <c r="B186" s="361" t="n">
        <v>145</v>
      </c>
      <c r="C186" s="362" t="n">
        <v>28445131</v>
      </c>
      <c r="D186" s="362" t="inlineStr">
        <is>
          <t>120948_Campbell's - TBS VOD- 18.19 TBS upfront - W25-54 - #120948</t>
        </is>
      </c>
      <c r="E186" s="362" t="inlineStr">
        <is>
          <t>TBS</t>
        </is>
      </c>
      <c r="F186" s="363" t="n">
        <v>43591</v>
      </c>
      <c r="G186" s="363" t="n">
        <v>43737</v>
      </c>
      <c r="H186" s="362" t="n">
        <v>196269</v>
      </c>
      <c r="I186" s="362" t="n">
        <v>0.71</v>
      </c>
      <c r="J186" s="364">
        <f>ROUND(H186*(I186/1000),2)</f>
        <v/>
      </c>
      <c r="K186" s="364" t="n"/>
    </row>
    <row r="187">
      <c r="B187" s="361" t="n">
        <v>146</v>
      </c>
      <c r="C187" s="362" t="n">
        <v>28741621</v>
      </c>
      <c r="D187" s="362" t="inlineStr">
        <is>
          <t>121429_TBS - Old Navy - 18/19 TBS VOD Upfront - 4Q18-3Q19 - 121249</t>
        </is>
      </c>
      <c r="E187" s="362" t="inlineStr">
        <is>
          <t>TBS</t>
        </is>
      </c>
      <c r="F187" s="363" t="n">
        <v>43586</v>
      </c>
      <c r="G187" s="363" t="n">
        <v>43737</v>
      </c>
      <c r="H187" s="362" t="n">
        <v>689084</v>
      </c>
      <c r="I187" s="362" t="n">
        <v>0.71</v>
      </c>
      <c r="J187" s="364">
        <f>ROUND(H187*(I187/1000),2)</f>
        <v/>
      </c>
      <c r="K187" s="364" t="n"/>
    </row>
    <row r="188">
      <c r="B188" s="361" t="n">
        <v>147</v>
      </c>
      <c r="C188" s="362" t="n">
        <v>28805611</v>
      </c>
      <c r="D188" s="362" t="inlineStr">
        <is>
          <t>TOON HOUSE Strategic Operations 2019</t>
        </is>
      </c>
      <c r="E188" s="362" t="inlineStr">
        <is>
          <t>Cartoon Network</t>
        </is>
      </c>
      <c r="F188" s="363" t="n">
        <v>43466</v>
      </c>
      <c r="G188" s="363" t="n">
        <v>43830</v>
      </c>
      <c r="H188" s="362" t="n">
        <v>130577</v>
      </c>
      <c r="I188" s="362" t="n">
        <v>0.71</v>
      </c>
      <c r="J188" s="364">
        <f>ROUND(H188*(I188/1000),2)</f>
        <v/>
      </c>
      <c r="K188" s="364" t="n"/>
    </row>
    <row r="189">
      <c r="B189" s="361" t="n">
        <v>148</v>
      </c>
      <c r="C189" s="362" t="n">
        <v>28805611</v>
      </c>
      <c r="D189" s="362" t="inlineStr">
        <is>
          <t>TOON HOUSE Strategic Operations 2019</t>
        </is>
      </c>
      <c r="E189" s="362" t="inlineStr">
        <is>
          <t>Cartoon Network ESP</t>
        </is>
      </c>
      <c r="F189" s="363" t="n">
        <v>43466</v>
      </c>
      <c r="G189" s="363" t="n">
        <v>43830</v>
      </c>
      <c r="H189" s="362" t="n">
        <v>230</v>
      </c>
      <c r="I189" s="362" t="n">
        <v>0.71</v>
      </c>
      <c r="J189" s="364">
        <f>ROUND(H189*(I189/1000),2)</f>
        <v/>
      </c>
      <c r="K189" s="364" t="n"/>
    </row>
    <row r="190">
      <c r="B190" s="361" t="n">
        <v>149</v>
      </c>
      <c r="C190" s="362" t="n">
        <v>28841858</v>
      </c>
      <c r="D190" s="362" t="inlineStr">
        <is>
          <t>122286_TD Ameritrade - TBS VOD - 18.19 TBS upfront - M35+ - 122286</t>
        </is>
      </c>
      <c r="E190" s="362" t="inlineStr">
        <is>
          <t>TBS</t>
        </is>
      </c>
      <c r="F190" s="363" t="n">
        <v>43468</v>
      </c>
      <c r="G190" s="363" t="n">
        <v>43737</v>
      </c>
      <c r="H190" s="362" t="n">
        <v>167517</v>
      </c>
      <c r="I190" s="362" t="n">
        <v>0.71</v>
      </c>
      <c r="J190" s="364">
        <f>ROUND(H190*(I190/1000),2)</f>
        <v/>
      </c>
      <c r="K190" s="364" t="n"/>
    </row>
    <row r="191">
      <c r="B191" s="361" t="n">
        <v>150</v>
      </c>
      <c r="C191" s="362" t="n">
        <v>28850827</v>
      </c>
      <c r="D191" s="362" t="inlineStr">
        <is>
          <t>121031_TD Ameritrade - TNT VOD - 18.19 TNT upfront - M35+ - 121031</t>
        </is>
      </c>
      <c r="E191" s="362" t="inlineStr">
        <is>
          <t>TNT</t>
        </is>
      </c>
      <c r="F191" s="363" t="n">
        <v>43468</v>
      </c>
      <c r="G191" s="363" t="n">
        <v>43737</v>
      </c>
      <c r="H191" s="362" t="n">
        <v>486146</v>
      </c>
      <c r="I191" s="362" t="n">
        <v>0.71</v>
      </c>
      <c r="J191" s="364">
        <f>ROUND(H191*(I191/1000),2)</f>
        <v/>
      </c>
      <c r="K191" s="364" t="n"/>
    </row>
    <row r="192">
      <c r="B192" s="361" t="n">
        <v>151</v>
      </c>
      <c r="C192" s="362" t="n">
        <v>29353830</v>
      </c>
      <c r="D192" s="362" t="inlineStr">
        <is>
          <t>120537_TNT_Fruit of the Loom_18/19UF_IO120537</t>
        </is>
      </c>
      <c r="E192" s="362" t="inlineStr">
        <is>
          <t>TNT</t>
        </is>
      </c>
      <c r="F192" s="363" t="n">
        <v>43598</v>
      </c>
      <c r="G192" s="363" t="n">
        <v>43723</v>
      </c>
      <c r="H192" s="362" t="n">
        <v>305818</v>
      </c>
      <c r="I192" s="362" t="n">
        <v>0.71</v>
      </c>
      <c r="J192" s="364">
        <f>ROUND(H192*(I192/1000),2)</f>
        <v/>
      </c>
      <c r="K192" s="364" t="n"/>
    </row>
    <row r="193">
      <c r="B193" s="361" t="n">
        <v>152</v>
      </c>
      <c r="C193" s="362" t="n">
        <v>29353857</v>
      </c>
      <c r="D193" s="362" t="inlineStr">
        <is>
          <t>120535_TBS_Fruit of the Loom_18/19UF_120535</t>
        </is>
      </c>
      <c r="E193" s="362" t="inlineStr">
        <is>
          <t>TBS</t>
        </is>
      </c>
      <c r="F193" s="363" t="n">
        <v>43598</v>
      </c>
      <c r="G193" s="363" t="n">
        <v>43723</v>
      </c>
      <c r="H193" s="362" t="n">
        <v>182521</v>
      </c>
      <c r="I193" s="362" t="n">
        <v>0.71</v>
      </c>
      <c r="J193" s="364">
        <f>ROUND(H193*(I193/1000),2)</f>
        <v/>
      </c>
      <c r="K193" s="364" t="n"/>
    </row>
    <row r="194">
      <c r="B194" s="361" t="n">
        <v>153</v>
      </c>
      <c r="C194" s="362" t="n">
        <v>29434405</v>
      </c>
      <c r="D194" s="362" t="inlineStr">
        <is>
          <t>123438_TNT-DR-VOD- R2CGroup-CONSUMER CELLULAR- 11.16.18-12.30.18 IO#123438</t>
        </is>
      </c>
      <c r="E194" s="362" t="inlineStr">
        <is>
          <t>TNT</t>
        </is>
      </c>
      <c r="F194" s="363" t="n">
        <v>43556</v>
      </c>
      <c r="G194" s="363" t="n">
        <v>43731</v>
      </c>
      <c r="H194" s="362" t="n">
        <v>51376</v>
      </c>
      <c r="I194" s="362" t="n">
        <v>0.71</v>
      </c>
      <c r="J194" s="364">
        <f>ROUND(H194*(I194/1000),2)</f>
        <v/>
      </c>
      <c r="K194" s="364" t="n"/>
    </row>
    <row r="195">
      <c r="B195" s="361" t="n">
        <v>154</v>
      </c>
      <c r="C195" s="362" t="n">
        <v>29434812</v>
      </c>
      <c r="D195" s="362" t="inlineStr">
        <is>
          <t>123490_CNN -DR-VOD- R2CGroup-CONSUMER CELLULAR- 11.16.18-12.30.18 IO#123490</t>
        </is>
      </c>
      <c r="E195" s="362" t="inlineStr">
        <is>
          <t>CNN</t>
        </is>
      </c>
      <c r="F195" s="363" t="n">
        <v>43549</v>
      </c>
      <c r="G195" s="363" t="n">
        <v>43730</v>
      </c>
      <c r="H195" s="362" t="n">
        <v>6582</v>
      </c>
      <c r="I195" s="362" t="n">
        <v>0.71</v>
      </c>
      <c r="J195" s="364">
        <f>ROUND(H195*(I195/1000),2)</f>
        <v/>
      </c>
      <c r="K195" s="364" t="n"/>
    </row>
    <row r="196">
      <c r="B196" s="361" t="n">
        <v>155</v>
      </c>
      <c r="C196" s="362" t="n">
        <v>29434812</v>
      </c>
      <c r="D196" s="362" t="inlineStr">
        <is>
          <t>123490_CNN -DR-VOD- R2CGroup-CONSUMER CELLULAR- 11.16.18-12.30.18 IO#123490</t>
        </is>
      </c>
      <c r="E196" s="362" t="inlineStr">
        <is>
          <t>HLN</t>
        </is>
      </c>
      <c r="F196" s="363" t="n">
        <v>43549</v>
      </c>
      <c r="G196" s="363" t="n">
        <v>43730</v>
      </c>
      <c r="H196" s="362" t="n">
        <v>4537</v>
      </c>
      <c r="I196" s="362" t="n">
        <v>0.71</v>
      </c>
      <c r="J196" s="364">
        <f>ROUND(H196*(I196/1000),2)</f>
        <v/>
      </c>
      <c r="K196" s="364" t="n"/>
    </row>
    <row r="197">
      <c r="B197" s="361" t="n">
        <v>156</v>
      </c>
      <c r="C197" s="362" t="n">
        <v>29609181</v>
      </c>
      <c r="D197" s="362" t="inlineStr">
        <is>
          <t>121652_TBS OLV/VOD_LITTLE CAESARS_18/19 UPFRONT_1Q'19-4Q'19_IO#121652</t>
        </is>
      </c>
      <c r="E197" s="362" t="inlineStr">
        <is>
          <t>TBS</t>
        </is>
      </c>
      <c r="F197" s="363" t="n">
        <v>43556</v>
      </c>
      <c r="G197" s="363" t="n">
        <v>43828</v>
      </c>
      <c r="H197" s="362" t="n">
        <v>833782</v>
      </c>
      <c r="I197" s="362" t="n">
        <v>0.71</v>
      </c>
      <c r="J197" s="364">
        <f>ROUND(H197*(I197/1000),2)</f>
        <v/>
      </c>
      <c r="K197" s="364" t="n"/>
    </row>
    <row r="198">
      <c r="B198" s="361" t="n">
        <v>157</v>
      </c>
      <c r="C198" s="362" t="n">
        <v>29698365</v>
      </c>
      <c r="D198" s="362" t="inlineStr">
        <is>
          <t>122790_TOON - Warner Brothers - 4Q18 - Smallfoot EST VOD - 12/4-12/8 - #122790</t>
        </is>
      </c>
      <c r="E198" s="362" t="inlineStr">
        <is>
          <t>Boomerang</t>
        </is>
      </c>
      <c r="F198" s="363" t="n">
        <v>43600</v>
      </c>
      <c r="G198" s="363" t="n">
        <v>43602</v>
      </c>
      <c r="H198" s="362" t="n">
        <v>12</v>
      </c>
      <c r="I198" s="362" t="n">
        <v>0.71</v>
      </c>
      <c r="J198" s="364">
        <f>ROUND(H198*(I198/1000),2)</f>
        <v/>
      </c>
      <c r="K198" s="364" t="n"/>
    </row>
    <row r="199">
      <c r="B199" s="361" t="n">
        <v>158</v>
      </c>
      <c r="C199" s="362" t="n">
        <v>29698365</v>
      </c>
      <c r="D199" s="362" t="inlineStr">
        <is>
          <t>122790_TOON - Warner Brothers - 4Q18 - Smallfoot EST VOD - 12/4-12/8 - #122790</t>
        </is>
      </c>
      <c r="E199" s="362" t="inlineStr">
        <is>
          <t>Cartoon Network</t>
        </is>
      </c>
      <c r="F199" s="363" t="n">
        <v>43600</v>
      </c>
      <c r="G199" s="363" t="n">
        <v>43602</v>
      </c>
      <c r="H199" s="362" t="n">
        <v>147124</v>
      </c>
      <c r="I199" s="362" t="n">
        <v>0.71</v>
      </c>
      <c r="J199" s="364">
        <f>ROUND(H199*(I199/1000),2)</f>
        <v/>
      </c>
      <c r="K199" s="364" t="n"/>
    </row>
    <row r="200">
      <c r="B200" s="361" t="n">
        <v>159</v>
      </c>
      <c r="C200" s="362" t="n">
        <v>29698365</v>
      </c>
      <c r="D200" s="362" t="inlineStr">
        <is>
          <t>122790_TOON - Warner Brothers - 4Q18 - Smallfoot EST VOD - 12/4-12/8 - #122790</t>
        </is>
      </c>
      <c r="E200" s="362" t="inlineStr">
        <is>
          <t>Cartoon Network ESP</t>
        </is>
      </c>
      <c r="F200" s="363" t="n">
        <v>43600</v>
      </c>
      <c r="G200" s="363" t="n">
        <v>43602</v>
      </c>
      <c r="H200" s="362" t="n">
        <v>731</v>
      </c>
      <c r="I200" s="362" t="n">
        <v>0.71</v>
      </c>
      <c r="J200" s="364">
        <f>ROUND(H200*(I200/1000),2)</f>
        <v/>
      </c>
      <c r="K200" s="364" t="n"/>
    </row>
    <row r="201">
      <c r="B201" s="361" t="n">
        <v>160</v>
      </c>
      <c r="C201" s="362" t="n">
        <v>29888467</v>
      </c>
      <c r="D201" s="362" t="inlineStr">
        <is>
          <t>TNT HOUSE 2019</t>
        </is>
      </c>
      <c r="E201" s="362" t="inlineStr">
        <is>
          <t>TNT</t>
        </is>
      </c>
      <c r="F201" s="363" t="n">
        <v>43445</v>
      </c>
      <c r="G201" s="363" t="n">
        <v>43830</v>
      </c>
      <c r="H201" s="362" t="n">
        <v>4</v>
      </c>
      <c r="I201" s="362" t="n">
        <v>0.71</v>
      </c>
      <c r="J201" s="364">
        <f>ROUND(H201*(I201/1000),2)</f>
        <v/>
      </c>
      <c r="K201" s="364" t="n"/>
    </row>
    <row r="202">
      <c r="B202" s="361" t="n">
        <v>161</v>
      </c>
      <c r="C202" s="362" t="n">
        <v>29888664</v>
      </c>
      <c r="D202" s="362" t="inlineStr">
        <is>
          <t>TBS HOUSE 2019</t>
        </is>
      </c>
      <c r="E202" s="362" t="inlineStr">
        <is>
          <t>TBS</t>
        </is>
      </c>
      <c r="F202" s="363" t="n">
        <v>43448</v>
      </c>
      <c r="G202" s="363" t="n">
        <v>43830</v>
      </c>
      <c r="H202" s="362" t="n">
        <v>6416</v>
      </c>
      <c r="I202" s="362" t="n">
        <v>0.71</v>
      </c>
      <c r="J202" s="364">
        <f>ROUND(H202*(I202/1000),2)</f>
        <v/>
      </c>
      <c r="K202" s="364" t="n"/>
    </row>
    <row r="203">
      <c r="B203" s="361" t="n">
        <v>162</v>
      </c>
      <c r="C203" s="362" t="n">
        <v>29930220</v>
      </c>
      <c r="D203" s="362" t="inlineStr">
        <is>
          <t>121554_TBS VOD_WEIGHT WATCHERS_18/19 UPFRONT_4Q'18-3Q'19_IO#121544</t>
        </is>
      </c>
      <c r="E203" s="362" t="inlineStr">
        <is>
          <t>TBS</t>
        </is>
      </c>
      <c r="F203" s="363" t="n">
        <v>43577</v>
      </c>
      <c r="G203" s="363" t="n">
        <v>43737</v>
      </c>
      <c r="H203" s="362" t="n">
        <v>350471</v>
      </c>
      <c r="I203" s="362" t="n">
        <v>0.71</v>
      </c>
      <c r="J203" s="364">
        <f>ROUND(H203*(I203/1000),2)</f>
        <v/>
      </c>
      <c r="K203" s="364" t="n"/>
    </row>
    <row r="204">
      <c r="B204" s="361" t="n">
        <v>163</v>
      </c>
      <c r="C204" s="362" t="n">
        <v>29937153</v>
      </c>
      <c r="D204" s="362" t="inlineStr">
        <is>
          <t>121371_TNT VOD_WEIGHT WATCHERS_18/19 UPFRONT_4Q'18-3Q'19_IO#121371</t>
        </is>
      </c>
      <c r="E204" s="362" t="inlineStr">
        <is>
          <t>TNT</t>
        </is>
      </c>
      <c r="F204" s="363" t="n">
        <v>43577</v>
      </c>
      <c r="G204" s="363" t="n">
        <v>43737</v>
      </c>
      <c r="H204" s="362" t="n">
        <v>195641</v>
      </c>
      <c r="I204" s="362" t="n">
        <v>0.71</v>
      </c>
      <c r="J204" s="364">
        <f>ROUND(H204*(I204/1000),2)</f>
        <v/>
      </c>
      <c r="K204" s="364" t="n"/>
    </row>
    <row r="205">
      <c r="B205" s="361" t="n">
        <v>164</v>
      </c>
      <c r="C205" s="362" t="n">
        <v>29937241</v>
      </c>
      <c r="D205" s="362" t="inlineStr">
        <is>
          <t>121673_TNT VOD/OLV_CONSTELLATION_18/19 UPFRONT_CORONA EXTRA_1Q'19-4Q'19_IO#121673</t>
        </is>
      </c>
      <c r="E205" s="362" t="inlineStr">
        <is>
          <t>TNT</t>
        </is>
      </c>
      <c r="F205" s="363" t="n">
        <v>43556</v>
      </c>
      <c r="G205" s="363" t="n">
        <v>43828</v>
      </c>
      <c r="H205" s="362" t="n">
        <v>236771</v>
      </c>
      <c r="I205" s="362" t="n">
        <v>0.71</v>
      </c>
      <c r="J205" s="364">
        <f>ROUND(H205*(I205/1000),2)</f>
        <v/>
      </c>
      <c r="K205" s="364" t="n"/>
    </row>
    <row r="206">
      <c r="B206" s="361" t="n">
        <v>165</v>
      </c>
      <c r="C206" s="362" t="n">
        <v>29937276</v>
      </c>
      <c r="D206" s="362" t="inlineStr">
        <is>
          <t>121651_TNT VOD/OLV_LITTLE CAESARS_18/19 UPFRONT_1Q19-4/19_IO#121651</t>
        </is>
      </c>
      <c r="E206" s="362" t="inlineStr">
        <is>
          <t>TNT</t>
        </is>
      </c>
      <c r="F206" s="363" t="n">
        <v>43556</v>
      </c>
      <c r="G206" s="363" t="n">
        <v>43828</v>
      </c>
      <c r="H206" s="362" t="n">
        <v>980992</v>
      </c>
      <c r="I206" s="362" t="n">
        <v>0.71</v>
      </c>
      <c r="J206" s="364">
        <f>ROUND(H206*(I206/1000),2)</f>
        <v/>
      </c>
      <c r="K206" s="364" t="n"/>
    </row>
    <row r="207">
      <c r="B207" s="361" t="n">
        <v>166</v>
      </c>
      <c r="C207" s="362" t="n">
        <v>29937384</v>
      </c>
      <c r="D207" s="362" t="inlineStr">
        <is>
          <t>122056_TNT VOD/OLV_CONSTELLATION_2019 UPFRONT_MODELO_1Q'19-4Q'19_IO#122056</t>
        </is>
      </c>
      <c r="E207" s="362" t="inlineStr">
        <is>
          <t>TNT</t>
        </is>
      </c>
      <c r="F207" s="363" t="n">
        <v>43570</v>
      </c>
      <c r="G207" s="363" t="n">
        <v>43822</v>
      </c>
      <c r="H207" s="362" t="n">
        <v>254384</v>
      </c>
      <c r="I207" s="362" t="n">
        <v>0.71</v>
      </c>
      <c r="J207" s="364">
        <f>ROUND(H207*(I207/1000),2)</f>
        <v/>
      </c>
      <c r="K207" s="364" t="n"/>
    </row>
    <row r="208">
      <c r="B208" s="361" t="n">
        <v>167</v>
      </c>
      <c r="C208" s="362" t="n">
        <v>30019384</v>
      </c>
      <c r="D208" s="362" t="inlineStr">
        <is>
          <t>120342_TEN VOD/OLV/OTT- Zillow- 18/19 Various- 4Q'18-3Q'19- #120342</t>
        </is>
      </c>
      <c r="E208" s="362" t="inlineStr">
        <is>
          <t>TBS</t>
        </is>
      </c>
      <c r="F208" s="363" t="n">
        <v>43557</v>
      </c>
      <c r="G208" s="363" t="n">
        <v>43737</v>
      </c>
      <c r="H208" s="362" t="n">
        <v>2088947</v>
      </c>
      <c r="I208" s="362" t="n">
        <v>0.71</v>
      </c>
      <c r="J208" s="364">
        <f>ROUND(H208*(I208/1000),2)</f>
        <v/>
      </c>
      <c r="K208" s="364" t="n"/>
    </row>
    <row r="209">
      <c r="B209" s="361" t="n">
        <v>168</v>
      </c>
      <c r="C209" s="362" t="n">
        <v>30019384</v>
      </c>
      <c r="D209" s="362" t="inlineStr">
        <is>
          <t>120342_TEN VOD/OLV/OTT- Zillow- 18/19 Various- 4Q'18-3Q'19- #120342</t>
        </is>
      </c>
      <c r="E209" s="362" t="inlineStr">
        <is>
          <t>TNT</t>
        </is>
      </c>
      <c r="F209" s="363" t="n">
        <v>43557</v>
      </c>
      <c r="G209" s="363" t="n">
        <v>43737</v>
      </c>
      <c r="H209" s="362" t="n">
        <v>1227920</v>
      </c>
      <c r="I209" s="362" t="n">
        <v>0.71</v>
      </c>
      <c r="J209" s="364">
        <f>ROUND(H209*(I209/1000),2)</f>
        <v/>
      </c>
      <c r="K209" s="364" t="n"/>
    </row>
    <row r="210">
      <c r="B210" s="361" t="n">
        <v>169</v>
      </c>
      <c r="C210" s="362" t="n">
        <v>30019384</v>
      </c>
      <c r="D210" s="362" t="inlineStr">
        <is>
          <t>120342_TEN VOD/OLV/OTT- Zillow- 18/19 Various- 4Q'18-3Q'19- #120342</t>
        </is>
      </c>
      <c r="E210" s="362" t="inlineStr">
        <is>
          <t>truTV</t>
        </is>
      </c>
      <c r="F210" s="363" t="n">
        <v>43557</v>
      </c>
      <c r="G210" s="363" t="n">
        <v>43737</v>
      </c>
      <c r="H210" s="362" t="n">
        <v>708090</v>
      </c>
      <c r="I210" s="362" t="n">
        <v>0.71</v>
      </c>
      <c r="J210" s="364">
        <f>ROUND(H210*(I210/1000),2)</f>
        <v/>
      </c>
      <c r="K210" s="364" t="n"/>
    </row>
    <row r="211">
      <c r="B211" s="361" t="n">
        <v>170</v>
      </c>
      <c r="C211" s="362" t="n">
        <v>30025989</v>
      </c>
      <c r="D211" s="362" t="inlineStr">
        <is>
          <t>121833_AS_VOD_18/19 LC PRIME ONLY UPF_P18-49_ NO TV-MA_#121833</t>
        </is>
      </c>
      <c r="E211" s="362" t="inlineStr">
        <is>
          <t>Adult Swim</t>
        </is>
      </c>
      <c r="F211" s="363" t="n">
        <v>43465</v>
      </c>
      <c r="G211" s="363" t="n">
        <v>43828</v>
      </c>
      <c r="H211" s="362" t="n">
        <v>438112</v>
      </c>
      <c r="I211" s="362" t="n">
        <v>0.71</v>
      </c>
      <c r="J211" s="364">
        <f>ROUND(H211*(I211/1000),2)</f>
        <v/>
      </c>
      <c r="K211" s="364" t="n"/>
    </row>
    <row r="212">
      <c r="B212" s="361" t="n">
        <v>171</v>
      </c>
      <c r="C212" s="362" t="n">
        <v>30029434</v>
      </c>
      <c r="D212" s="362" t="inlineStr">
        <is>
          <t>120279_TBS VOD_CONSTELLATION_18/19 UPFRONT_MODELO_1Q'19-4Q'19_IO#120279</t>
        </is>
      </c>
      <c r="E212" s="362" t="inlineStr">
        <is>
          <t>TBS</t>
        </is>
      </c>
      <c r="F212" s="363" t="n">
        <v>43570</v>
      </c>
      <c r="G212" s="363" t="n">
        <v>43822</v>
      </c>
      <c r="H212" s="362" t="n">
        <v>642333</v>
      </c>
      <c r="I212" s="362" t="n">
        <v>0.71</v>
      </c>
      <c r="J212" s="364">
        <f>ROUND(H212*(I212/1000),2)</f>
        <v/>
      </c>
      <c r="K212" s="364" t="n"/>
    </row>
    <row r="213">
      <c r="B213" s="361" t="n">
        <v>172</v>
      </c>
      <c r="C213" s="362" t="n">
        <v>30311992</v>
      </c>
      <c r="D213" s="362" t="inlineStr">
        <is>
          <t>122346_TOON - 1Q-3Q19 - POST FOOD - UPFRONT - VOD #122346</t>
        </is>
      </c>
      <c r="E213" s="362" t="inlineStr">
        <is>
          <t>Boomerang</t>
        </is>
      </c>
      <c r="F213" s="363" t="n">
        <v>43584</v>
      </c>
      <c r="G213" s="363" t="n">
        <v>43737</v>
      </c>
      <c r="H213" s="362" t="n">
        <v>265</v>
      </c>
      <c r="I213" s="362" t="n">
        <v>0.71</v>
      </c>
      <c r="J213" s="364">
        <f>ROUND(H213*(I213/1000),2)</f>
        <v/>
      </c>
      <c r="K213" s="364" t="n"/>
    </row>
    <row r="214">
      <c r="B214" s="361" t="n">
        <v>173</v>
      </c>
      <c r="C214" s="362" t="n">
        <v>30311992</v>
      </c>
      <c r="D214" s="362" t="inlineStr">
        <is>
          <t>122346_TOON - 1Q-3Q19 - POST FOOD - UPFRONT - VOD #122346</t>
        </is>
      </c>
      <c r="E214" s="362" t="inlineStr">
        <is>
          <t>Cartoon Network</t>
        </is>
      </c>
      <c r="F214" s="363" t="n">
        <v>43584</v>
      </c>
      <c r="G214" s="363" t="n">
        <v>43737</v>
      </c>
      <c r="H214" s="362" t="n">
        <v>2911613</v>
      </c>
      <c r="I214" s="362" t="n">
        <v>0.71</v>
      </c>
      <c r="J214" s="364">
        <f>ROUND(H214*(I214/1000),2)</f>
        <v/>
      </c>
      <c r="K214" s="364" t="n"/>
    </row>
    <row r="215">
      <c r="B215" s="361" t="n">
        <v>174</v>
      </c>
      <c r="C215" s="362" t="n">
        <v>30311992</v>
      </c>
      <c r="D215" s="362" t="inlineStr">
        <is>
          <t>122346_TOON - 1Q-3Q19 - POST FOOD - UPFRONT - VOD #122346</t>
        </is>
      </c>
      <c r="E215" s="362" t="inlineStr">
        <is>
          <t>Cartoon Network ESP</t>
        </is>
      </c>
      <c r="F215" s="363" t="n">
        <v>43584</v>
      </c>
      <c r="G215" s="363" t="n">
        <v>43737</v>
      </c>
      <c r="H215" s="362" t="n">
        <v>13098</v>
      </c>
      <c r="I215" s="362" t="n">
        <v>0.71</v>
      </c>
      <c r="J215" s="364">
        <f>ROUND(H215*(I215/1000),2)</f>
        <v/>
      </c>
      <c r="K215" s="364" t="n"/>
    </row>
    <row r="216">
      <c r="B216" s="361" t="n">
        <v>175</v>
      </c>
      <c r="C216" s="362" t="n">
        <v>30314872</v>
      </c>
      <c r="D216" s="362" t="inlineStr">
        <is>
          <t>121671_TNT OLV/VOD_CAPITAL ONE_18/19 UPFRONT_CONSUMER_1Q'19-3Q'19_IO#121671</t>
        </is>
      </c>
      <c r="E216" s="362" t="inlineStr">
        <is>
          <t>TNT</t>
        </is>
      </c>
      <c r="F216" s="363" t="n">
        <v>43556</v>
      </c>
      <c r="G216" s="363" t="n">
        <v>43737</v>
      </c>
      <c r="H216" s="362" t="n">
        <v>708702</v>
      </c>
      <c r="I216" s="362" t="n">
        <v>0.71</v>
      </c>
      <c r="J216" s="364">
        <f>ROUND(H216*(I216/1000),2)</f>
        <v/>
      </c>
      <c r="K216" s="364" t="n"/>
    </row>
    <row r="217">
      <c r="B217" s="361" t="n">
        <v>176</v>
      </c>
      <c r="C217" s="362" t="n">
        <v>30495400</v>
      </c>
      <c r="D217" s="362" t="inlineStr">
        <is>
          <t>120098_TEN VOD- Golden Corral- 18/19 Upfront- 1Q'19-3Q'19-  IO#120098</t>
        </is>
      </c>
      <c r="E217" s="362" t="inlineStr">
        <is>
          <t>TBS</t>
        </is>
      </c>
      <c r="F217" s="363" t="n">
        <v>43556</v>
      </c>
      <c r="G217" s="363" t="n">
        <v>43731</v>
      </c>
      <c r="H217" s="362" t="n">
        <v>123196</v>
      </c>
      <c r="I217" s="362" t="n">
        <v>0.71</v>
      </c>
      <c r="J217" s="364">
        <f>ROUND(H217*(I217/1000),2)</f>
        <v/>
      </c>
      <c r="K217" s="364" t="n"/>
    </row>
    <row r="218">
      <c r="B218" s="361" t="n">
        <v>177</v>
      </c>
      <c r="C218" s="362" t="n">
        <v>30495400</v>
      </c>
      <c r="D218" s="362" t="inlineStr">
        <is>
          <t>120098_TEN VOD- Golden Corral- 18/19 Upfront- 1Q'19-3Q'19-  IO#120098</t>
        </is>
      </c>
      <c r="E218" s="362" t="inlineStr">
        <is>
          <t>TNT</t>
        </is>
      </c>
      <c r="F218" s="363" t="n">
        <v>43556</v>
      </c>
      <c r="G218" s="363" t="n">
        <v>43731</v>
      </c>
      <c r="H218" s="362" t="n">
        <v>245449</v>
      </c>
      <c r="I218" s="362" t="n">
        <v>0.71</v>
      </c>
      <c r="J218" s="364">
        <f>ROUND(H218*(I218/1000),2)</f>
        <v/>
      </c>
      <c r="K218" s="364" t="n"/>
    </row>
    <row r="219">
      <c r="B219" s="361" t="n">
        <v>178</v>
      </c>
      <c r="C219" s="362" t="n">
        <v>30496779</v>
      </c>
      <c r="D219" s="362" t="inlineStr">
        <is>
          <t>121789_ADSM- LEXUS 18/19 UPFRONT VOD- IO#121789</t>
        </is>
      </c>
      <c r="E219" s="362" t="inlineStr">
        <is>
          <t>Adult Swim</t>
        </is>
      </c>
      <c r="F219" s="363" t="n">
        <v>43558</v>
      </c>
      <c r="G219" s="363" t="n">
        <v>43732</v>
      </c>
      <c r="H219" s="362" t="n">
        <v>340066</v>
      </c>
      <c r="I219" s="362" t="n">
        <v>0.71</v>
      </c>
      <c r="J219" s="364">
        <f>ROUND(H219*(I219/1000),2)</f>
        <v/>
      </c>
      <c r="K219" s="364" t="n"/>
    </row>
    <row r="220">
      <c r="B220" s="361" t="n">
        <v>179</v>
      </c>
      <c r="C220" s="362" t="n">
        <v>30496780</v>
      </c>
      <c r="D220" s="362" t="inlineStr">
        <is>
          <t>121788_truTV- 18/19 Lexus VOD Upfront- IO#121788</t>
        </is>
      </c>
      <c r="E220" s="362" t="inlineStr">
        <is>
          <t>truTV</t>
        </is>
      </c>
      <c r="F220" s="363" t="n">
        <v>43559</v>
      </c>
      <c r="G220" s="363" t="n">
        <v>43731</v>
      </c>
      <c r="H220" s="362" t="n">
        <v>567010</v>
      </c>
      <c r="I220" s="362" t="n">
        <v>0.71</v>
      </c>
      <c r="J220" s="364">
        <f>ROUND(H220*(I220/1000),2)</f>
        <v/>
      </c>
      <c r="K220" s="364" t="n"/>
    </row>
    <row r="221">
      <c r="B221" s="361" t="n">
        <v>180</v>
      </c>
      <c r="C221" s="362" t="n">
        <v>30497812</v>
      </c>
      <c r="D221" s="362" t="inlineStr">
        <is>
          <t>122047_Adult Swim/GEICO/18-19 VOD Upfront/100% :30s/Order#122047</t>
        </is>
      </c>
      <c r="E221" s="362" t="inlineStr">
        <is>
          <t>Adult Swim</t>
        </is>
      </c>
      <c r="F221" s="363" t="n">
        <v>43556</v>
      </c>
      <c r="G221" s="363" t="n">
        <v>43828</v>
      </c>
      <c r="H221" s="362" t="n">
        <v>702356</v>
      </c>
      <c r="I221" s="362" t="n">
        <v>0.71</v>
      </c>
      <c r="J221" s="364">
        <f>ROUND(H221*(I221/1000),2)</f>
        <v/>
      </c>
      <c r="K221" s="364" t="n"/>
    </row>
    <row r="222">
      <c r="B222" s="361" t="n">
        <v>181</v>
      </c>
      <c r="C222" s="362" t="n">
        <v>30497831</v>
      </c>
      <c r="D222" s="362" t="inlineStr">
        <is>
          <t>120099_TEN VOD__ GEICO__ 18/19 UPFRONT_ 1'Q19-4Q'19_IO#120099</t>
        </is>
      </c>
      <c r="E222" s="362" t="inlineStr">
        <is>
          <t>TBS</t>
        </is>
      </c>
      <c r="F222" s="363" t="n">
        <v>43556</v>
      </c>
      <c r="G222" s="363" t="n">
        <v>43822</v>
      </c>
      <c r="H222" s="362" t="n">
        <v>1780274</v>
      </c>
      <c r="I222" s="362" t="n">
        <v>0.71</v>
      </c>
      <c r="J222" s="364">
        <f>ROUND(H222*(I222/1000),2)</f>
        <v/>
      </c>
      <c r="K222" s="364" t="n"/>
    </row>
    <row r="223">
      <c r="B223" s="361" t="n">
        <v>182</v>
      </c>
      <c r="C223" s="362" t="n">
        <v>30497831</v>
      </c>
      <c r="D223" s="362" t="inlineStr">
        <is>
          <t>120099_TEN VOD__ GEICO__ 18/19 UPFRONT_ 1'Q19-4Q'19_IO#120099</t>
        </is>
      </c>
      <c r="E223" s="362" t="inlineStr">
        <is>
          <t>TNT</t>
        </is>
      </c>
      <c r="F223" s="363" t="n">
        <v>43556</v>
      </c>
      <c r="G223" s="363" t="n">
        <v>43822</v>
      </c>
      <c r="H223" s="362" t="n">
        <v>894197</v>
      </c>
      <c r="I223" s="362" t="n">
        <v>0.71</v>
      </c>
      <c r="J223" s="364">
        <f>ROUND(H223*(I223/1000),2)</f>
        <v/>
      </c>
      <c r="K223" s="364" t="n"/>
    </row>
    <row r="224">
      <c r="B224" s="361" t="n">
        <v>183</v>
      </c>
      <c r="C224" s="362" t="n">
        <v>30566213</v>
      </c>
      <c r="D224" s="362" t="inlineStr">
        <is>
          <t>123516_TEN VOD/OLV/OTT- Nationwide- 2019 - 1Q'19-4Q'19</t>
        </is>
      </c>
      <c r="E224" s="362" t="inlineStr">
        <is>
          <t>TBS</t>
        </is>
      </c>
      <c r="F224" s="363" t="n">
        <v>43591</v>
      </c>
      <c r="G224" s="363" t="n">
        <v>43830</v>
      </c>
      <c r="H224" s="362" t="n">
        <v>563482</v>
      </c>
      <c r="I224" s="362" t="n">
        <v>0.71</v>
      </c>
      <c r="J224" s="364">
        <f>ROUND(H224*(I224/1000),2)</f>
        <v/>
      </c>
      <c r="K224" s="364" t="n"/>
    </row>
    <row r="225">
      <c r="B225" s="361" t="n">
        <v>184</v>
      </c>
      <c r="C225" s="362" t="n">
        <v>30566213</v>
      </c>
      <c r="D225" s="362" t="inlineStr">
        <is>
          <t>123516_TEN VOD/OLV/OTT- Nationwide- 2019 - 1Q'19-4Q'19</t>
        </is>
      </c>
      <c r="E225" s="362" t="inlineStr">
        <is>
          <t>TNT</t>
        </is>
      </c>
      <c r="F225" s="363" t="n">
        <v>43591</v>
      </c>
      <c r="G225" s="363" t="n">
        <v>43830</v>
      </c>
      <c r="H225" s="362" t="n">
        <v>382916</v>
      </c>
      <c r="I225" s="362" t="n">
        <v>0.71</v>
      </c>
      <c r="J225" s="364">
        <f>ROUND(H225*(I225/1000),2)</f>
        <v/>
      </c>
      <c r="K225" s="364" t="n"/>
    </row>
    <row r="226">
      <c r="B226" s="361" t="n">
        <v>185</v>
      </c>
      <c r="C226" s="362" t="n">
        <v>30566213</v>
      </c>
      <c r="D226" s="362" t="inlineStr">
        <is>
          <t>123516_TEN VOD/OLV/OTT- Nationwide- 2019 - 1Q'19-4Q'19</t>
        </is>
      </c>
      <c r="E226" s="362" t="inlineStr">
        <is>
          <t>truTV</t>
        </is>
      </c>
      <c r="F226" s="363" t="n">
        <v>43591</v>
      </c>
      <c r="G226" s="363" t="n">
        <v>43830</v>
      </c>
      <c r="H226" s="362" t="n">
        <v>279452</v>
      </c>
      <c r="I226" s="362" t="n">
        <v>0.71</v>
      </c>
      <c r="J226" s="364">
        <f>ROUND(H226*(I226/1000),2)</f>
        <v/>
      </c>
      <c r="K226" s="364" t="n"/>
    </row>
    <row r="227">
      <c r="B227" s="361" t="n">
        <v>186</v>
      </c>
      <c r="C227" s="362" t="n">
        <v>30569458</v>
      </c>
      <c r="D227" s="362" t="inlineStr">
        <is>
          <t>122289_TNT - Reckitt - VOD - UF F25-54 -1Q19-4Q19 - 12/31 - 1/5 IO # 122289</t>
        </is>
      </c>
      <c r="E227" s="362" t="inlineStr">
        <is>
          <t>TNT</t>
        </is>
      </c>
      <c r="F227" s="363" t="n">
        <v>43556</v>
      </c>
      <c r="G227" s="363" t="n">
        <v>43828</v>
      </c>
      <c r="H227" s="362" t="n">
        <v>676281</v>
      </c>
      <c r="I227" s="362" t="n">
        <v>0.71</v>
      </c>
      <c r="J227" s="364">
        <f>ROUND(H227*(I227/1000),2)</f>
        <v/>
      </c>
      <c r="K227" s="364" t="n"/>
    </row>
    <row r="228">
      <c r="B228" s="361" t="n">
        <v>187</v>
      </c>
      <c r="C228" s="362" t="n">
        <v>30574764</v>
      </c>
      <c r="D228" s="362" t="inlineStr">
        <is>
          <t>123977_TBS/TNT - SCJ - 18/19 VOD/OLV Upfront - Ziploc - 1Q19-3Q19 - 123977</t>
        </is>
      </c>
      <c r="E228" s="362" t="inlineStr">
        <is>
          <t>TBS</t>
        </is>
      </c>
      <c r="F228" s="363" t="n">
        <v>43575</v>
      </c>
      <c r="G228" s="363" t="n">
        <v>43644</v>
      </c>
      <c r="H228" s="362" t="n">
        <v>164731</v>
      </c>
      <c r="I228" s="362" t="n">
        <v>0.71</v>
      </c>
      <c r="J228" s="364">
        <f>ROUND(H228*(I228/1000),2)</f>
        <v/>
      </c>
      <c r="K228" s="364" t="n"/>
    </row>
    <row r="229">
      <c r="B229" s="361" t="n">
        <v>188</v>
      </c>
      <c r="C229" s="362" t="n">
        <v>30574764</v>
      </c>
      <c r="D229" s="362" t="inlineStr">
        <is>
          <t>123977_TBS/TNT - SCJ - 18/19 VOD/OLV Upfront - Ziploc - 1Q19-3Q19 - 123977</t>
        </is>
      </c>
      <c r="E229" s="362" t="inlineStr">
        <is>
          <t>TNT</t>
        </is>
      </c>
      <c r="F229" s="363" t="n">
        <v>43575</v>
      </c>
      <c r="G229" s="363" t="n">
        <v>43644</v>
      </c>
      <c r="H229" s="362" t="n">
        <v>60436</v>
      </c>
      <c r="I229" s="362" t="n">
        <v>0.71</v>
      </c>
      <c r="J229" s="364">
        <f>ROUND(H229*(I229/1000),2)</f>
        <v/>
      </c>
      <c r="K229" s="364" t="n"/>
    </row>
    <row r="230">
      <c r="B230" s="361" t="n">
        <v>189</v>
      </c>
      <c r="C230" s="362" t="n">
        <v>30575185</v>
      </c>
      <c r="D230" s="362" t="inlineStr">
        <is>
          <t>123925_TNT/TBS - Mars Wrigley - VOD Upfront - 12/31-9/30 #123925</t>
        </is>
      </c>
      <c r="E230" s="362" t="inlineStr">
        <is>
          <t>TBS</t>
        </is>
      </c>
      <c r="F230" s="363" t="n">
        <v>43577</v>
      </c>
      <c r="G230" s="363" t="n">
        <v>43814</v>
      </c>
      <c r="H230" s="362" t="n">
        <v>3579160</v>
      </c>
      <c r="I230" s="362" t="n">
        <v>0.71</v>
      </c>
      <c r="J230" s="364">
        <f>ROUND(H230*(I230/1000),2)</f>
        <v/>
      </c>
      <c r="K230" s="364" t="n"/>
    </row>
    <row r="231">
      <c r="B231" s="361" t="n">
        <v>190</v>
      </c>
      <c r="C231" s="362" t="n">
        <v>30575185</v>
      </c>
      <c r="D231" s="362" t="inlineStr">
        <is>
          <t>123925_TNT/TBS - Mars Wrigley - VOD Upfront - 12/31-9/30 #123925</t>
        </is>
      </c>
      <c r="E231" s="362" t="inlineStr">
        <is>
          <t>TNT</t>
        </is>
      </c>
      <c r="F231" s="363" t="n">
        <v>43577</v>
      </c>
      <c r="G231" s="363" t="n">
        <v>43814</v>
      </c>
      <c r="H231" s="362" t="n">
        <v>4527801</v>
      </c>
      <c r="I231" s="362" t="n">
        <v>0.71</v>
      </c>
      <c r="J231" s="364">
        <f>ROUND(H231*(I231/1000),2)</f>
        <v/>
      </c>
      <c r="K231" s="364" t="n"/>
    </row>
    <row r="232">
      <c r="B232" s="361" t="n">
        <v>191</v>
      </c>
      <c r="C232" s="362" t="n">
        <v>30575501</v>
      </c>
      <c r="D232" s="362" t="inlineStr">
        <is>
          <t>124280_TBS VOD_DISH NETWORK_2019 CYU_1Q'19-3Q'19_IO#124280</t>
        </is>
      </c>
      <c r="E232" s="362" t="inlineStr">
        <is>
          <t>TBS</t>
        </is>
      </c>
      <c r="F232" s="363" t="n">
        <v>43556</v>
      </c>
      <c r="G232" s="363" t="n">
        <v>43737</v>
      </c>
      <c r="H232" s="362" t="n">
        <v>447897</v>
      </c>
      <c r="I232" s="362" t="n">
        <v>0.71</v>
      </c>
      <c r="J232" s="364">
        <f>ROUND(H232*(I232/1000),2)</f>
        <v/>
      </c>
      <c r="K232" s="364" t="n"/>
    </row>
    <row r="233">
      <c r="B233" s="361" t="n">
        <v>192</v>
      </c>
      <c r="C233" s="362" t="n">
        <v>30575743</v>
      </c>
      <c r="D233" s="362" t="inlineStr">
        <is>
          <t>124313_TNT VOD_DISH NETWORK_2019 CYU_1Q'19-3Q'19_IO#124313</t>
        </is>
      </c>
      <c r="E233" s="362" t="inlineStr">
        <is>
          <t>TNT</t>
        </is>
      </c>
      <c r="F233" s="363" t="n">
        <v>43556</v>
      </c>
      <c r="G233" s="363" t="n">
        <v>43737</v>
      </c>
      <c r="H233" s="362" t="n">
        <v>530054</v>
      </c>
      <c r="I233" s="362" t="n">
        <v>0.71</v>
      </c>
      <c r="J233" s="364">
        <f>ROUND(H233*(I233/1000),2)</f>
        <v/>
      </c>
      <c r="K233" s="364" t="n"/>
    </row>
    <row r="234">
      <c r="B234" s="361" t="n">
        <v>193</v>
      </c>
      <c r="C234" s="362" t="n">
        <v>30580751</v>
      </c>
      <c r="D234" s="362" t="inlineStr">
        <is>
          <t>123623_TBS - VOD - Royal Caribbean - 2019 UF - 1Q19-4Q19 - #123623</t>
        </is>
      </c>
      <c r="E234" s="362" t="inlineStr">
        <is>
          <t>TBS</t>
        </is>
      </c>
      <c r="F234" s="363" t="n">
        <v>43584</v>
      </c>
      <c r="G234" s="363" t="n">
        <v>43793</v>
      </c>
      <c r="H234" s="362" t="n">
        <v>1501459</v>
      </c>
      <c r="I234" s="362" t="n">
        <v>0.71</v>
      </c>
      <c r="J234" s="364">
        <f>ROUND(H234*(I234/1000),2)</f>
        <v/>
      </c>
      <c r="K234" s="364" t="n"/>
    </row>
    <row r="235">
      <c r="B235" s="361" t="n">
        <v>194</v>
      </c>
      <c r="C235" s="362" t="n">
        <v>30580818</v>
      </c>
      <c r="D235" s="362" t="inlineStr">
        <is>
          <t>123652_TBS/TNT OLV/VOD - Tracfone - STK UPF - 1Q-3Q - #123652</t>
        </is>
      </c>
      <c r="E235" s="362" t="inlineStr">
        <is>
          <t>TBS</t>
        </is>
      </c>
      <c r="F235" s="363" t="n">
        <v>43577</v>
      </c>
      <c r="G235" s="363" t="n">
        <v>43737</v>
      </c>
      <c r="H235" s="362" t="n">
        <v>1950055</v>
      </c>
      <c r="I235" s="362" t="n">
        <v>0.71</v>
      </c>
      <c r="J235" s="364">
        <f>ROUND(H235*(I235/1000),2)</f>
        <v/>
      </c>
      <c r="K235" s="364" t="n"/>
    </row>
    <row r="236">
      <c r="B236" s="361" t="n">
        <v>195</v>
      </c>
      <c r="C236" s="362" t="n">
        <v>30580818</v>
      </c>
      <c r="D236" s="362" t="inlineStr">
        <is>
          <t>123652_TBS/TNT OLV/VOD - Tracfone - STK UPF - 1Q-3Q - #123652</t>
        </is>
      </c>
      <c r="E236" s="362" t="inlineStr">
        <is>
          <t>TNT</t>
        </is>
      </c>
      <c r="F236" s="363" t="n">
        <v>43577</v>
      </c>
      <c r="G236" s="363" t="n">
        <v>43737</v>
      </c>
      <c r="H236" s="362" t="n">
        <v>1232291</v>
      </c>
      <c r="I236" s="362" t="n">
        <v>0.71</v>
      </c>
      <c r="J236" s="364">
        <f>ROUND(H236*(I236/1000),2)</f>
        <v/>
      </c>
      <c r="K236" s="364" t="n"/>
    </row>
    <row r="237">
      <c r="B237" s="361" t="n">
        <v>196</v>
      </c>
      <c r="C237" s="362" t="n">
        <v>30580880</v>
      </c>
      <c r="D237" s="362" t="inlineStr">
        <is>
          <t>123657_TBS/TNT OLV/VOD - Tracfone - TW UPF - 1Q-3Q - #123657</t>
        </is>
      </c>
      <c r="E237" s="362" t="inlineStr">
        <is>
          <t>TBS</t>
        </is>
      </c>
      <c r="F237" s="363" t="n">
        <v>43591</v>
      </c>
      <c r="G237" s="363" t="n">
        <v>43709</v>
      </c>
      <c r="H237" s="362" t="n">
        <v>2302255</v>
      </c>
      <c r="I237" s="362" t="n">
        <v>0.71</v>
      </c>
      <c r="J237" s="364">
        <f>ROUND(H237*(I237/1000),2)</f>
        <v/>
      </c>
      <c r="K237" s="364" t="n"/>
    </row>
    <row r="238">
      <c r="B238" s="361" t="n">
        <v>197</v>
      </c>
      <c r="C238" s="362" t="n">
        <v>30580880</v>
      </c>
      <c r="D238" s="362" t="inlineStr">
        <is>
          <t>123657_TBS/TNT OLV/VOD - Tracfone - TW UPF - 1Q-3Q - #123657</t>
        </is>
      </c>
      <c r="E238" s="362" t="inlineStr">
        <is>
          <t>TNT</t>
        </is>
      </c>
      <c r="F238" s="363" t="n">
        <v>43591</v>
      </c>
      <c r="G238" s="363" t="n">
        <v>43709</v>
      </c>
      <c r="H238" s="362" t="n">
        <v>1549553</v>
      </c>
      <c r="I238" s="362" t="n">
        <v>0.71</v>
      </c>
      <c r="J238" s="364">
        <f>ROUND(H238*(I238/1000),2)</f>
        <v/>
      </c>
      <c r="K238" s="364" t="n"/>
    </row>
    <row r="239">
      <c r="B239" s="361" t="n">
        <v>198</v>
      </c>
      <c r="C239" s="362" t="n">
        <v>30585530</v>
      </c>
      <c r="D239" s="362" t="inlineStr">
        <is>
          <t>122741_TNT VOD - Eli Lilly Trulicity 18/19 VOD UF - #122741</t>
        </is>
      </c>
      <c r="E239" s="362" t="inlineStr">
        <is>
          <t>TNT</t>
        </is>
      </c>
      <c r="F239" s="363" t="n">
        <v>43556</v>
      </c>
      <c r="G239" s="363" t="n">
        <v>43738</v>
      </c>
      <c r="H239" s="362" t="n">
        <v>621488</v>
      </c>
      <c r="I239" s="362" t="n">
        <v>0.71</v>
      </c>
      <c r="J239" s="364">
        <f>ROUND(H239*(I239/1000),2)</f>
        <v/>
      </c>
      <c r="K239" s="364" t="n"/>
    </row>
    <row r="240">
      <c r="B240" s="361" t="n">
        <v>199</v>
      </c>
      <c r="C240" s="362" t="n">
        <v>30589532</v>
      </c>
      <c r="D240" s="362" t="inlineStr">
        <is>
          <t>122342_Taco Bell_TNT VOD_18/19 Upfront_4Q'18-3Q'19_IO#122342</t>
        </is>
      </c>
      <c r="E240" s="362" t="inlineStr">
        <is>
          <t>TNT</t>
        </is>
      </c>
      <c r="F240" s="363" t="n">
        <v>43556</v>
      </c>
      <c r="G240" s="363" t="n">
        <v>43737</v>
      </c>
      <c r="H240" s="362" t="n">
        <v>387094</v>
      </c>
      <c r="I240" s="362" t="n">
        <v>0.71</v>
      </c>
      <c r="J240" s="364">
        <f>ROUND(H240*(I240/1000),2)</f>
        <v/>
      </c>
      <c r="K240" s="364" t="n"/>
    </row>
    <row r="241">
      <c r="B241" s="361" t="n">
        <v>200</v>
      </c>
      <c r="C241" s="362" t="n">
        <v>30594621</v>
      </c>
      <c r="D241" s="362" t="inlineStr">
        <is>
          <t>121835_AS_VOD_18/19 LC BASE UPF_P18-49_DNA_NO TV-MA #121835</t>
        </is>
      </c>
      <c r="E241" s="362" t="inlineStr">
        <is>
          <t>Adult Swim</t>
        </is>
      </c>
      <c r="F241" s="363" t="n">
        <v>43465</v>
      </c>
      <c r="G241" s="363" t="n">
        <v>43828</v>
      </c>
      <c r="H241" s="362" t="n">
        <v>490583</v>
      </c>
      <c r="I241" s="362" t="n">
        <v>0.71</v>
      </c>
      <c r="J241" s="364">
        <f>ROUND(H241*(I241/1000),2)</f>
        <v/>
      </c>
      <c r="K241" s="364" t="n"/>
    </row>
    <row r="242">
      <c r="B242" s="361" t="n">
        <v>201</v>
      </c>
      <c r="C242" s="362" t="n">
        <v>30594641</v>
      </c>
      <c r="D242" s="362" t="inlineStr">
        <is>
          <t>121825_TRU_VOD_18/19 LITTLE CAESARS UPFRONT_P18-49_NO TV-MA #121825</t>
        </is>
      </c>
      <c r="E242" s="362" t="inlineStr">
        <is>
          <t>truTV</t>
        </is>
      </c>
      <c r="F242" s="363" t="n">
        <v>43465</v>
      </c>
      <c r="G242" s="363" t="n">
        <v>43828</v>
      </c>
      <c r="H242" s="362" t="n">
        <v>112869</v>
      </c>
      <c r="I242" s="362" t="n">
        <v>0.71</v>
      </c>
      <c r="J242" s="364">
        <f>ROUND(H242*(I242/1000),2)</f>
        <v/>
      </c>
      <c r="K242" s="364" t="n"/>
    </row>
    <row r="243">
      <c r="B243" s="361" t="n">
        <v>202</v>
      </c>
      <c r="C243" s="362" t="n">
        <v>30600756</v>
      </c>
      <c r="D243" s="362" t="inlineStr">
        <is>
          <t>124010_TTN - Anheuser Bush - 1Q19 Scatter (Ultra, Stella, Spiked Seltzer) - 12/31 - 3/31 - #124010</t>
        </is>
      </c>
      <c r="E243" s="362" t="inlineStr">
        <is>
          <t>TBS</t>
        </is>
      </c>
      <c r="F243" s="363" t="n">
        <v>43593</v>
      </c>
      <c r="G243" s="363" t="n">
        <v>43646</v>
      </c>
      <c r="H243" s="362" t="n">
        <v>221047</v>
      </c>
      <c r="I243" s="362" t="n">
        <v>0.71</v>
      </c>
      <c r="J243" s="364">
        <f>ROUND(H243*(I243/1000),2)</f>
        <v/>
      </c>
      <c r="K243" s="364" t="n"/>
    </row>
    <row r="244">
      <c r="B244" s="361" t="n">
        <v>203</v>
      </c>
      <c r="C244" s="362" t="n">
        <v>30600756</v>
      </c>
      <c r="D244" s="362" t="inlineStr">
        <is>
          <t>124010_TTN - Anheuser Bush - 1Q19 Scatter (Ultra, Stella, Spiked Seltzer) - 12/31 - 3/31 - #124010</t>
        </is>
      </c>
      <c r="E244" s="362" t="inlineStr">
        <is>
          <t>TNT</t>
        </is>
      </c>
      <c r="F244" s="363" t="n">
        <v>43593</v>
      </c>
      <c r="G244" s="363" t="n">
        <v>43646</v>
      </c>
      <c r="H244" s="362" t="n">
        <v>374569</v>
      </c>
      <c r="I244" s="362" t="n">
        <v>0.71</v>
      </c>
      <c r="J244" s="364">
        <f>ROUND(H244*(I244/1000),2)</f>
        <v/>
      </c>
      <c r="K244" s="364" t="n"/>
    </row>
    <row r="245">
      <c r="B245" s="361" t="n">
        <v>204</v>
      </c>
      <c r="C245" s="362" t="n">
        <v>30600756</v>
      </c>
      <c r="D245" s="362" t="inlineStr">
        <is>
          <t>124010_TTN - Anheuser Bush - 1Q19 Scatter (Ultra, Stella, Spiked Seltzer) - 12/31 - 3/31 - #124010</t>
        </is>
      </c>
      <c r="E245" s="362" t="inlineStr">
        <is>
          <t>truTV</t>
        </is>
      </c>
      <c r="F245" s="363" t="n">
        <v>43593</v>
      </c>
      <c r="G245" s="363" t="n">
        <v>43646</v>
      </c>
      <c r="H245" s="362" t="n">
        <v>139211</v>
      </c>
      <c r="I245" s="362" t="n">
        <v>0.71</v>
      </c>
      <c r="J245" s="364">
        <f>ROUND(H245*(I245/1000),2)</f>
        <v/>
      </c>
      <c r="K245" s="364" t="n"/>
    </row>
    <row r="246">
      <c r="B246" s="361" t="n">
        <v>205</v>
      </c>
      <c r="C246" s="362" t="n">
        <v>30601658</v>
      </c>
      <c r="D246" s="362" t="inlineStr">
        <is>
          <t>122745_Duracell - TBS VOD/OLV - 18.19 TBS upfront - P25-54 - #122745</t>
        </is>
      </c>
      <c r="E246" s="362" t="inlineStr">
        <is>
          <t>TBS</t>
        </is>
      </c>
      <c r="F246" s="363" t="n">
        <v>43556</v>
      </c>
      <c r="G246" s="363" t="n">
        <v>43737</v>
      </c>
      <c r="H246" s="362" t="n">
        <v>3294</v>
      </c>
      <c r="I246" s="362" t="n">
        <v>0.71</v>
      </c>
      <c r="J246" s="364">
        <f>ROUND(H246*(I246/1000),2)</f>
        <v/>
      </c>
      <c r="K246" s="364" t="n"/>
    </row>
    <row r="247">
      <c r="B247" s="361" t="n">
        <v>206</v>
      </c>
      <c r="C247" s="362" t="n">
        <v>30817201</v>
      </c>
      <c r="D247" s="362" t="inlineStr">
        <is>
          <t>123341_TNT OLV/VOD -Liberty Mutual- CY Upfront -1Q19-3Q19 -Order #123341</t>
        </is>
      </c>
      <c r="E247" s="362" t="inlineStr">
        <is>
          <t>TNT</t>
        </is>
      </c>
      <c r="F247" s="363" t="n">
        <v>43556</v>
      </c>
      <c r="G247" s="363" t="n">
        <v>43737</v>
      </c>
      <c r="H247" s="362" t="n">
        <v>2164548</v>
      </c>
      <c r="I247" s="362" t="n">
        <v>0.71</v>
      </c>
      <c r="J247" s="364">
        <f>ROUND(H247*(I247/1000),2)</f>
        <v/>
      </c>
      <c r="K247" s="364" t="n"/>
    </row>
    <row r="248">
      <c r="B248" s="361" t="n">
        <v>207</v>
      </c>
      <c r="C248" s="362" t="n">
        <v>30884388</v>
      </c>
      <c r="D248" s="362" t="inlineStr">
        <is>
          <t>121412_TBS/TNT/Team Coco - UPX - 18/19 UPX TBS/TNT VOD/OLV Upfront - 1Q19-3Q19 - 121412</t>
        </is>
      </c>
      <c r="E248" s="362" t="inlineStr">
        <is>
          <t>TBS</t>
        </is>
      </c>
      <c r="F248" s="363" t="n">
        <v>43586</v>
      </c>
      <c r="G248" s="363" t="n">
        <v>43737</v>
      </c>
      <c r="H248" s="362" t="n">
        <v>1390031</v>
      </c>
      <c r="I248" s="362" t="n">
        <v>0.71</v>
      </c>
      <c r="J248" s="364">
        <f>ROUND(H248*(I248/1000),2)</f>
        <v/>
      </c>
      <c r="K248" s="364" t="n"/>
    </row>
    <row r="249">
      <c r="B249" s="361" t="n">
        <v>208</v>
      </c>
      <c r="C249" s="362" t="n">
        <v>30884388</v>
      </c>
      <c r="D249" s="362" t="inlineStr">
        <is>
          <t>121412_TBS/TNT/Team Coco - UPX - 18/19 UPX TBS/TNT VOD/OLV Upfront - 1Q19-3Q19 - 121412</t>
        </is>
      </c>
      <c r="E249" s="362" t="inlineStr">
        <is>
          <t>TNT</t>
        </is>
      </c>
      <c r="F249" s="363" t="n">
        <v>43586</v>
      </c>
      <c r="G249" s="363" t="n">
        <v>43737</v>
      </c>
      <c r="H249" s="362" t="n">
        <v>879210</v>
      </c>
      <c r="I249" s="362" t="n">
        <v>0.71</v>
      </c>
      <c r="J249" s="364">
        <f>ROUND(H249*(I249/1000),2)</f>
        <v/>
      </c>
      <c r="K249" s="364" t="n"/>
    </row>
    <row r="250">
      <c r="B250" s="361" t="n">
        <v>209</v>
      </c>
      <c r="C250" s="362" t="n">
        <v>30914354</v>
      </c>
      <c r="D250" s="362" t="inlineStr">
        <is>
          <t>121245_Mattress Firm - TBS VOD - 18.19 TBS upfront - P25-54 -121245</t>
        </is>
      </c>
      <c r="E250" s="362" t="inlineStr">
        <is>
          <t>TBS</t>
        </is>
      </c>
      <c r="F250" s="363" t="n">
        <v>43586</v>
      </c>
      <c r="G250" s="363" t="n">
        <v>43737</v>
      </c>
      <c r="H250" s="362" t="n">
        <v>394035</v>
      </c>
      <c r="I250" s="362" t="n">
        <v>0.71</v>
      </c>
      <c r="J250" s="364">
        <f>ROUND(H250*(I250/1000),2)</f>
        <v/>
      </c>
      <c r="K250" s="364" t="n"/>
    </row>
    <row r="251">
      <c r="B251" s="361" t="n">
        <v>210</v>
      </c>
      <c r="C251" s="362" t="n">
        <v>30914376</v>
      </c>
      <c r="D251" s="362" t="inlineStr">
        <is>
          <t>121244_Mattress Firm - TNT VOD - 18.19 TNT upfront - P25-54 - 121244</t>
        </is>
      </c>
      <c r="E251" s="362" t="inlineStr">
        <is>
          <t>TNT</t>
        </is>
      </c>
      <c r="F251" s="363" t="n">
        <v>43586</v>
      </c>
      <c r="G251" s="363" t="n">
        <v>43737</v>
      </c>
      <c r="H251" s="362" t="n">
        <v>315113</v>
      </c>
      <c r="I251" s="362" t="n">
        <v>0.71</v>
      </c>
      <c r="J251" s="364">
        <f>ROUND(H251*(I251/1000),2)</f>
        <v/>
      </c>
      <c r="K251" s="364" t="n"/>
    </row>
    <row r="252">
      <c r="B252" s="361" t="n">
        <v>211</v>
      </c>
      <c r="C252" s="362" t="n">
        <v>30926564</v>
      </c>
      <c r="D252" s="362" t="inlineStr">
        <is>
          <t>123881_CN_Great Wolf Resorts_1Q19 Upfront_1/7/19-3/24/19_IO#123881</t>
        </is>
      </c>
      <c r="E252" s="362" t="inlineStr">
        <is>
          <t>Boomerang</t>
        </is>
      </c>
      <c r="F252" s="363" t="n">
        <v>43598</v>
      </c>
      <c r="G252" s="363" t="n">
        <v>43611</v>
      </c>
      <c r="H252" s="362" t="n">
        <v>12</v>
      </c>
      <c r="I252" s="362" t="n">
        <v>0.71</v>
      </c>
      <c r="J252" s="364">
        <f>ROUND(H252*(I252/1000),2)</f>
        <v/>
      </c>
      <c r="K252" s="364" t="n"/>
    </row>
    <row r="253">
      <c r="B253" s="361" t="n">
        <v>212</v>
      </c>
      <c r="C253" s="362" t="n">
        <v>30926564</v>
      </c>
      <c r="D253" s="362" t="inlineStr">
        <is>
          <t>123881_CN_Great Wolf Resorts_1Q19 Upfront_1/7/19-3/24/19_IO#123881</t>
        </is>
      </c>
      <c r="E253" s="362" t="inlineStr">
        <is>
          <t>Cartoon Network</t>
        </is>
      </c>
      <c r="F253" s="363" t="n">
        <v>43598</v>
      </c>
      <c r="G253" s="363" t="n">
        <v>43611</v>
      </c>
      <c r="H253" s="362" t="n">
        <v>95610</v>
      </c>
      <c r="I253" s="362" t="n">
        <v>0.71</v>
      </c>
      <c r="J253" s="364">
        <f>ROUND(H253*(I253/1000),2)</f>
        <v/>
      </c>
      <c r="K253" s="364" t="n"/>
    </row>
    <row r="254">
      <c r="B254" s="361" t="n">
        <v>213</v>
      </c>
      <c r="C254" s="362" t="n">
        <v>30926564</v>
      </c>
      <c r="D254" s="362" t="inlineStr">
        <is>
          <t>123881_CN_Great Wolf Resorts_1Q19 Upfront_1/7/19-3/24/19_IO#123881</t>
        </is>
      </c>
      <c r="E254" s="362" t="inlineStr">
        <is>
          <t>Cartoon Network ESP</t>
        </is>
      </c>
      <c r="F254" s="363" t="n">
        <v>43598</v>
      </c>
      <c r="G254" s="363" t="n">
        <v>43611</v>
      </c>
      <c r="H254" s="362" t="n">
        <v>273</v>
      </c>
      <c r="I254" s="362" t="n">
        <v>0.71</v>
      </c>
      <c r="J254" s="364">
        <f>ROUND(H254*(I254/1000),2)</f>
        <v/>
      </c>
      <c r="K254" s="364" t="n"/>
    </row>
    <row r="255">
      <c r="B255" s="361" t="n">
        <v>214</v>
      </c>
      <c r="C255" s="362" t="n">
        <v>30946886</v>
      </c>
      <c r="D255" s="362" t="inlineStr">
        <is>
          <t>121384_TBS - Kohler -18/19 TBS VOD/OLV Upfront - 4Q18-3Q19 - 121384</t>
        </is>
      </c>
      <c r="E255" s="362" t="inlineStr">
        <is>
          <t>TBS</t>
        </is>
      </c>
      <c r="F255" s="363" t="n">
        <v>43563</v>
      </c>
      <c r="G255" s="363" t="n">
        <v>43738</v>
      </c>
      <c r="H255" s="362" t="n">
        <v>976423</v>
      </c>
      <c r="I255" s="362" t="n">
        <v>0.71</v>
      </c>
      <c r="J255" s="364">
        <f>ROUND(H255*(I255/1000),2)</f>
        <v/>
      </c>
      <c r="K255" s="364" t="n"/>
    </row>
    <row r="256">
      <c r="B256" s="361" t="n">
        <v>215</v>
      </c>
      <c r="C256" s="362" t="n">
        <v>30962319</v>
      </c>
      <c r="D256" s="362" t="inlineStr">
        <is>
          <t>123447_TEC- VOD- Tracfone Upfront -11/262/18-9/29/18 - IO #123447</t>
        </is>
      </c>
      <c r="E256" s="362" t="inlineStr">
        <is>
          <t>Adult Swim</t>
        </is>
      </c>
      <c r="F256" s="363" t="n">
        <v>43556</v>
      </c>
      <c r="G256" s="363" t="n">
        <v>43737</v>
      </c>
      <c r="H256" s="362" t="n">
        <v>359151</v>
      </c>
      <c r="I256" s="362" t="n">
        <v>0.71</v>
      </c>
      <c r="J256" s="364">
        <f>ROUND(H256*(I256/1000),2)</f>
        <v/>
      </c>
      <c r="K256" s="364" t="n"/>
    </row>
    <row r="257">
      <c r="B257" s="361" t="n">
        <v>216</v>
      </c>
      <c r="C257" s="362" t="n">
        <v>30962319</v>
      </c>
      <c r="D257" s="362" t="inlineStr">
        <is>
          <t>123447_TEC- VOD- Tracfone Upfront -11/262/18-9/29/18 - IO #123447</t>
        </is>
      </c>
      <c r="E257" s="362" t="inlineStr">
        <is>
          <t>Boomerang</t>
        </is>
      </c>
      <c r="F257" s="363" t="n">
        <v>43556</v>
      </c>
      <c r="G257" s="363" t="n">
        <v>43737</v>
      </c>
      <c r="H257" s="362" t="n">
        <v>264</v>
      </c>
      <c r="I257" s="362" t="n">
        <v>0.71</v>
      </c>
      <c r="J257" s="364">
        <f>ROUND(H257*(I257/1000),2)</f>
        <v/>
      </c>
      <c r="K257" s="364" t="n"/>
    </row>
    <row r="258">
      <c r="B258" s="361" t="n">
        <v>217</v>
      </c>
      <c r="C258" s="362" t="n">
        <v>30962319</v>
      </c>
      <c r="D258" s="362" t="inlineStr">
        <is>
          <t>123447_TEC- VOD- Tracfone Upfront -11/262/18-9/29/18 - IO #123447</t>
        </is>
      </c>
      <c r="E258" s="362" t="inlineStr">
        <is>
          <t>Cartoon Network</t>
        </is>
      </c>
      <c r="F258" s="363" t="n">
        <v>43556</v>
      </c>
      <c r="G258" s="363" t="n">
        <v>43737</v>
      </c>
      <c r="H258" s="362" t="n">
        <v>1816380</v>
      </c>
      <c r="I258" s="362" t="n">
        <v>0.71</v>
      </c>
      <c r="J258" s="364">
        <f>ROUND(H258*(I258/1000),2)</f>
        <v/>
      </c>
      <c r="K258" s="364" t="n"/>
    </row>
    <row r="259">
      <c r="B259" s="361" t="n">
        <v>218</v>
      </c>
      <c r="C259" s="362" t="n">
        <v>30962319</v>
      </c>
      <c r="D259" s="362" t="inlineStr">
        <is>
          <t>123447_TEC- VOD- Tracfone Upfront -11/262/18-9/29/18 - IO #123447</t>
        </is>
      </c>
      <c r="E259" s="362" t="inlineStr">
        <is>
          <t>Cartoon Network ESP</t>
        </is>
      </c>
      <c r="F259" s="363" t="n">
        <v>43556</v>
      </c>
      <c r="G259" s="363" t="n">
        <v>43737</v>
      </c>
      <c r="H259" s="362" t="n">
        <v>7797</v>
      </c>
      <c r="I259" s="362" t="n">
        <v>0.71</v>
      </c>
      <c r="J259" s="364">
        <f>ROUND(H259*(I259/1000),2)</f>
        <v/>
      </c>
      <c r="K259" s="364" t="n"/>
    </row>
    <row r="260">
      <c r="B260" s="361" t="n">
        <v>219</v>
      </c>
      <c r="C260" s="362" t="n">
        <v>30962319</v>
      </c>
      <c r="D260" s="362" t="inlineStr">
        <is>
          <t>123447_TEC- VOD- Tracfone Upfront -11/262/18-9/29/18 - IO #123447</t>
        </is>
      </c>
      <c r="E260" s="362" t="inlineStr">
        <is>
          <t>truTV</t>
        </is>
      </c>
      <c r="F260" s="363" t="n">
        <v>43556</v>
      </c>
      <c r="G260" s="363" t="n">
        <v>43737</v>
      </c>
      <c r="H260" s="362" t="n">
        <v>123528</v>
      </c>
      <c r="I260" s="362" t="n">
        <v>0.71</v>
      </c>
      <c r="J260" s="364">
        <f>ROUND(H260*(I260/1000),2)</f>
        <v/>
      </c>
      <c r="K260" s="364" t="n"/>
    </row>
    <row r="261">
      <c r="B261" s="361" t="n">
        <v>220</v>
      </c>
      <c r="C261" s="362" t="n">
        <v>30966702</v>
      </c>
      <c r="D261" s="362" t="inlineStr">
        <is>
          <t>124117_ADSM DUNKIN DONUTS INCREMENTAL 2019 CY UF VOD- 1Q19-4Q19 IO#124117</t>
        </is>
      </c>
      <c r="E261" s="362" t="inlineStr">
        <is>
          <t>Adult Swim</t>
        </is>
      </c>
      <c r="F261" s="363" t="n">
        <v>43472</v>
      </c>
      <c r="G261" s="363" t="n">
        <v>43828</v>
      </c>
      <c r="H261" s="362" t="n">
        <v>987635</v>
      </c>
      <c r="I261" s="362" t="n">
        <v>0.71</v>
      </c>
      <c r="J261" s="364">
        <f>ROUND(H261*(I261/1000),2)</f>
        <v/>
      </c>
      <c r="K261" s="364" t="n"/>
    </row>
    <row r="262">
      <c r="B262" s="361" t="n">
        <v>221</v>
      </c>
      <c r="C262" s="362" t="n">
        <v>30969191</v>
      </c>
      <c r="D262" s="362" t="inlineStr">
        <is>
          <t>123873_TBS VOD - Dunkin Donuts - 18/19 UPF - 123873</t>
        </is>
      </c>
      <c r="E262" s="362" t="inlineStr">
        <is>
          <t>TBS</t>
        </is>
      </c>
      <c r="F262" s="363" t="n">
        <v>43584</v>
      </c>
      <c r="G262" s="363" t="n">
        <v>43828</v>
      </c>
      <c r="H262" s="362" t="n">
        <v>1533444</v>
      </c>
      <c r="I262" s="362" t="n">
        <v>0.71</v>
      </c>
      <c r="J262" s="364">
        <f>ROUND(H262*(I262/1000),2)</f>
        <v/>
      </c>
      <c r="K262" s="364" t="n"/>
    </row>
    <row r="263">
      <c r="B263" s="361" t="n">
        <v>222</v>
      </c>
      <c r="C263" s="362" t="n">
        <v>30969266</v>
      </c>
      <c r="D263" s="362" t="inlineStr">
        <is>
          <t>123882_TNT VOD - Dunkin Donuts - 18/19 UPF - 123882</t>
        </is>
      </c>
      <c r="E263" s="362" t="inlineStr">
        <is>
          <t>TNT</t>
        </is>
      </c>
      <c r="F263" s="363" t="n">
        <v>43584</v>
      </c>
      <c r="G263" s="363" t="n">
        <v>43814</v>
      </c>
      <c r="H263" s="362" t="n">
        <v>309119</v>
      </c>
      <c r="I263" s="362" t="n">
        <v>0.71</v>
      </c>
      <c r="J263" s="364">
        <f>ROUND(H263*(I263/1000),2)</f>
        <v/>
      </c>
      <c r="K263" s="364" t="n"/>
    </row>
    <row r="264">
      <c r="B264" s="361" t="n">
        <v>223</v>
      </c>
      <c r="C264" s="362" t="n">
        <v>30970617</v>
      </c>
      <c r="D264" s="362" t="inlineStr">
        <is>
          <t>124076_TBS VOD - Dunkin Donuts - 18/19 UPF - 124076</t>
        </is>
      </c>
      <c r="E264" s="362" t="inlineStr">
        <is>
          <t>TBS</t>
        </is>
      </c>
      <c r="F264" s="363" t="n">
        <v>43584</v>
      </c>
      <c r="G264" s="363" t="n">
        <v>43828</v>
      </c>
      <c r="H264" s="362" t="n">
        <v>897475</v>
      </c>
      <c r="I264" s="362" t="n">
        <v>0.71</v>
      </c>
      <c r="J264" s="364">
        <f>ROUND(H264*(I264/1000),2)</f>
        <v/>
      </c>
      <c r="K264" s="364" t="n"/>
    </row>
    <row r="265">
      <c r="B265" s="361" t="n">
        <v>224</v>
      </c>
      <c r="C265" s="362" t="n">
        <v>30973769</v>
      </c>
      <c r="D265" s="362" t="inlineStr">
        <is>
          <t>124104_ADSM- DUNKIN DONUTS 2019 CY UF VOD- 1Q19-4Q19- IO#124104</t>
        </is>
      </c>
      <c r="E265" s="362" t="inlineStr">
        <is>
          <t>Adult Swim</t>
        </is>
      </c>
      <c r="F265" s="363" t="n">
        <v>43472</v>
      </c>
      <c r="G265" s="363" t="n">
        <v>43828</v>
      </c>
      <c r="H265" s="362" t="n">
        <v>475751</v>
      </c>
      <c r="I265" s="362" t="n">
        <v>0.71</v>
      </c>
      <c r="J265" s="364">
        <f>ROUND(H265*(I265/1000),2)</f>
        <v/>
      </c>
      <c r="K265" s="364" t="n"/>
    </row>
    <row r="266">
      <c r="B266" s="361" t="n">
        <v>225</v>
      </c>
      <c r="C266" s="362" t="n">
        <v>31008115</v>
      </c>
      <c r="D266" s="362" t="inlineStr">
        <is>
          <t>124423_ROV ENT/Tru OLV &amp; TBS VOD - Aflac - 18.19 upfront - P25-49 - Excl CNN, HLN, Cartoon network, Adult Swim, Team Coco - IO#124423</t>
        </is>
      </c>
      <c r="E266" s="362" t="inlineStr">
        <is>
          <t>TBS</t>
        </is>
      </c>
      <c r="F266" s="363" t="n">
        <v>43591</v>
      </c>
      <c r="G266" s="363" t="n">
        <v>43737</v>
      </c>
      <c r="H266" s="362" t="n">
        <v>145876</v>
      </c>
      <c r="I266" s="362" t="n">
        <v>0.71</v>
      </c>
      <c r="J266" s="364">
        <f>ROUND(H266*(I266/1000),2)</f>
        <v/>
      </c>
      <c r="K266" s="364" t="n"/>
    </row>
    <row r="267">
      <c r="B267" s="361" t="n">
        <v>226</v>
      </c>
      <c r="C267" s="362" t="n">
        <v>31020862</v>
      </c>
      <c r="D267" s="362" t="inlineStr">
        <is>
          <t>120101_TBS VOD/OLV_Capital One_18/19 UPFRONT_Quicksilver_1Q'19-3Q'19_IO#120101</t>
        </is>
      </c>
      <c r="E267" s="362" t="inlineStr">
        <is>
          <t>TBS</t>
        </is>
      </c>
      <c r="F267" s="363" t="n">
        <v>43556</v>
      </c>
      <c r="G267" s="363" t="n">
        <v>43731</v>
      </c>
      <c r="H267" s="362" t="n">
        <v>1005496</v>
      </c>
      <c r="I267" s="362" t="n">
        <v>0.71</v>
      </c>
      <c r="J267" s="364">
        <f>ROUND(H267*(I267/1000),2)</f>
        <v/>
      </c>
      <c r="K267" s="364" t="n"/>
    </row>
    <row r="268">
      <c r="B268" s="361" t="n">
        <v>227</v>
      </c>
      <c r="C268" s="362" t="n">
        <v>31074268</v>
      </c>
      <c r="D268" s="362" t="inlineStr">
        <is>
          <t>121385_TNT - Kohler - 18/19 TNT VOD/OLV Upfront - 1Q19-3Q19 - 121385</t>
        </is>
      </c>
      <c r="E268" s="362" t="inlineStr">
        <is>
          <t>TNT</t>
        </is>
      </c>
      <c r="F268" s="363" t="n">
        <v>43563</v>
      </c>
      <c r="G268" s="363" t="n">
        <v>43737</v>
      </c>
      <c r="H268" s="362" t="n">
        <v>831936</v>
      </c>
      <c r="I268" s="362" t="n">
        <v>0.71</v>
      </c>
      <c r="J268" s="364">
        <f>ROUND(H268*(I268/1000),2)</f>
        <v/>
      </c>
      <c r="K268" s="364" t="n"/>
    </row>
    <row r="269">
      <c r="B269" s="361" t="n">
        <v>228</v>
      </c>
      <c r="C269" s="362" t="n">
        <v>31078908</v>
      </c>
      <c r="D269" s="362" t="inlineStr">
        <is>
          <t>124339_TNT - Heineken - 18/19 VOD Upfront - #124339</t>
        </is>
      </c>
      <c r="E269" s="362" t="inlineStr">
        <is>
          <t>TNT</t>
        </is>
      </c>
      <c r="F269" s="363" t="n">
        <v>43591</v>
      </c>
      <c r="G269" s="363" t="n">
        <v>43737</v>
      </c>
      <c r="H269" s="362" t="n">
        <v>123395</v>
      </c>
      <c r="I269" s="362" t="n">
        <v>0.71</v>
      </c>
      <c r="J269" s="364">
        <f>ROUND(H269*(I269/1000),2)</f>
        <v/>
      </c>
      <c r="K269" s="364" t="n"/>
    </row>
    <row r="270">
      <c r="B270" s="361" t="n">
        <v>229</v>
      </c>
      <c r="C270" s="362" t="n">
        <v>31080698</v>
      </c>
      <c r="D270" s="362" t="inlineStr">
        <is>
          <t>124254_CN- TOPPS JD GUMMIES VOD 1/7-4/15-IO#124254</t>
        </is>
      </c>
      <c r="E270" s="362" t="inlineStr">
        <is>
          <t>Cartoon Network</t>
        </is>
      </c>
      <c r="F270" s="363" t="n">
        <v>43580</v>
      </c>
      <c r="G270" s="363" t="n">
        <v>43590</v>
      </c>
      <c r="H270" s="362" t="n">
        <v>9646</v>
      </c>
      <c r="I270" s="362" t="n">
        <v>0.71</v>
      </c>
      <c r="J270" s="364">
        <f>ROUND(H270*(I270/1000),2)</f>
        <v/>
      </c>
      <c r="K270" s="364" t="n"/>
    </row>
    <row r="271">
      <c r="B271" s="361" t="n">
        <v>230</v>
      </c>
      <c r="C271" s="362" t="n">
        <v>31080698</v>
      </c>
      <c r="D271" s="362" t="inlineStr">
        <is>
          <t>124254_CN- TOPPS JD GUMMIES VOD 1/7-4/15-IO#124254</t>
        </is>
      </c>
      <c r="E271" s="362" t="inlineStr">
        <is>
          <t>Cartoon Network ESP</t>
        </is>
      </c>
      <c r="F271" s="363" t="n">
        <v>43580</v>
      </c>
      <c r="G271" s="363" t="n">
        <v>43590</v>
      </c>
      <c r="H271" s="362" t="n">
        <v>37</v>
      </c>
      <c r="I271" s="362" t="n">
        <v>0.71</v>
      </c>
      <c r="J271" s="364">
        <f>ROUND(H271*(I271/1000),2)</f>
        <v/>
      </c>
      <c r="K271" s="364" t="n"/>
    </row>
    <row r="272">
      <c r="B272" s="361" t="n">
        <v>231</v>
      </c>
      <c r="C272" s="362" t="n">
        <v>31081058</v>
      </c>
      <c r="D272" s="362" t="inlineStr">
        <is>
          <t>124252_CN- TOPPS MATCHEMS VOD 1Q19 1/7-4/15 IO#124252</t>
        </is>
      </c>
      <c r="E272" s="362" t="inlineStr">
        <is>
          <t>Boomerang</t>
        </is>
      </c>
      <c r="F272" s="363" t="n">
        <v>43580</v>
      </c>
      <c r="G272" s="363" t="n">
        <v>43590</v>
      </c>
      <c r="H272" s="362" t="n">
        <v>1</v>
      </c>
      <c r="I272" s="362" t="n">
        <v>0.71</v>
      </c>
      <c r="J272" s="364">
        <f>ROUND(H272*(I272/1000),2)</f>
        <v/>
      </c>
      <c r="K272" s="364" t="n"/>
    </row>
    <row r="273">
      <c r="B273" s="361" t="n">
        <v>232</v>
      </c>
      <c r="C273" s="362" t="n">
        <v>31081058</v>
      </c>
      <c r="D273" s="362" t="inlineStr">
        <is>
          <t>124252_CN- TOPPS MATCHEMS VOD 1Q19 1/7-4/15 IO#124252</t>
        </is>
      </c>
      <c r="E273" s="362" t="inlineStr">
        <is>
          <t>Cartoon Network</t>
        </is>
      </c>
      <c r="F273" s="363" t="n">
        <v>43580</v>
      </c>
      <c r="G273" s="363" t="n">
        <v>43590</v>
      </c>
      <c r="H273" s="362" t="n">
        <v>7207</v>
      </c>
      <c r="I273" s="362" t="n">
        <v>0.71</v>
      </c>
      <c r="J273" s="364">
        <f>ROUND(H273*(I273/1000),2)</f>
        <v/>
      </c>
      <c r="K273" s="364" t="n"/>
    </row>
    <row r="274">
      <c r="B274" s="361" t="n">
        <v>233</v>
      </c>
      <c r="C274" s="362" t="n">
        <v>31081058</v>
      </c>
      <c r="D274" s="362" t="inlineStr">
        <is>
          <t>124252_CN- TOPPS MATCHEMS VOD 1Q19 1/7-4/15 IO#124252</t>
        </is>
      </c>
      <c r="E274" s="362" t="inlineStr">
        <is>
          <t>Cartoon Network ESP</t>
        </is>
      </c>
      <c r="F274" s="363" t="n">
        <v>43580</v>
      </c>
      <c r="G274" s="363" t="n">
        <v>43590</v>
      </c>
      <c r="H274" s="362" t="n">
        <v>22</v>
      </c>
      <c r="I274" s="362" t="n">
        <v>0.71</v>
      </c>
      <c r="J274" s="364">
        <f>ROUND(H274*(I274/1000),2)</f>
        <v/>
      </c>
      <c r="K274" s="364" t="n"/>
    </row>
    <row r="275">
      <c r="B275" s="361" t="n">
        <v>234</v>
      </c>
      <c r="C275" s="362" t="n">
        <v>31094963</v>
      </c>
      <c r="D275" s="362" t="inlineStr">
        <is>
          <t>124415_CN TOPPS BABY BOTTLE POP GUMY BLAST VOD 1Q 4/15 IO#124415</t>
        </is>
      </c>
      <c r="E275" s="362" t="inlineStr">
        <is>
          <t>Boomerang</t>
        </is>
      </c>
      <c r="F275" s="363" t="n">
        <v>43580</v>
      </c>
      <c r="G275" s="363" t="n">
        <v>43590</v>
      </c>
      <c r="H275" s="362" t="n">
        <v>2</v>
      </c>
      <c r="I275" s="362" t="n">
        <v>0.71</v>
      </c>
      <c r="J275" s="364">
        <f>ROUND(H275*(I275/1000),2)</f>
        <v/>
      </c>
      <c r="K275" s="364" t="n"/>
    </row>
    <row r="276">
      <c r="B276" s="361" t="n">
        <v>235</v>
      </c>
      <c r="C276" s="362" t="n">
        <v>31094963</v>
      </c>
      <c r="D276" s="362" t="inlineStr">
        <is>
          <t>124415_CN TOPPS BABY BOTTLE POP GUMY BLAST VOD 1Q 4/15 IO#124415</t>
        </is>
      </c>
      <c r="E276" s="362" t="inlineStr">
        <is>
          <t>Cartoon Network</t>
        </is>
      </c>
      <c r="F276" s="363" t="n">
        <v>43580</v>
      </c>
      <c r="G276" s="363" t="n">
        <v>43590</v>
      </c>
      <c r="H276" s="362" t="n">
        <v>25194</v>
      </c>
      <c r="I276" s="362" t="n">
        <v>0.71</v>
      </c>
      <c r="J276" s="364">
        <f>ROUND(H276*(I276/1000),2)</f>
        <v/>
      </c>
      <c r="K276" s="364" t="n"/>
    </row>
    <row r="277">
      <c r="B277" s="361" t="n">
        <v>236</v>
      </c>
      <c r="C277" s="362" t="n">
        <v>31094963</v>
      </c>
      <c r="D277" s="362" t="inlineStr">
        <is>
          <t>124415_CN TOPPS BABY BOTTLE POP GUMY BLAST VOD 1Q 4/15 IO#124415</t>
        </is>
      </c>
      <c r="E277" s="362" t="inlineStr">
        <is>
          <t>Cartoon Network ESP</t>
        </is>
      </c>
      <c r="F277" s="363" t="n">
        <v>43580</v>
      </c>
      <c r="G277" s="363" t="n">
        <v>43590</v>
      </c>
      <c r="H277" s="362" t="n">
        <v>90</v>
      </c>
      <c r="I277" s="362" t="n">
        <v>0.71</v>
      </c>
      <c r="J277" s="364">
        <f>ROUND(H277*(I277/1000),2)</f>
        <v/>
      </c>
      <c r="K277" s="364" t="n"/>
    </row>
    <row r="278">
      <c r="B278" s="361" t="n">
        <v>237</v>
      </c>
      <c r="C278" s="362" t="n">
        <v>31155831</v>
      </c>
      <c r="D278" s="362" t="inlineStr">
        <is>
          <t>121325_TNT - GSK - 18/19 TNT VOD Upfront - IO #121325</t>
        </is>
      </c>
      <c r="E278" s="362" t="inlineStr">
        <is>
          <t>TNT</t>
        </is>
      </c>
      <c r="F278" s="363" t="n">
        <v>43556</v>
      </c>
      <c r="G278" s="363" t="n">
        <v>43646</v>
      </c>
      <c r="H278" s="362" t="n">
        <v>1984452</v>
      </c>
      <c r="I278" s="362" t="n">
        <v>0.71</v>
      </c>
      <c r="J278" s="364">
        <f>ROUND(H278*(I278/1000),2)</f>
        <v/>
      </c>
      <c r="K278" s="364" t="n"/>
    </row>
    <row r="279">
      <c r="B279" s="361" t="n">
        <v>238</v>
      </c>
      <c r="C279" s="362" t="n">
        <v>31178511</v>
      </c>
      <c r="D279" s="362" t="inlineStr">
        <is>
          <t>121403_TNT - Mercedes Benz - 18/19 CPO TNT VOD/OLV Upfront - IO # 121403</t>
        </is>
      </c>
      <c r="E279" s="362" t="inlineStr">
        <is>
          <t>TNT</t>
        </is>
      </c>
      <c r="F279" s="363" t="n">
        <v>43598</v>
      </c>
      <c r="G279" s="363" t="n">
        <v>43737</v>
      </c>
      <c r="H279" s="362" t="n">
        <v>197281</v>
      </c>
      <c r="I279" s="362" t="n">
        <v>0.71</v>
      </c>
      <c r="J279" s="364">
        <f>ROUND(H279*(I279/1000),2)</f>
        <v/>
      </c>
      <c r="K279" s="364" t="n"/>
    </row>
    <row r="280">
      <c r="B280" s="361" t="n">
        <v>239</v>
      </c>
      <c r="C280" s="362" t="n">
        <v>31180746</v>
      </c>
      <c r="D280" s="362" t="inlineStr">
        <is>
          <t>124034_TBS - VOD - Tempur-Sealy - 2019 CY UF - 1Q-4Q19 - #124034</t>
        </is>
      </c>
      <c r="E280" s="362" t="inlineStr">
        <is>
          <t>TBS</t>
        </is>
      </c>
      <c r="F280" s="363" t="n">
        <v>43570</v>
      </c>
      <c r="G280" s="363" t="n">
        <v>43772</v>
      </c>
      <c r="H280" s="362" t="n">
        <v>345017</v>
      </c>
      <c r="I280" s="362" t="n">
        <v>0.71</v>
      </c>
      <c r="J280" s="364">
        <f>ROUND(H280*(I280/1000),2)</f>
        <v/>
      </c>
      <c r="K280" s="364" t="n"/>
    </row>
    <row r="281">
      <c r="B281" s="361" t="n">
        <v>240</v>
      </c>
      <c r="C281" s="362" t="n">
        <v>31241411</v>
      </c>
      <c r="D281" s="362" t="inlineStr">
        <is>
          <t>124293_TEN - Chase Retail - CY UF - 1Q19-3Q19 - OLV/VOD - IO #124293</t>
        </is>
      </c>
      <c r="E281" s="362" t="inlineStr">
        <is>
          <t>TBS</t>
        </is>
      </c>
      <c r="F281" s="363" t="n">
        <v>43598</v>
      </c>
      <c r="G281" s="363" t="n">
        <v>43737</v>
      </c>
      <c r="H281" s="362" t="n">
        <v>1424484</v>
      </c>
      <c r="I281" s="362" t="n">
        <v>0.71</v>
      </c>
      <c r="J281" s="364">
        <f>ROUND(H281*(I281/1000),2)</f>
        <v/>
      </c>
      <c r="K281" s="364" t="n"/>
    </row>
    <row r="282">
      <c r="B282" s="361" t="n">
        <v>241</v>
      </c>
      <c r="C282" s="362" t="n">
        <v>31241411</v>
      </c>
      <c r="D282" s="362" t="inlineStr">
        <is>
          <t>124293_TEN - Chase Retail - CY UF - 1Q19-3Q19 - OLV/VOD - IO #124293</t>
        </is>
      </c>
      <c r="E282" s="362" t="inlineStr">
        <is>
          <t>TNT</t>
        </is>
      </c>
      <c r="F282" s="363" t="n">
        <v>43598</v>
      </c>
      <c r="G282" s="363" t="n">
        <v>43737</v>
      </c>
      <c r="H282" s="362" t="n">
        <v>1034334</v>
      </c>
      <c r="I282" s="362" t="n">
        <v>0.71</v>
      </c>
      <c r="J282" s="364">
        <f>ROUND(H282*(I282/1000),2)</f>
        <v/>
      </c>
      <c r="K282" s="364" t="n"/>
    </row>
    <row r="283">
      <c r="B283" s="361" t="n">
        <v>242</v>
      </c>
      <c r="C283" s="362" t="n">
        <v>31241411</v>
      </c>
      <c r="D283" s="362" t="inlineStr">
        <is>
          <t>124293_TEN - Chase Retail - CY UF - 1Q19-3Q19 - OLV/VOD - IO #124293</t>
        </is>
      </c>
      <c r="E283" s="362" t="inlineStr">
        <is>
          <t>truTV</t>
        </is>
      </c>
      <c r="F283" s="363" t="n">
        <v>43598</v>
      </c>
      <c r="G283" s="363" t="n">
        <v>43737</v>
      </c>
      <c r="H283" s="362" t="n">
        <v>612790</v>
      </c>
      <c r="I283" s="362" t="n">
        <v>0.71</v>
      </c>
      <c r="J283" s="364">
        <f>ROUND(H283*(I283/1000),2)</f>
        <v/>
      </c>
      <c r="K283" s="364" t="n"/>
    </row>
    <row r="284">
      <c r="B284" s="361" t="n">
        <v>243</v>
      </c>
      <c r="C284" s="362" t="n">
        <v>31241961</v>
      </c>
      <c r="D284" s="362" t="inlineStr">
        <is>
          <t>124520_TRU VOD - Universal Orlando Resort 18/19 Upfront - P25 - 54 - IO#124520</t>
        </is>
      </c>
      <c r="E284" s="362" t="inlineStr">
        <is>
          <t>truTV</t>
        </is>
      </c>
      <c r="F284" s="363" t="n">
        <v>43591</v>
      </c>
      <c r="G284" s="363" t="n">
        <v>43639</v>
      </c>
      <c r="H284" s="362" t="n">
        <v>163400</v>
      </c>
      <c r="I284" s="362" t="n">
        <v>0.71</v>
      </c>
      <c r="J284" s="364">
        <f>ROUND(H284*(I284/1000),2)</f>
        <v/>
      </c>
      <c r="K284" s="364" t="n"/>
    </row>
    <row r="285">
      <c r="B285" s="361" t="n">
        <v>244</v>
      </c>
      <c r="C285" s="362" t="n">
        <v>31276996</v>
      </c>
      <c r="D285" s="362" t="inlineStr">
        <is>
          <t>124446_1Q-3Q TBS - Heineken - 18/19 VOD UF - 124446</t>
        </is>
      </c>
      <c r="E285" s="362" t="inlineStr">
        <is>
          <t>TBS</t>
        </is>
      </c>
      <c r="F285" s="363" t="n">
        <v>43591</v>
      </c>
      <c r="G285" s="363" t="n">
        <v>43737</v>
      </c>
      <c r="H285" s="362" t="n">
        <v>86905</v>
      </c>
      <c r="I285" s="362" t="n">
        <v>0.71</v>
      </c>
      <c r="J285" s="364">
        <f>ROUND(H285*(I285/1000),2)</f>
        <v/>
      </c>
      <c r="K285" s="364" t="n"/>
    </row>
    <row r="286">
      <c r="B286" s="361" t="n">
        <v>245</v>
      </c>
      <c r="C286" s="362" t="n">
        <v>31288878</v>
      </c>
      <c r="D286" s="362" t="inlineStr">
        <is>
          <t>123784_TBS/TRU OLV/VOD - Constant Contact - 1Q-2Q19 SCT - 1/14 - 5/12 - Order: #123784</t>
        </is>
      </c>
      <c r="E286" s="362" t="inlineStr">
        <is>
          <t>TBS</t>
        </is>
      </c>
      <c r="F286" s="363" t="n">
        <v>43556</v>
      </c>
      <c r="G286" s="363" t="n">
        <v>43611</v>
      </c>
      <c r="H286" s="362" t="n">
        <v>103238</v>
      </c>
      <c r="I286" s="362" t="n">
        <v>0.71</v>
      </c>
      <c r="J286" s="364">
        <f>ROUND(H286*(I286/1000),2)</f>
        <v/>
      </c>
      <c r="K286" s="364" t="n"/>
    </row>
    <row r="287">
      <c r="B287" s="361" t="n">
        <v>246</v>
      </c>
      <c r="C287" s="362" t="n">
        <v>31288878</v>
      </c>
      <c r="D287" s="362" t="inlineStr">
        <is>
          <t>123784_TBS/TRU OLV/VOD - Constant Contact - 1Q-2Q19 SCT - 1/14 - 5/12 - Order: #123784</t>
        </is>
      </c>
      <c r="E287" s="362" t="inlineStr">
        <is>
          <t>truTV</t>
        </is>
      </c>
      <c r="F287" s="363" t="n">
        <v>43556</v>
      </c>
      <c r="G287" s="363" t="n">
        <v>43611</v>
      </c>
      <c r="H287" s="362" t="n">
        <v>185003</v>
      </c>
      <c r="I287" s="362" t="n">
        <v>0.71</v>
      </c>
      <c r="J287" s="364">
        <f>ROUND(H287*(I287/1000),2)</f>
        <v/>
      </c>
      <c r="K287" s="364" t="n"/>
    </row>
    <row r="288">
      <c r="B288" s="361" t="n">
        <v>247</v>
      </c>
      <c r="C288" s="362" t="n">
        <v>31531295</v>
      </c>
      <c r="D288" s="362" t="inlineStr">
        <is>
          <t>124512_TRU VOD - Universal Orlando Portfolio 18/19 Upfront - P25 - 54 - IO#124512</t>
        </is>
      </c>
      <c r="E288" s="362" t="inlineStr">
        <is>
          <t>truTV</t>
        </is>
      </c>
      <c r="F288" s="363" t="n">
        <v>43570</v>
      </c>
      <c r="G288" s="363" t="n">
        <v>43618</v>
      </c>
      <c r="H288" s="362" t="n">
        <v>104212</v>
      </c>
      <c r="I288" s="362" t="n">
        <v>0.71</v>
      </c>
      <c r="J288" s="364">
        <f>ROUND(H288*(I288/1000),2)</f>
        <v/>
      </c>
      <c r="K288" s="364" t="n"/>
    </row>
    <row r="289">
      <c r="B289" s="361" t="n">
        <v>248</v>
      </c>
      <c r="C289" s="362" t="n">
        <v>31552259</v>
      </c>
      <c r="D289" s="362" t="inlineStr">
        <is>
          <t>122511_TBS VOD - Universal Orlando Portfolio 18/19 Upfront - P25 - 54 - IO#122511</t>
        </is>
      </c>
      <c r="E289" s="362" t="inlineStr">
        <is>
          <t>TBS</t>
        </is>
      </c>
      <c r="F289" s="363" t="n">
        <v>43570</v>
      </c>
      <c r="G289" s="363" t="n">
        <v>43618</v>
      </c>
      <c r="H289" s="362" t="n">
        <v>374095</v>
      </c>
      <c r="I289" s="362" t="n">
        <v>0.71</v>
      </c>
      <c r="J289" s="364">
        <f>ROUND(H289*(I289/1000),2)</f>
        <v/>
      </c>
      <c r="K289" s="364" t="n"/>
    </row>
    <row r="290">
      <c r="B290" s="361" t="n">
        <v>249</v>
      </c>
      <c r="C290" s="362" t="n">
        <v>31552448</v>
      </c>
      <c r="D290" s="362" t="inlineStr">
        <is>
          <t>121707_MillerCoors_TBS VOD_Blue Moon_1Q-3Q_IO#121707</t>
        </is>
      </c>
      <c r="E290" s="362" t="inlineStr">
        <is>
          <t>TBS</t>
        </is>
      </c>
      <c r="F290" s="363" t="n">
        <v>43577</v>
      </c>
      <c r="G290" s="363" t="n">
        <v>43737</v>
      </c>
      <c r="H290" s="362" t="n">
        <v>481198</v>
      </c>
      <c r="I290" s="362" t="n">
        <v>0.71</v>
      </c>
      <c r="J290" s="364">
        <f>ROUND(H290*(I290/1000),2)</f>
        <v/>
      </c>
      <c r="K290" s="364" t="n"/>
    </row>
    <row r="291">
      <c r="B291" s="361" t="n">
        <v>250</v>
      </c>
      <c r="C291" s="362" t="n">
        <v>31562819</v>
      </c>
      <c r="D291" s="362" t="inlineStr">
        <is>
          <t>121282_TNT - SERVPRO - 2019 CY Upfront VOD - 1.28-8.11.19 - 121282</t>
        </is>
      </c>
      <c r="E291" s="362" t="inlineStr">
        <is>
          <t>TNT</t>
        </is>
      </c>
      <c r="F291" s="363" t="n">
        <v>43493</v>
      </c>
      <c r="G291" s="363" t="n">
        <v>43688</v>
      </c>
      <c r="H291" s="362" t="n">
        <v>387626</v>
      </c>
      <c r="I291" s="362" t="n">
        <v>0.71</v>
      </c>
      <c r="J291" s="364">
        <f>ROUND(H291*(I291/1000),2)</f>
        <v/>
      </c>
      <c r="K291" s="364" t="n"/>
    </row>
    <row r="292">
      <c r="B292" s="361" t="n">
        <v>251</v>
      </c>
      <c r="C292" s="362" t="n">
        <v>31636429</v>
      </c>
      <c r="D292" s="362" t="inlineStr">
        <is>
          <t>124146_ TBS/TNT - Amgen - 18/19 Amgen VOD/OLV Upfront - IO #124146</t>
        </is>
      </c>
      <c r="E292" s="362" t="inlineStr">
        <is>
          <t>TBS</t>
        </is>
      </c>
      <c r="F292" s="363" t="n">
        <v>43556</v>
      </c>
      <c r="G292" s="363" t="n">
        <v>43646</v>
      </c>
      <c r="H292" s="362" t="n">
        <v>1040191</v>
      </c>
      <c r="I292" s="362" t="n">
        <v>0.71</v>
      </c>
      <c r="J292" s="364">
        <f>ROUND(H292*(I292/1000),2)</f>
        <v/>
      </c>
      <c r="K292" s="364" t="n"/>
    </row>
    <row r="293">
      <c r="B293" s="361" t="n">
        <v>252</v>
      </c>
      <c r="C293" s="362" t="n">
        <v>31636429</v>
      </c>
      <c r="D293" s="362" t="inlineStr">
        <is>
          <t>124146_ TBS/TNT - Amgen - 18/19 Amgen VOD/OLV Upfront - IO #124146</t>
        </is>
      </c>
      <c r="E293" s="362" t="inlineStr">
        <is>
          <t>TNT</t>
        </is>
      </c>
      <c r="F293" s="363" t="n">
        <v>43556</v>
      </c>
      <c r="G293" s="363" t="n">
        <v>43646</v>
      </c>
      <c r="H293" s="362" t="n">
        <v>668691</v>
      </c>
      <c r="I293" s="362" t="n">
        <v>0.71</v>
      </c>
      <c r="J293" s="364">
        <f>ROUND(H293*(I293/1000),2)</f>
        <v/>
      </c>
      <c r="K293" s="364" t="n"/>
    </row>
    <row r="294">
      <c r="B294" s="361" t="n">
        <v>253</v>
      </c>
      <c r="C294" s="362" t="n">
        <v>31651008</v>
      </c>
      <c r="D294" s="362" t="inlineStr">
        <is>
          <t>2019-CNN-Turner-Cross-House-VOD</t>
        </is>
      </c>
      <c r="E294" s="362" t="inlineStr">
        <is>
          <t>CNN</t>
        </is>
      </c>
      <c r="F294" s="363" t="n">
        <v>43495</v>
      </c>
      <c r="G294" s="363" t="n">
        <v>43830</v>
      </c>
      <c r="H294" s="362" t="n">
        <v>459216</v>
      </c>
      <c r="I294" s="362" t="n">
        <v>0.71</v>
      </c>
      <c r="J294" s="364">
        <f>ROUND(H294*(I294/1000),2)</f>
        <v/>
      </c>
      <c r="K294" s="364" t="n"/>
    </row>
    <row r="295">
      <c r="B295" s="361" t="n">
        <v>254</v>
      </c>
      <c r="C295" s="362" t="n">
        <v>31651008</v>
      </c>
      <c r="D295" s="362" t="inlineStr">
        <is>
          <t>2019-CNN-Turner-Cross-House-VOD</t>
        </is>
      </c>
      <c r="E295" s="362" t="inlineStr">
        <is>
          <t>HLN</t>
        </is>
      </c>
      <c r="F295" s="363" t="n">
        <v>43495</v>
      </c>
      <c r="G295" s="363" t="n">
        <v>43830</v>
      </c>
      <c r="H295" s="362" t="n">
        <v>230647</v>
      </c>
      <c r="I295" s="362" t="n">
        <v>0.71</v>
      </c>
      <c r="J295" s="364">
        <f>ROUND(H295*(I295/1000),2)</f>
        <v/>
      </c>
      <c r="K295" s="364" t="n"/>
    </row>
    <row r="296">
      <c r="B296" s="361" t="n">
        <v>255</v>
      </c>
      <c r="C296" s="362" t="n">
        <v>31739548</v>
      </c>
      <c r="D296" s="362" t="inlineStr">
        <is>
          <t>121790_ADSM- TOYOTA 18/19 UPFRONT VOD IO#121790</t>
        </is>
      </c>
      <c r="E296" s="362" t="inlineStr">
        <is>
          <t>Adult Swim</t>
        </is>
      </c>
      <c r="F296" s="363" t="n">
        <v>43570</v>
      </c>
      <c r="G296" s="363" t="n">
        <v>43646</v>
      </c>
      <c r="H296" s="362" t="n">
        <v>311596</v>
      </c>
      <c r="I296" s="362" t="n">
        <v>0.71</v>
      </c>
      <c r="J296" s="364">
        <f>ROUND(H296*(I296/1000),2)</f>
        <v/>
      </c>
      <c r="K296" s="364" t="n"/>
    </row>
    <row r="297">
      <c r="B297" s="361" t="n">
        <v>256</v>
      </c>
      <c r="C297" s="362" t="n">
        <v>31742030</v>
      </c>
      <c r="D297" s="362" t="inlineStr">
        <is>
          <t>124413_CN TOPPS PUSH POP VOD 1Q19 2/4-4/7 IO#124413</t>
        </is>
      </c>
      <c r="E297" s="362" t="inlineStr">
        <is>
          <t>Cartoon Network</t>
        </is>
      </c>
      <c r="F297" s="363" t="n">
        <v>43580</v>
      </c>
      <c r="G297" s="363" t="n">
        <v>43590</v>
      </c>
      <c r="H297" s="362" t="n">
        <v>4724</v>
      </c>
      <c r="I297" s="362" t="n">
        <v>0.71</v>
      </c>
      <c r="J297" s="364">
        <f>ROUND(H297*(I297/1000),2)</f>
        <v/>
      </c>
      <c r="K297" s="364" t="n"/>
    </row>
    <row r="298">
      <c r="B298" s="361" t="n">
        <v>257</v>
      </c>
      <c r="C298" s="362" t="n">
        <v>31742030</v>
      </c>
      <c r="D298" s="362" t="inlineStr">
        <is>
          <t>124413_CN TOPPS PUSH POP VOD 1Q19 2/4-4/7 IO#124413</t>
        </is>
      </c>
      <c r="E298" s="362" t="inlineStr">
        <is>
          <t>Cartoon Network ESP</t>
        </is>
      </c>
      <c r="F298" s="363" t="n">
        <v>43580</v>
      </c>
      <c r="G298" s="363" t="n">
        <v>43590</v>
      </c>
      <c r="H298" s="362" t="n">
        <v>15</v>
      </c>
      <c r="I298" s="362" t="n">
        <v>0.71</v>
      </c>
      <c r="J298" s="364">
        <f>ROUND(H298*(I298/1000),2)</f>
        <v/>
      </c>
      <c r="K298" s="364" t="n"/>
    </row>
    <row r="299">
      <c r="B299" s="361" t="n">
        <v>258</v>
      </c>
      <c r="C299" s="362" t="n">
        <v>31744342</v>
      </c>
      <c r="D299" s="362" t="inlineStr">
        <is>
          <t>122284_TBS - Toyota- VOD - UF P18-49 -1Q19-2Q19 - 12/31 - 6/24 IO # 122284</t>
        </is>
      </c>
      <c r="E299" s="362" t="inlineStr">
        <is>
          <t>TBS</t>
        </is>
      </c>
      <c r="F299" s="363" t="n">
        <v>43570</v>
      </c>
      <c r="G299" s="363" t="n">
        <v>43646</v>
      </c>
      <c r="H299" s="362" t="n">
        <v>868949</v>
      </c>
      <c r="I299" s="362" t="n">
        <v>0.71</v>
      </c>
      <c r="J299" s="364">
        <f>ROUND(H299*(I299/1000),2)</f>
        <v/>
      </c>
      <c r="K299" s="364" t="n"/>
    </row>
    <row r="300">
      <c r="B300" s="361" t="n">
        <v>259</v>
      </c>
      <c r="C300" s="362" t="n">
        <v>31744448</v>
      </c>
      <c r="D300" s="362" t="inlineStr">
        <is>
          <t>124414_CN TOPPS FINDERS KEEPERS VOD 1Q19 2/4-4/15 IO#124414</t>
        </is>
      </c>
      <c r="E300" s="362" t="inlineStr">
        <is>
          <t>Boomerang</t>
        </is>
      </c>
      <c r="F300" s="363" t="n">
        <v>43580</v>
      </c>
      <c r="G300" s="363" t="n">
        <v>43590</v>
      </c>
      <c r="H300" s="362" t="n">
        <v>1</v>
      </c>
      <c r="I300" s="362" t="n">
        <v>0.71</v>
      </c>
      <c r="J300" s="364">
        <f>ROUND(H300*(I300/1000),2)</f>
        <v/>
      </c>
      <c r="K300" s="364" t="n"/>
    </row>
    <row r="301">
      <c r="B301" s="361" t="n">
        <v>260</v>
      </c>
      <c r="C301" s="362" t="n">
        <v>31744448</v>
      </c>
      <c r="D301" s="362" t="inlineStr">
        <is>
          <t>124414_CN TOPPS FINDERS KEEPERS VOD 1Q19 2/4-4/15 IO#124414</t>
        </is>
      </c>
      <c r="E301" s="362" t="inlineStr">
        <is>
          <t>Cartoon Network</t>
        </is>
      </c>
      <c r="F301" s="363" t="n">
        <v>43580</v>
      </c>
      <c r="G301" s="363" t="n">
        <v>43590</v>
      </c>
      <c r="H301" s="362" t="n">
        <v>7732</v>
      </c>
      <c r="I301" s="362" t="n">
        <v>0.71</v>
      </c>
      <c r="J301" s="364">
        <f>ROUND(H301*(I301/1000),2)</f>
        <v/>
      </c>
      <c r="K301" s="364" t="n"/>
    </row>
    <row r="302">
      <c r="B302" s="361" t="n">
        <v>261</v>
      </c>
      <c r="C302" s="362" t="n">
        <v>31744448</v>
      </c>
      <c r="D302" s="362" t="inlineStr">
        <is>
          <t>124414_CN TOPPS FINDERS KEEPERS VOD 1Q19 2/4-4/15 IO#124414</t>
        </is>
      </c>
      <c r="E302" s="362" t="inlineStr">
        <is>
          <t>Cartoon Network ESP</t>
        </is>
      </c>
      <c r="F302" s="363" t="n">
        <v>43580</v>
      </c>
      <c r="G302" s="363" t="n">
        <v>43590</v>
      </c>
      <c r="H302" s="362" t="n">
        <v>28</v>
      </c>
      <c r="I302" s="362" t="n">
        <v>0.71</v>
      </c>
      <c r="J302" s="364">
        <f>ROUND(H302*(I302/1000),2)</f>
        <v/>
      </c>
      <c r="K302" s="364" t="n"/>
    </row>
    <row r="303">
      <c r="B303" s="361" t="n">
        <v>262</v>
      </c>
      <c r="C303" s="362" t="n">
        <v>31747755</v>
      </c>
      <c r="D303" s="362" t="inlineStr">
        <is>
          <t>123486_ROV ENT- Quicken Loans- 2019 Upfront- 1Q'19-4Q'19-#123486</t>
        </is>
      </c>
      <c r="E303" s="362" t="inlineStr">
        <is>
          <t>Adult Swim</t>
        </is>
      </c>
      <c r="F303" s="363" t="n">
        <v>43497</v>
      </c>
      <c r="G303" s="363" t="n">
        <v>43830</v>
      </c>
      <c r="H303" s="362" t="n">
        <v>143928</v>
      </c>
      <c r="I303" s="362" t="n">
        <v>0.71</v>
      </c>
      <c r="J303" s="364">
        <f>ROUND(H303*(I303/1000),2)</f>
        <v/>
      </c>
      <c r="K303" s="364" t="n"/>
    </row>
    <row r="304">
      <c r="B304" s="361" t="n">
        <v>263</v>
      </c>
      <c r="C304" s="362" t="n">
        <v>31747755</v>
      </c>
      <c r="D304" s="362" t="inlineStr">
        <is>
          <t>123486_ROV ENT- Quicken Loans- 2019 Upfront- 1Q'19-4Q'19-#123486</t>
        </is>
      </c>
      <c r="E304" s="362" t="inlineStr">
        <is>
          <t>TBS</t>
        </is>
      </c>
      <c r="F304" s="363" t="n">
        <v>43497</v>
      </c>
      <c r="G304" s="363" t="n">
        <v>43830</v>
      </c>
      <c r="H304" s="362" t="n">
        <v>99205</v>
      </c>
      <c r="I304" s="362" t="n">
        <v>0.71</v>
      </c>
      <c r="J304" s="364">
        <f>ROUND(H304*(I304/1000),2)</f>
        <v/>
      </c>
      <c r="K304" s="364" t="n"/>
    </row>
    <row r="305">
      <c r="B305" s="361" t="n">
        <v>264</v>
      </c>
      <c r="C305" s="362" t="n">
        <v>31747755</v>
      </c>
      <c r="D305" s="362" t="inlineStr">
        <is>
          <t>123486_ROV ENT- Quicken Loans- 2019 Upfront- 1Q'19-4Q'19-#123486</t>
        </is>
      </c>
      <c r="E305" s="362" t="inlineStr">
        <is>
          <t>TNT</t>
        </is>
      </c>
      <c r="F305" s="363" t="n">
        <v>43497</v>
      </c>
      <c r="G305" s="363" t="n">
        <v>43830</v>
      </c>
      <c r="H305" s="362" t="n">
        <v>77679</v>
      </c>
      <c r="I305" s="362" t="n">
        <v>0.71</v>
      </c>
      <c r="J305" s="364">
        <f>ROUND(H305*(I305/1000),2)</f>
        <v/>
      </c>
      <c r="K305" s="364" t="n"/>
    </row>
    <row r="306">
      <c r="B306" s="361" t="n">
        <v>265</v>
      </c>
      <c r="C306" s="362" t="n">
        <v>31747755</v>
      </c>
      <c r="D306" s="362" t="inlineStr">
        <is>
          <t>123486_ROV ENT- Quicken Loans- 2019 Upfront- 1Q'19-4Q'19-#123486</t>
        </is>
      </c>
      <c r="E306" s="362" t="inlineStr">
        <is>
          <t>truTV</t>
        </is>
      </c>
      <c r="F306" s="363" t="n">
        <v>43497</v>
      </c>
      <c r="G306" s="363" t="n">
        <v>43830</v>
      </c>
      <c r="H306" s="362" t="n">
        <v>48247</v>
      </c>
      <c r="I306" s="362" t="n">
        <v>0.71</v>
      </c>
      <c r="J306" s="364">
        <f>ROUND(H306*(I306/1000),2)</f>
        <v/>
      </c>
      <c r="K306" s="364" t="n"/>
    </row>
    <row r="307">
      <c r="B307" s="361" t="n">
        <v>266</v>
      </c>
      <c r="C307" s="362" t="n">
        <v>31789346</v>
      </c>
      <c r="D307" s="362" t="inlineStr">
        <is>
          <t>121122_TBS VOD - Eli Lilly Galca 18/19 VOD UF - IO#121122</t>
        </is>
      </c>
      <c r="E307" s="362" t="inlineStr">
        <is>
          <t>TBS</t>
        </is>
      </c>
      <c r="F307" s="363" t="n">
        <v>43556</v>
      </c>
      <c r="G307" s="363" t="n">
        <v>43738</v>
      </c>
      <c r="H307" s="362" t="n">
        <v>355022</v>
      </c>
      <c r="I307" s="362" t="n">
        <v>0.71</v>
      </c>
      <c r="J307" s="364">
        <f>ROUND(H307*(I307/1000),2)</f>
        <v/>
      </c>
      <c r="K307" s="364" t="n"/>
    </row>
    <row r="308">
      <c r="B308" s="361" t="n">
        <v>267</v>
      </c>
      <c r="C308" s="362" t="n">
        <v>31796659</v>
      </c>
      <c r="D308" s="362" t="inlineStr">
        <is>
          <t>124807_CN- VOD -PVM- Airheads - 1Q-4Q- #124807</t>
        </is>
      </c>
      <c r="E308" s="362" t="inlineStr">
        <is>
          <t>Boomerang</t>
        </is>
      </c>
      <c r="F308" s="363" t="n">
        <v>43556</v>
      </c>
      <c r="G308" s="363" t="n">
        <v>43737</v>
      </c>
      <c r="H308" s="362" t="n">
        <v>92</v>
      </c>
      <c r="I308" s="362" t="n">
        <v>0.71</v>
      </c>
      <c r="J308" s="364">
        <f>ROUND(H308*(I308/1000),2)</f>
        <v/>
      </c>
      <c r="K308" s="364" t="n"/>
    </row>
    <row r="309">
      <c r="B309" s="361" t="n">
        <v>268</v>
      </c>
      <c r="C309" s="362" t="n">
        <v>31796659</v>
      </c>
      <c r="D309" s="362" t="inlineStr">
        <is>
          <t>124807_CN- VOD -PVM- Airheads - 1Q-4Q- #124807</t>
        </is>
      </c>
      <c r="E309" s="362" t="inlineStr">
        <is>
          <t>Cartoon Network</t>
        </is>
      </c>
      <c r="F309" s="363" t="n">
        <v>43556</v>
      </c>
      <c r="G309" s="363" t="n">
        <v>43737</v>
      </c>
      <c r="H309" s="362" t="n">
        <v>674867</v>
      </c>
      <c r="I309" s="362" t="n">
        <v>0.71</v>
      </c>
      <c r="J309" s="364">
        <f>ROUND(H309*(I309/1000),2)</f>
        <v/>
      </c>
      <c r="K309" s="364" t="n"/>
    </row>
    <row r="310">
      <c r="B310" s="361" t="n">
        <v>269</v>
      </c>
      <c r="C310" s="362" t="n">
        <v>31796659</v>
      </c>
      <c r="D310" s="362" t="inlineStr">
        <is>
          <t>124807_CN- VOD -PVM- Airheads - 1Q-4Q- #124807</t>
        </is>
      </c>
      <c r="E310" s="362" t="inlineStr">
        <is>
          <t>Cartoon Network ESP</t>
        </is>
      </c>
      <c r="F310" s="363" t="n">
        <v>43556</v>
      </c>
      <c r="G310" s="363" t="n">
        <v>43737</v>
      </c>
      <c r="H310" s="362" t="n">
        <v>3268</v>
      </c>
      <c r="I310" s="362" t="n">
        <v>0.71</v>
      </c>
      <c r="J310" s="364">
        <f>ROUND(H310*(I310/1000),2)</f>
        <v/>
      </c>
      <c r="K310" s="364" t="n"/>
    </row>
    <row r="311">
      <c r="B311" s="361" t="n">
        <v>270</v>
      </c>
      <c r="C311" s="362" t="n">
        <v>31875258</v>
      </c>
      <c r="D311" s="362" t="inlineStr">
        <is>
          <t>124821_Campbell's - 1Q/2Q TBS Milano VOD - F2554 - #124821</t>
        </is>
      </c>
      <c r="E311" s="362" t="inlineStr">
        <is>
          <t>TBS</t>
        </is>
      </c>
      <c r="F311" s="363" t="n">
        <v>43577</v>
      </c>
      <c r="G311" s="363" t="n">
        <v>43611</v>
      </c>
      <c r="H311" s="362" t="n">
        <v>192781</v>
      </c>
      <c r="I311" s="362" t="n">
        <v>0.71</v>
      </c>
      <c r="J311" s="364">
        <f>ROUND(H311*(I311/1000),2)</f>
        <v/>
      </c>
      <c r="K311" s="364" t="n"/>
    </row>
    <row r="312">
      <c r="B312" s="361" t="n">
        <v>271</v>
      </c>
      <c r="C312" s="362" t="n">
        <v>31886356</v>
      </c>
      <c r="D312" s="362" t="inlineStr">
        <is>
          <t>125060_TNT VOD - PetSmart - TNT VOD 18/19 Upfront - 2.11-9.29.19 #125060</t>
        </is>
      </c>
      <c r="E312" s="362" t="inlineStr">
        <is>
          <t>TNT</t>
        </is>
      </c>
      <c r="F312" s="363" t="n">
        <v>43549</v>
      </c>
      <c r="G312" s="363" t="n">
        <v>43737</v>
      </c>
      <c r="H312" s="362" t="n">
        <v>1328093</v>
      </c>
      <c r="I312" s="362" t="n">
        <v>0.71</v>
      </c>
      <c r="J312" s="364">
        <f>ROUND(H312*(I312/1000),2)</f>
        <v/>
      </c>
      <c r="K312" s="364" t="n"/>
    </row>
    <row r="313">
      <c r="B313" s="361" t="n">
        <v>272</v>
      </c>
      <c r="C313" s="362" t="n">
        <v>31909279</v>
      </c>
      <c r="D313" s="362" t="inlineStr">
        <is>
          <t>124471_TNT VOD_Chobani_1Q'19-2Q'19 Scatter_IO#124471</t>
        </is>
      </c>
      <c r="E313" s="362" t="inlineStr">
        <is>
          <t>TNT</t>
        </is>
      </c>
      <c r="F313" s="363" t="n">
        <v>43570</v>
      </c>
      <c r="G313" s="363" t="n">
        <v>43611</v>
      </c>
      <c r="H313" s="362" t="n">
        <v>100012</v>
      </c>
      <c r="I313" s="362" t="n">
        <v>0.71</v>
      </c>
      <c r="J313" s="364">
        <f>ROUND(H313*(I313/1000),2)</f>
        <v/>
      </c>
      <c r="K313" s="364" t="n"/>
    </row>
    <row r="314">
      <c r="B314" s="361" t="n">
        <v>273</v>
      </c>
      <c r="C314" s="362" t="n">
        <v>31909282</v>
      </c>
      <c r="D314" s="362" t="inlineStr">
        <is>
          <t>124474_TBS VOD_Chobani_1Q'19-2Q'19 SCATTER_IO#124474</t>
        </is>
      </c>
      <c r="E314" s="362" t="inlineStr">
        <is>
          <t>TBS</t>
        </is>
      </c>
      <c r="F314" s="363" t="n">
        <v>43570</v>
      </c>
      <c r="G314" s="363" t="n">
        <v>43611</v>
      </c>
      <c r="H314" s="362" t="n">
        <v>413785</v>
      </c>
      <c r="I314" s="362" t="n">
        <v>0.71</v>
      </c>
      <c r="J314" s="364">
        <f>ROUND(H314*(I314/1000),2)</f>
        <v/>
      </c>
      <c r="K314" s="364" t="n"/>
    </row>
    <row r="315">
      <c r="B315" s="361" t="n">
        <v>274</v>
      </c>
      <c r="C315" s="362" t="n">
        <v>31913314</v>
      </c>
      <c r="D315" s="362" t="inlineStr">
        <is>
          <t>124371_TBS VOD - Western Union - Upfront - 1Q-2Q - #124371</t>
        </is>
      </c>
      <c r="E315" s="362" t="inlineStr">
        <is>
          <t>TBS</t>
        </is>
      </c>
      <c r="F315" s="363" t="n">
        <v>43584</v>
      </c>
      <c r="G315" s="363" t="n">
        <v>43632</v>
      </c>
      <c r="H315" s="362" t="n">
        <v>440937</v>
      </c>
      <c r="I315" s="362" t="n">
        <v>0.71</v>
      </c>
      <c r="J315" s="364">
        <f>ROUND(H315*(I315/1000),2)</f>
        <v/>
      </c>
      <c r="K315" s="364" t="n"/>
    </row>
    <row r="316">
      <c r="B316" s="361" t="n">
        <v>275</v>
      </c>
      <c r="C316" s="362" t="n">
        <v>31922609</v>
      </c>
      <c r="D316" s="362" t="inlineStr">
        <is>
          <t>124632_CNN - SERVPRO - 2019 - 1.28 - 12.31.19 - 124632</t>
        </is>
      </c>
      <c r="E316" s="362" t="inlineStr">
        <is>
          <t>CNN</t>
        </is>
      </c>
      <c r="F316" s="363" t="n">
        <v>43504</v>
      </c>
      <c r="G316" s="363" t="n">
        <v>43830</v>
      </c>
      <c r="H316" s="362" t="n">
        <v>7291</v>
      </c>
      <c r="I316" s="362" t="n">
        <v>0.71</v>
      </c>
      <c r="J316" s="364">
        <f>ROUND(H316*(I316/1000),2)</f>
        <v/>
      </c>
      <c r="K316" s="364" t="n"/>
    </row>
    <row r="317">
      <c r="B317" s="361" t="n">
        <v>276</v>
      </c>
      <c r="C317" s="362" t="n">
        <v>31922609</v>
      </c>
      <c r="D317" s="362" t="inlineStr">
        <is>
          <t>124632_CNN - SERVPRO - 2019 - 1.28 - 12.31.19 - 124632</t>
        </is>
      </c>
      <c r="E317" s="362" t="inlineStr">
        <is>
          <t>HLN</t>
        </is>
      </c>
      <c r="F317" s="363" t="n">
        <v>43504</v>
      </c>
      <c r="G317" s="363" t="n">
        <v>43830</v>
      </c>
      <c r="H317" s="362" t="n">
        <v>4993</v>
      </c>
      <c r="I317" s="362" t="n">
        <v>0.71</v>
      </c>
      <c r="J317" s="364">
        <f>ROUND(H317*(I317/1000),2)</f>
        <v/>
      </c>
      <c r="K317" s="364" t="n"/>
    </row>
    <row r="318">
      <c r="B318" s="361" t="n">
        <v>277</v>
      </c>
      <c r="C318" s="362" t="n">
        <v>31933778</v>
      </c>
      <c r="D318" s="362" t="inlineStr">
        <is>
          <t>123033_TBS - Ferrero - 18/19 TBS VOD/OLV Upfront Trolli - 1Q19-3Q19 - 123033</t>
        </is>
      </c>
      <c r="E318" s="362" t="inlineStr">
        <is>
          <t>TBS</t>
        </is>
      </c>
      <c r="F318" s="363" t="n">
        <v>43563</v>
      </c>
      <c r="G318" s="363" t="n">
        <v>43723</v>
      </c>
      <c r="H318" s="362" t="n">
        <v>308993</v>
      </c>
      <c r="I318" s="362" t="n">
        <v>0.71</v>
      </c>
      <c r="J318" s="364">
        <f>ROUND(H318*(I318/1000),2)</f>
        <v/>
      </c>
      <c r="K318" s="364" t="n"/>
    </row>
    <row r="319">
      <c r="B319" s="361" t="n">
        <v>278</v>
      </c>
      <c r="C319" s="362" t="n">
        <v>31933956</v>
      </c>
      <c r="D319" s="362" t="inlineStr">
        <is>
          <t>122925_TBS - Ferrero - 18/19 VOD/OLV Upfront - Sweetarts - 1Q19-3Q19 - 122925</t>
        </is>
      </c>
      <c r="E319" s="362" t="inlineStr">
        <is>
          <t>TBS</t>
        </is>
      </c>
      <c r="F319" s="363" t="n">
        <v>43535</v>
      </c>
      <c r="G319" s="363" t="n">
        <v>43737</v>
      </c>
      <c r="H319" s="362" t="n">
        <v>348982</v>
      </c>
      <c r="I319" s="362" t="n">
        <v>0.71</v>
      </c>
      <c r="J319" s="364">
        <f>ROUND(H319*(I319/1000),2)</f>
        <v/>
      </c>
      <c r="K319" s="364" t="n"/>
    </row>
    <row r="320">
      <c r="B320" s="361" t="n">
        <v>279</v>
      </c>
      <c r="C320" s="362" t="n">
        <v>31934019</v>
      </c>
      <c r="D320" s="362" t="inlineStr">
        <is>
          <t>123035_TBS - Ferrero - 18/19 TBS VOD/OLV Upfront - Black Forest - 2Q19-3Q19 -123035</t>
        </is>
      </c>
      <c r="E320" s="362" t="inlineStr">
        <is>
          <t>TBS</t>
        </is>
      </c>
      <c r="F320" s="363" t="n">
        <v>43598</v>
      </c>
      <c r="G320" s="363" t="n">
        <v>43723</v>
      </c>
      <c r="H320" s="362" t="n">
        <v>280979</v>
      </c>
      <c r="I320" s="362" t="n">
        <v>0.71</v>
      </c>
      <c r="J320" s="364">
        <f>ROUND(H320*(I320/1000),2)</f>
        <v/>
      </c>
      <c r="K320" s="364" t="n"/>
    </row>
    <row r="321">
      <c r="B321" s="361" t="n">
        <v>280</v>
      </c>
      <c r="C321" s="362" t="n">
        <v>31935608</v>
      </c>
      <c r="D321" s="362" t="inlineStr">
        <is>
          <t>124437_AS, truTV OLV/VOD- UM- US ARMY- 1Q'19-3Q19 UPF 2.15.19-9.22.19 IO #124437</t>
        </is>
      </c>
      <c r="E321" s="362" t="inlineStr">
        <is>
          <t>Adult Swim</t>
        </is>
      </c>
      <c r="F321" s="363" t="n">
        <v>43577</v>
      </c>
      <c r="G321" s="363" t="n">
        <v>43730</v>
      </c>
      <c r="H321" s="362" t="n">
        <v>101369</v>
      </c>
      <c r="I321" s="362" t="n">
        <v>0.71</v>
      </c>
      <c r="J321" s="364">
        <f>ROUND(H321*(I321/1000),2)</f>
        <v/>
      </c>
      <c r="K321" s="364" t="n"/>
    </row>
    <row r="322">
      <c r="B322" s="361" t="n">
        <v>281</v>
      </c>
      <c r="C322" s="362" t="n">
        <v>31935608</v>
      </c>
      <c r="D322" s="362" t="inlineStr">
        <is>
          <t>124437_AS, truTV OLV/VOD- UM- US ARMY- 1Q'19-3Q19 UPF 2.15.19-9.22.19 IO #124437</t>
        </is>
      </c>
      <c r="E322" s="362" t="inlineStr">
        <is>
          <t>truTV</t>
        </is>
      </c>
      <c r="F322" s="363" t="n">
        <v>43577</v>
      </c>
      <c r="G322" s="363" t="n">
        <v>43730</v>
      </c>
      <c r="H322" s="362" t="n">
        <v>51781</v>
      </c>
      <c r="I322" s="362" t="n">
        <v>0.71</v>
      </c>
      <c r="J322" s="364">
        <f>ROUND(H322*(I322/1000),2)</f>
        <v/>
      </c>
      <c r="K322" s="364" t="n"/>
    </row>
    <row r="323">
      <c r="B323" s="361" t="n">
        <v>282</v>
      </c>
      <c r="C323" s="362" t="n">
        <v>32053865</v>
      </c>
      <c r="D323" s="362" t="inlineStr">
        <is>
          <t>123807_TNT/Red Robin CY 2019 Upfront/1Q-3Q'19/P25-49/Order #123807</t>
        </is>
      </c>
      <c r="E323" s="362" t="inlineStr">
        <is>
          <t>TNT</t>
        </is>
      </c>
      <c r="F323" s="363" t="n">
        <v>43586</v>
      </c>
      <c r="G323" s="363" t="n">
        <v>43737</v>
      </c>
      <c r="H323" s="362" t="n">
        <v>409436</v>
      </c>
      <c r="I323" s="362" t="n">
        <v>0.71</v>
      </c>
      <c r="J323" s="364">
        <f>ROUND(H323*(I323/1000),2)</f>
        <v/>
      </c>
      <c r="K323" s="364" t="n"/>
    </row>
    <row r="324">
      <c r="B324" s="361" t="n">
        <v>283</v>
      </c>
      <c r="C324" s="362" t="n">
        <v>32129146</v>
      </c>
      <c r="D324" s="362" t="inlineStr">
        <is>
          <t>124695_TBS VOD/OLV-Exxon- 2019 Upfront- Lubes- 1Q'19-2Q'19-#124695</t>
        </is>
      </c>
      <c r="E324" s="362" t="inlineStr">
        <is>
          <t>TBS</t>
        </is>
      </c>
      <c r="F324" s="363" t="n">
        <v>43584</v>
      </c>
      <c r="G324" s="363" t="n">
        <v>43639</v>
      </c>
      <c r="H324" s="362" t="n">
        <v>620495</v>
      </c>
      <c r="I324" s="362" t="n">
        <v>0.71</v>
      </c>
      <c r="J324" s="364">
        <f>ROUND(H324*(I324/1000),2)</f>
        <v/>
      </c>
      <c r="K324" s="364" t="n"/>
    </row>
    <row r="325">
      <c r="B325" s="361" t="n">
        <v>284</v>
      </c>
      <c r="C325" s="362" t="n">
        <v>32158327</v>
      </c>
      <c r="D325" s="362" t="inlineStr">
        <is>
          <t>124991_ TNT-VOD- PhRMA-COR- 2/25-6/24 #124991</t>
        </is>
      </c>
      <c r="E325" s="362" t="inlineStr">
        <is>
          <t>TNT</t>
        </is>
      </c>
      <c r="F325" s="363" t="n">
        <v>43577</v>
      </c>
      <c r="G325" s="363" t="n">
        <v>43646</v>
      </c>
      <c r="H325" s="362" t="n">
        <v>1746525</v>
      </c>
      <c r="I325" s="362" t="n">
        <v>0.71</v>
      </c>
      <c r="J325" s="364">
        <f>ROUND(H325*(I325/1000),2)</f>
        <v/>
      </c>
      <c r="K325" s="364" t="n"/>
    </row>
    <row r="326">
      <c r="B326" s="361" t="n">
        <v>285</v>
      </c>
      <c r="C326" s="362" t="n">
        <v>32158565</v>
      </c>
      <c r="D326" s="362" t="inlineStr">
        <is>
          <t>123187_Marriott - TBS VOD - 18.19 TBS upfront - P25-49 - #123187</t>
        </is>
      </c>
      <c r="E326" s="362" t="inlineStr">
        <is>
          <t>TBS</t>
        </is>
      </c>
      <c r="F326" s="363" t="n">
        <v>43556</v>
      </c>
      <c r="G326" s="363" t="n">
        <v>43737</v>
      </c>
      <c r="H326" s="362" t="n">
        <v>122848</v>
      </c>
      <c r="I326" s="362" t="n">
        <v>0.71</v>
      </c>
      <c r="J326" s="364">
        <f>ROUND(H326*(I326/1000),2)</f>
        <v/>
      </c>
      <c r="K326" s="364" t="n"/>
    </row>
    <row r="327">
      <c r="B327" s="361" t="n">
        <v>286</v>
      </c>
      <c r="C327" s="362" t="n">
        <v>32158594</v>
      </c>
      <c r="D327" s="362" t="inlineStr">
        <is>
          <t>123188_Marriott - TNT VOD - 18.19 TNT upfront - P25-49 - 123188</t>
        </is>
      </c>
      <c r="E327" s="362" t="inlineStr">
        <is>
          <t>TNT</t>
        </is>
      </c>
      <c r="F327" s="363" t="n">
        <v>43556</v>
      </c>
      <c r="G327" s="363" t="n">
        <v>43737</v>
      </c>
      <c r="H327" s="362" t="n">
        <v>102361</v>
      </c>
      <c r="I327" s="362" t="n">
        <v>0.71</v>
      </c>
      <c r="J327" s="364">
        <f>ROUND(H327*(I327/1000),2)</f>
        <v/>
      </c>
      <c r="K327" s="364" t="n"/>
    </row>
    <row r="328">
      <c r="B328" s="361" t="n">
        <v>287</v>
      </c>
      <c r="C328" s="362" t="n">
        <v>32158628</v>
      </c>
      <c r="D328" s="362" t="inlineStr">
        <is>
          <t>124488_TBS VOD_BOARSHEAD_2019 CYU_1Q'19-4Q'19_IO#124488</t>
        </is>
      </c>
      <c r="E328" s="362" t="inlineStr">
        <is>
          <t>TBS</t>
        </is>
      </c>
      <c r="F328" s="363" t="n">
        <v>43591</v>
      </c>
      <c r="G328" s="363" t="n">
        <v>43814</v>
      </c>
      <c r="H328" s="362" t="n">
        <v>1524847</v>
      </c>
      <c r="I328" s="362" t="n">
        <v>0.71</v>
      </c>
      <c r="J328" s="364">
        <f>ROUND(H328*(I328/1000),2)</f>
        <v/>
      </c>
      <c r="K328" s="364" t="n"/>
    </row>
    <row r="329">
      <c r="B329" s="361" t="n">
        <v>288</v>
      </c>
      <c r="C329" s="362" t="n">
        <v>32192388</v>
      </c>
      <c r="D329" s="362" t="inlineStr">
        <is>
          <t>124848_TBS VOD/Red Robin/CY 2019 Upfront 1Q-3Q/P25-49/124848</t>
        </is>
      </c>
      <c r="E329" s="362" t="inlineStr">
        <is>
          <t>TBS</t>
        </is>
      </c>
      <c r="F329" s="363" t="n">
        <v>43593</v>
      </c>
      <c r="G329" s="363" t="n">
        <v>43709</v>
      </c>
      <c r="H329" s="362" t="n">
        <v>330303</v>
      </c>
      <c r="I329" s="362" t="n">
        <v>0.71</v>
      </c>
      <c r="J329" s="364">
        <f>ROUND(H329*(I329/1000),2)</f>
        <v/>
      </c>
      <c r="K329" s="364" t="n"/>
    </row>
    <row r="330">
      <c r="B330" s="361" t="n">
        <v>289</v>
      </c>
      <c r="C330" s="362" t="n">
        <v>32247287</v>
      </c>
      <c r="D330" s="362" t="inlineStr">
        <is>
          <t>120474_TBS VOD - Paper &amp; Packaging Board 18/19 Upfront - IO:120474</t>
        </is>
      </c>
      <c r="E330" s="362" t="inlineStr">
        <is>
          <t>TBS</t>
        </is>
      </c>
      <c r="F330" s="363" t="n">
        <v>43570</v>
      </c>
      <c r="G330" s="363" t="n">
        <v>43737</v>
      </c>
      <c r="H330" s="362" t="n">
        <v>38538</v>
      </c>
      <c r="I330" s="362" t="n">
        <v>0.71</v>
      </c>
      <c r="J330" s="364">
        <f>ROUND(H330*(I330/1000),2)</f>
        <v/>
      </c>
      <c r="K330" s="364" t="n"/>
    </row>
    <row r="331">
      <c r="B331" s="361" t="n">
        <v>290</v>
      </c>
      <c r="C331" s="362" t="n">
        <v>32247317</v>
      </c>
      <c r="D331" s="362" t="inlineStr">
        <is>
          <t>120479_TRU VOD - Paper &amp; Packaging Board 18/19 Upfront - IO:120479</t>
        </is>
      </c>
      <c r="E331" s="362" t="inlineStr">
        <is>
          <t>truTV</t>
        </is>
      </c>
      <c r="F331" s="363" t="n">
        <v>43570</v>
      </c>
      <c r="G331" s="363" t="n">
        <v>43737</v>
      </c>
      <c r="H331" s="362" t="n">
        <v>68330</v>
      </c>
      <c r="I331" s="362" t="n">
        <v>0.71</v>
      </c>
      <c r="J331" s="364">
        <f>ROUND(H331*(I331/1000),2)</f>
        <v/>
      </c>
      <c r="K331" s="364" t="n"/>
    </row>
    <row r="332">
      <c r="B332" s="361" t="n">
        <v>291</v>
      </c>
      <c r="C332" s="362" t="n">
        <v>32247347</v>
      </c>
      <c r="D332" s="362" t="inlineStr">
        <is>
          <t>120477_TNT VOD - Paper &amp; Packaging Board 18/19 Upfront - IO:120477</t>
        </is>
      </c>
      <c r="E332" s="362" t="inlineStr">
        <is>
          <t>TNT</t>
        </is>
      </c>
      <c r="F332" s="363" t="n">
        <v>43570</v>
      </c>
      <c r="G332" s="363" t="n">
        <v>43737</v>
      </c>
      <c r="H332" s="362" t="n">
        <v>80886</v>
      </c>
      <c r="I332" s="362" t="n">
        <v>0.71</v>
      </c>
      <c r="J332" s="364">
        <f>ROUND(H332*(I332/1000),2)</f>
        <v/>
      </c>
      <c r="K332" s="364" t="n"/>
    </row>
    <row r="333">
      <c r="B333" s="361" t="n">
        <v>292</v>
      </c>
      <c r="C333" s="362" t="n">
        <v>32251183</v>
      </c>
      <c r="D333" s="362" t="inlineStr">
        <is>
          <t>124627_TBS VOD_Travelocity_ 3.4.19-5.26.19_#124627</t>
        </is>
      </c>
      <c r="E333" s="362" t="inlineStr">
        <is>
          <t>TBS</t>
        </is>
      </c>
      <c r="F333" s="363" t="n">
        <v>43570</v>
      </c>
      <c r="G333" s="363" t="n">
        <v>43611</v>
      </c>
      <c r="H333" s="362" t="n">
        <v>1410017</v>
      </c>
      <c r="I333" s="362" t="n">
        <v>0.71</v>
      </c>
      <c r="J333" s="364">
        <f>ROUND(H333*(I333/1000),2)</f>
        <v/>
      </c>
      <c r="K333" s="364" t="n"/>
    </row>
    <row r="334">
      <c r="B334" s="361" t="n">
        <v>293</v>
      </c>
      <c r="C334" s="362" t="n">
        <v>32266400</v>
      </c>
      <c r="D334" s="362" t="inlineStr">
        <is>
          <t>120110_TBS VOD/OLV_Corona Extra_18/19 UPFRONT_Corona Extra_1Q'19-4Q'19_ IO#120110</t>
        </is>
      </c>
      <c r="E334" s="362" t="inlineStr">
        <is>
          <t>TBS</t>
        </is>
      </c>
      <c r="F334" s="363" t="n">
        <v>43556</v>
      </c>
      <c r="G334" s="363" t="n">
        <v>43828</v>
      </c>
      <c r="H334" s="362" t="n">
        <v>261687</v>
      </c>
      <c r="I334" s="362" t="n">
        <v>0.71</v>
      </c>
      <c r="J334" s="364">
        <f>ROUND(H334*(I334/1000),2)</f>
        <v/>
      </c>
      <c r="K334" s="364" t="n"/>
    </row>
    <row r="335">
      <c r="B335" s="361" t="n">
        <v>294</v>
      </c>
      <c r="C335" s="362" t="n">
        <v>32277448</v>
      </c>
      <c r="D335" s="362" t="inlineStr">
        <is>
          <t>124808_truTV/ADSM- VOD - PVM- Mentos -3/4-11/17- #124808</t>
        </is>
      </c>
      <c r="E335" s="362" t="inlineStr">
        <is>
          <t>truTV</t>
        </is>
      </c>
      <c r="F335" s="363" t="n">
        <v>43556</v>
      </c>
      <c r="G335" s="363" t="n">
        <v>43793</v>
      </c>
      <c r="H335" s="362" t="n">
        <v>568409</v>
      </c>
      <c r="I335" s="362" t="n">
        <v>0.71</v>
      </c>
      <c r="J335" s="364">
        <f>ROUND(H335*(I335/1000),2)</f>
        <v/>
      </c>
      <c r="K335" s="364" t="n"/>
    </row>
    <row r="336">
      <c r="B336" s="361" t="n">
        <v>295</v>
      </c>
      <c r="C336" s="362" t="n">
        <v>32304484</v>
      </c>
      <c r="D336" s="362" t="inlineStr">
        <is>
          <t>121692_MillerCoors_TBS VOD_Sol_1Q-3Q_IO#121692</t>
        </is>
      </c>
      <c r="E336" s="362" t="inlineStr">
        <is>
          <t>TBS</t>
        </is>
      </c>
      <c r="F336" s="363" t="n">
        <v>43584</v>
      </c>
      <c r="G336" s="363" t="n">
        <v>43730</v>
      </c>
      <c r="H336" s="362" t="n">
        <v>134738</v>
      </c>
      <c r="I336" s="362" t="n">
        <v>0.71</v>
      </c>
      <c r="J336" s="364">
        <f>ROUND(H336*(I336/1000),2)</f>
        <v/>
      </c>
      <c r="K336" s="364" t="n"/>
    </row>
    <row r="337">
      <c r="B337" s="361" t="n">
        <v>296</v>
      </c>
      <c r="C337" s="362" t="n">
        <v>32399404</v>
      </c>
      <c r="D337" s="362" t="inlineStr">
        <is>
          <t>125193_TBS VOD/OLV_MAYO CLINIC_1Q19-3Q'19 SCATTER_IO#125193</t>
        </is>
      </c>
      <c r="E337" s="362" t="inlineStr">
        <is>
          <t>TBS</t>
        </is>
      </c>
      <c r="F337" s="363" t="n">
        <v>43570</v>
      </c>
      <c r="G337" s="363" t="n">
        <v>43674</v>
      </c>
      <c r="H337" s="362" t="n">
        <v>439219</v>
      </c>
      <c r="I337" s="362" t="n">
        <v>0.71</v>
      </c>
      <c r="J337" s="364">
        <f>ROUND(H337*(I337/1000),2)</f>
        <v/>
      </c>
      <c r="K337" s="364" t="n"/>
    </row>
    <row r="338">
      <c r="B338" s="361" t="n">
        <v>297</v>
      </c>
      <c r="C338" s="362" t="n">
        <v>32451296</v>
      </c>
      <c r="D338" s="362" t="inlineStr">
        <is>
          <t>120801_18/19 Adult Swim/truth Initiative/2Q19/Order #120801</t>
        </is>
      </c>
      <c r="E338" s="362" t="inlineStr">
        <is>
          <t>Adult Swim</t>
        </is>
      </c>
      <c r="F338" s="363" t="n">
        <v>43556</v>
      </c>
      <c r="G338" s="363" t="n">
        <v>43646</v>
      </c>
      <c r="H338" s="362" t="n">
        <v>167362</v>
      </c>
      <c r="I338" s="362" t="n">
        <v>0.71</v>
      </c>
      <c r="J338" s="364">
        <f>ROUND(H338*(I338/1000),2)</f>
        <v/>
      </c>
      <c r="K338" s="364" t="n"/>
    </row>
    <row r="339">
      <c r="B339" s="361" t="n">
        <v>298</v>
      </c>
      <c r="C339" s="362" t="n">
        <v>32505775</v>
      </c>
      <c r="D339" s="362" t="inlineStr">
        <is>
          <t>124417_CN MGA VIRO RIDES VOD 3/18-4/8 IO#124417</t>
        </is>
      </c>
      <c r="E339" s="362" t="inlineStr">
        <is>
          <t>Boomerang</t>
        </is>
      </c>
      <c r="F339" s="363" t="n">
        <v>43580</v>
      </c>
      <c r="G339" s="363" t="n">
        <v>43590</v>
      </c>
      <c r="H339" s="362" t="n">
        <v>9</v>
      </c>
      <c r="I339" s="362" t="n">
        <v>0.71</v>
      </c>
      <c r="J339" s="364">
        <f>ROUND(H339*(I339/1000),2)</f>
        <v/>
      </c>
      <c r="K339" s="364" t="n"/>
    </row>
    <row r="340">
      <c r="B340" s="361" t="n">
        <v>299</v>
      </c>
      <c r="C340" s="362" t="n">
        <v>32505775</v>
      </c>
      <c r="D340" s="362" t="inlineStr">
        <is>
          <t>124417_CN MGA VIRO RIDES VOD 3/18-4/8 IO#124417</t>
        </is>
      </c>
      <c r="E340" s="362" t="inlineStr">
        <is>
          <t>Cartoon Network</t>
        </is>
      </c>
      <c r="F340" s="363" t="n">
        <v>43580</v>
      </c>
      <c r="G340" s="363" t="n">
        <v>43590</v>
      </c>
      <c r="H340" s="362" t="n">
        <v>81655</v>
      </c>
      <c r="I340" s="362" t="n">
        <v>0.71</v>
      </c>
      <c r="J340" s="364">
        <f>ROUND(H340*(I340/1000),2)</f>
        <v/>
      </c>
      <c r="K340" s="364" t="n"/>
    </row>
    <row r="341">
      <c r="B341" s="361" t="n">
        <v>300</v>
      </c>
      <c r="C341" s="362" t="n">
        <v>32505775</v>
      </c>
      <c r="D341" s="362" t="inlineStr">
        <is>
          <t>124417_CN MGA VIRO RIDES VOD 3/18-4/8 IO#124417</t>
        </is>
      </c>
      <c r="E341" s="362" t="inlineStr">
        <is>
          <t>Cartoon Network ESP</t>
        </is>
      </c>
      <c r="F341" s="363" t="n">
        <v>43580</v>
      </c>
      <c r="G341" s="363" t="n">
        <v>43590</v>
      </c>
      <c r="H341" s="362" t="n">
        <v>280</v>
      </c>
      <c r="I341" s="362" t="n">
        <v>0.71</v>
      </c>
      <c r="J341" s="364">
        <f>ROUND(H341*(I341/1000),2)</f>
        <v/>
      </c>
      <c r="K341" s="364" t="n"/>
    </row>
    <row r="342">
      <c r="B342" s="361" t="n">
        <v>301</v>
      </c>
      <c r="C342" s="362" t="n">
        <v>32507974</v>
      </c>
      <c r="D342" s="362" t="inlineStr">
        <is>
          <t>125319_TNT VOD/OLV- EXxon- 2019 Upfront- 1Q19-4Q'19- #125319</t>
        </is>
      </c>
      <c r="E342" s="362" t="inlineStr">
        <is>
          <t>TNT</t>
        </is>
      </c>
      <c r="F342" s="363" t="n">
        <v>43584</v>
      </c>
      <c r="G342" s="363" t="n">
        <v>43793</v>
      </c>
      <c r="H342" s="362" t="n">
        <v>820251</v>
      </c>
      <c r="I342" s="362" t="n">
        <v>0.71</v>
      </c>
      <c r="J342" s="364">
        <f>ROUND(H342*(I342/1000),2)</f>
        <v/>
      </c>
      <c r="K342" s="364" t="n"/>
    </row>
    <row r="343">
      <c r="B343" s="361" t="n">
        <v>302</v>
      </c>
      <c r="C343" s="362" t="n">
        <v>32513049</v>
      </c>
      <c r="D343" s="362" t="inlineStr">
        <is>
          <t>125744_TTN OLV/VOD ADU_Air Force 18/19 ADSM UF_3/11-5/5_IO#125744</t>
        </is>
      </c>
      <c r="E343" s="362" t="inlineStr">
        <is>
          <t>Adult Swim</t>
        </is>
      </c>
      <c r="F343" s="363" t="n">
        <v>43563</v>
      </c>
      <c r="G343" s="363" t="n">
        <v>43590</v>
      </c>
      <c r="H343" s="362" t="n">
        <v>39</v>
      </c>
      <c r="I343" s="362" t="n">
        <v>0.71</v>
      </c>
      <c r="J343" s="364">
        <f>ROUND(H343*(I343/1000),2)</f>
        <v/>
      </c>
      <c r="K343" s="364" t="n"/>
    </row>
    <row r="344">
      <c r="B344" s="361" t="n">
        <v>303</v>
      </c>
      <c r="C344" s="362" t="n">
        <v>32513049</v>
      </c>
      <c r="D344" s="362" t="inlineStr">
        <is>
          <t>125744_TTN OLV/VOD ADU_Air Force 18/19 ADSM UF_3/11-5/5_IO#125744</t>
        </is>
      </c>
      <c r="E344" s="362" t="inlineStr">
        <is>
          <t>TBS</t>
        </is>
      </c>
      <c r="F344" s="363" t="n">
        <v>43563</v>
      </c>
      <c r="G344" s="363" t="n">
        <v>43590</v>
      </c>
      <c r="H344" s="362" t="n">
        <v>9</v>
      </c>
      <c r="I344" s="362" t="n">
        <v>0.71</v>
      </c>
      <c r="J344" s="364">
        <f>ROUND(H344*(I344/1000),2)</f>
        <v/>
      </c>
      <c r="K344" s="364" t="n"/>
    </row>
    <row r="345">
      <c r="B345" s="361" t="n">
        <v>304</v>
      </c>
      <c r="C345" s="362" t="n">
        <v>32513049</v>
      </c>
      <c r="D345" s="362" t="inlineStr">
        <is>
          <t>125744_TTN OLV/VOD ADU_Air Force 18/19 ADSM UF_3/11-5/5_IO#125744</t>
        </is>
      </c>
      <c r="E345" s="362" t="inlineStr">
        <is>
          <t>TNT</t>
        </is>
      </c>
      <c r="F345" s="363" t="n">
        <v>43563</v>
      </c>
      <c r="G345" s="363" t="n">
        <v>43590</v>
      </c>
      <c r="H345" s="362" t="n">
        <v>4</v>
      </c>
      <c r="I345" s="362" t="n">
        <v>0.71</v>
      </c>
      <c r="J345" s="364">
        <f>ROUND(H345*(I345/1000),2)</f>
        <v/>
      </c>
      <c r="K345" s="364" t="n"/>
    </row>
    <row r="346">
      <c r="B346" s="361" t="n">
        <v>305</v>
      </c>
      <c r="C346" s="362" t="n">
        <v>32513049</v>
      </c>
      <c r="D346" s="362" t="inlineStr">
        <is>
          <t>125744_TTN OLV/VOD ADU_Air Force 18/19 ADSM UF_3/11-5/5_IO#125744</t>
        </is>
      </c>
      <c r="E346" s="362" t="inlineStr">
        <is>
          <t>truTV</t>
        </is>
      </c>
      <c r="F346" s="363" t="n">
        <v>43563</v>
      </c>
      <c r="G346" s="363" t="n">
        <v>43590</v>
      </c>
      <c r="H346" s="362" t="n">
        <v>157</v>
      </c>
      <c r="I346" s="362" t="n">
        <v>0.71</v>
      </c>
      <c r="J346" s="364">
        <f>ROUND(H346*(I346/1000),2)</f>
        <v/>
      </c>
      <c r="K346" s="364" t="n"/>
    </row>
    <row r="347">
      <c r="B347" s="361" t="n">
        <v>306</v>
      </c>
      <c r="C347" s="362" t="n">
        <v>32520373</v>
      </c>
      <c r="D347" s="362" t="inlineStr">
        <is>
          <t>125094_TOON VOD - Jimmy John's CY19 Upfront - 3/18-10/6/19 - IO:125094</t>
        </is>
      </c>
      <c r="E347" s="362" t="inlineStr">
        <is>
          <t>Boomerang</t>
        </is>
      </c>
      <c r="F347" s="363" t="n">
        <v>43613</v>
      </c>
      <c r="G347" s="363" t="n">
        <v>43744</v>
      </c>
      <c r="H347" s="362" t="n">
        <v>17</v>
      </c>
      <c r="I347" s="362" t="n">
        <v>0.71</v>
      </c>
      <c r="J347" s="364">
        <f>ROUND(H347*(I347/1000),2)</f>
        <v/>
      </c>
      <c r="K347" s="364" t="n"/>
    </row>
    <row r="348">
      <c r="B348" s="361" t="n">
        <v>307</v>
      </c>
      <c r="C348" s="362" t="n">
        <v>32520373</v>
      </c>
      <c r="D348" s="362" t="inlineStr">
        <is>
          <t>125094_TOON VOD - Jimmy John's CY19 Upfront - 3/18-10/6/19 - IO:125094</t>
        </is>
      </c>
      <c r="E348" s="362" t="inlineStr">
        <is>
          <t>Cartoon Network</t>
        </is>
      </c>
      <c r="F348" s="363" t="n">
        <v>43613</v>
      </c>
      <c r="G348" s="363" t="n">
        <v>43744</v>
      </c>
      <c r="H348" s="362" t="n">
        <v>104561</v>
      </c>
      <c r="I348" s="362" t="n">
        <v>0.71</v>
      </c>
      <c r="J348" s="364">
        <f>ROUND(H348*(I348/1000),2)</f>
        <v/>
      </c>
      <c r="K348" s="364" t="n"/>
    </row>
    <row r="349">
      <c r="B349" s="361" t="n">
        <v>308</v>
      </c>
      <c r="C349" s="362" t="n">
        <v>32520373</v>
      </c>
      <c r="D349" s="362" t="inlineStr">
        <is>
          <t>125094_TOON VOD - Jimmy John's CY19 Upfront - 3/18-10/6/19 - IO:125094</t>
        </is>
      </c>
      <c r="E349" s="362" t="inlineStr">
        <is>
          <t>Cartoon Network ESP</t>
        </is>
      </c>
      <c r="F349" s="363" t="n">
        <v>43613</v>
      </c>
      <c r="G349" s="363" t="n">
        <v>43744</v>
      </c>
      <c r="H349" s="362" t="n">
        <v>422</v>
      </c>
      <c r="I349" s="362" t="n">
        <v>0.71</v>
      </c>
      <c r="J349" s="364">
        <f>ROUND(H349*(I349/1000),2)</f>
        <v/>
      </c>
      <c r="K349" s="364" t="n"/>
    </row>
    <row r="350">
      <c r="B350" s="361" t="n">
        <v>309</v>
      </c>
      <c r="C350" s="362" t="n">
        <v>32520374</v>
      </c>
      <c r="D350" s="362" t="inlineStr">
        <is>
          <t>125086_TNT VOD - Jimmy John's CY19 Upfront - 3/18-10/6/19 - IO: 125086</t>
        </is>
      </c>
      <c r="E350" s="362" t="inlineStr">
        <is>
          <t>TNT</t>
        </is>
      </c>
      <c r="F350" s="363" t="n">
        <v>43613</v>
      </c>
      <c r="G350" s="363" t="n">
        <v>43744</v>
      </c>
      <c r="H350" s="362" t="n">
        <v>183362</v>
      </c>
      <c r="I350" s="362" t="n">
        <v>0.71</v>
      </c>
      <c r="J350" s="364">
        <f>ROUND(H350*(I350/1000),2)</f>
        <v/>
      </c>
      <c r="K350" s="364" t="n"/>
    </row>
    <row r="351">
      <c r="B351" s="361" t="n">
        <v>310</v>
      </c>
      <c r="C351" s="362" t="n">
        <v>32520377</v>
      </c>
      <c r="D351" s="362" t="inlineStr">
        <is>
          <t>125089_ADSM VOD - Jimmy John's CY19 Upfront - 3/18-10/6/19 - IO: 125089</t>
        </is>
      </c>
      <c r="E351" s="362" t="inlineStr">
        <is>
          <t>Adult Swim</t>
        </is>
      </c>
      <c r="F351" s="363" t="n">
        <v>43613</v>
      </c>
      <c r="G351" s="363" t="n">
        <v>43639</v>
      </c>
      <c r="H351" s="362" t="n">
        <v>112220</v>
      </c>
      <c r="I351" s="362" t="n">
        <v>0.71</v>
      </c>
      <c r="J351" s="364">
        <f>ROUND(H351*(I351/1000),2)</f>
        <v/>
      </c>
      <c r="K351" s="364" t="n"/>
    </row>
    <row r="352">
      <c r="B352" s="361" t="n">
        <v>311</v>
      </c>
      <c r="C352" s="362" t="n">
        <v>32532313</v>
      </c>
      <c r="D352" s="362" t="inlineStr">
        <is>
          <t>124038_Toon-18/19 Disney - Captain Marvel-VOD - UF- 2.22-3.9 IO#124038</t>
        </is>
      </c>
      <c r="E352" s="362" t="inlineStr">
        <is>
          <t>Boomerang</t>
        </is>
      </c>
      <c r="F352" s="363" t="n">
        <v>43598</v>
      </c>
      <c r="G352" s="363" t="n">
        <v>43611</v>
      </c>
      <c r="H352" s="362" t="n">
        <v>33</v>
      </c>
      <c r="I352" s="362" t="n">
        <v>0.71</v>
      </c>
      <c r="J352" s="364">
        <f>ROUND(H352*(I352/1000),2)</f>
        <v/>
      </c>
      <c r="K352" s="364" t="n"/>
    </row>
    <row r="353">
      <c r="B353" s="361" t="n">
        <v>312</v>
      </c>
      <c r="C353" s="362" t="n">
        <v>32532313</v>
      </c>
      <c r="D353" s="362" t="inlineStr">
        <is>
          <t>124038_Toon-18/19 Disney - Captain Marvel-VOD - UF- 2.22-3.9 IO#124038</t>
        </is>
      </c>
      <c r="E353" s="362" t="inlineStr">
        <is>
          <t>Cartoon Network</t>
        </is>
      </c>
      <c r="F353" s="363" t="n">
        <v>43598</v>
      </c>
      <c r="G353" s="363" t="n">
        <v>43611</v>
      </c>
      <c r="H353" s="362" t="n">
        <v>240987</v>
      </c>
      <c r="I353" s="362" t="n">
        <v>0.71</v>
      </c>
      <c r="J353" s="364">
        <f>ROUND(H353*(I353/1000),2)</f>
        <v/>
      </c>
      <c r="K353" s="364" t="n"/>
    </row>
    <row r="354">
      <c r="B354" s="361" t="n">
        <v>313</v>
      </c>
      <c r="C354" s="362" t="n">
        <v>32532313</v>
      </c>
      <c r="D354" s="362" t="inlineStr">
        <is>
          <t>124038_Toon-18/19 Disney - Captain Marvel-VOD - UF- 2.22-3.9 IO#124038</t>
        </is>
      </c>
      <c r="E354" s="362" t="inlineStr">
        <is>
          <t>Cartoon Network ESP</t>
        </is>
      </c>
      <c r="F354" s="363" t="n">
        <v>43598</v>
      </c>
      <c r="G354" s="363" t="n">
        <v>43611</v>
      </c>
      <c r="H354" s="362" t="n">
        <v>763</v>
      </c>
      <c r="I354" s="362" t="n">
        <v>0.71</v>
      </c>
      <c r="J354" s="364">
        <f>ROUND(H354*(I354/1000),2)</f>
        <v/>
      </c>
      <c r="K354" s="364" t="n"/>
    </row>
    <row r="355">
      <c r="B355" s="361" t="n">
        <v>314</v>
      </c>
      <c r="C355" s="362" t="n">
        <v>32539604</v>
      </c>
      <c r="D355" s="362" t="inlineStr">
        <is>
          <t>124699_TNT VOD/OLV- Exxon- 2019 Upfront- Lubes- 1Q'19-2Q'19- #124699</t>
        </is>
      </c>
      <c r="E355" s="362" t="inlineStr">
        <is>
          <t>TNT</t>
        </is>
      </c>
      <c r="F355" s="363" t="n">
        <v>43584</v>
      </c>
      <c r="G355" s="363" t="n">
        <v>43639</v>
      </c>
      <c r="H355" s="362" t="n">
        <v>632992</v>
      </c>
      <c r="I355" s="362" t="n">
        <v>0.71</v>
      </c>
      <c r="J355" s="364">
        <f>ROUND(H355*(I355/1000),2)</f>
        <v/>
      </c>
      <c r="K355" s="364" t="n"/>
    </row>
    <row r="356">
      <c r="B356" s="361" t="n">
        <v>315</v>
      </c>
      <c r="C356" s="362" t="n">
        <v>32573602</v>
      </c>
      <c r="D356" s="362" t="inlineStr">
        <is>
          <t>122716_TBS VOD_EVERGREEN TRADING_CONSTELLATION_2019 CYU_ CORONA PREM_1Q'19-4Q'19_IO#122716</t>
        </is>
      </c>
      <c r="E356" s="362" t="inlineStr">
        <is>
          <t>TBS</t>
        </is>
      </c>
      <c r="F356" s="363" t="n">
        <v>43571</v>
      </c>
      <c r="G356" s="363" t="n">
        <v>43758</v>
      </c>
      <c r="H356" s="362" t="n">
        <v>498936</v>
      </c>
      <c r="I356" s="362" t="n">
        <v>0.71</v>
      </c>
      <c r="J356" s="364">
        <f>ROUND(H356*(I356/1000),2)</f>
        <v/>
      </c>
      <c r="K356" s="364" t="n"/>
    </row>
    <row r="357">
      <c r="B357" s="361" t="n">
        <v>316</v>
      </c>
      <c r="C357" s="362" t="n">
        <v>32741602</v>
      </c>
      <c r="D357" s="362" t="inlineStr">
        <is>
          <t>2Q'19-CNN-House-VOD</t>
        </is>
      </c>
      <c r="E357" s="362" t="inlineStr">
        <is>
          <t>CNN</t>
        </is>
      </c>
      <c r="F357" s="363" t="n">
        <v>43556</v>
      </c>
      <c r="G357" s="363" t="n">
        <v>43646</v>
      </c>
      <c r="H357" s="362" t="n">
        <v>2839191</v>
      </c>
      <c r="I357" s="362" t="n">
        <v>0.71</v>
      </c>
      <c r="J357" s="364">
        <f>ROUND(H357*(I357/1000),2)</f>
        <v/>
      </c>
      <c r="K357" s="364" t="n"/>
    </row>
    <row r="358">
      <c r="B358" s="361" t="n">
        <v>317</v>
      </c>
      <c r="C358" s="362" t="n">
        <v>32741602</v>
      </c>
      <c r="D358" s="362" t="inlineStr">
        <is>
          <t>2Q'19-CNN-House-VOD</t>
        </is>
      </c>
      <c r="E358" s="362" t="inlineStr">
        <is>
          <t>HLN</t>
        </is>
      </c>
      <c r="F358" s="363" t="n">
        <v>43556</v>
      </c>
      <c r="G358" s="363" t="n">
        <v>43646</v>
      </c>
      <c r="H358" s="362" t="n">
        <v>1405762</v>
      </c>
      <c r="I358" s="362" t="n">
        <v>0.71</v>
      </c>
      <c r="J358" s="364">
        <f>ROUND(H358*(I358/1000),2)</f>
        <v/>
      </c>
      <c r="K358" s="364" t="n"/>
    </row>
    <row r="359">
      <c r="B359" s="361" t="n">
        <v>318</v>
      </c>
      <c r="C359" s="362" t="n">
        <v>32757896</v>
      </c>
      <c r="D359" s="362" t="inlineStr">
        <is>
          <t>122558_TEN - Microsoft - End User - 18/19 UF - 2Q'19 Allocation - #122558</t>
        </is>
      </c>
      <c r="E359" s="362" t="inlineStr">
        <is>
          <t>Adult Swim</t>
        </is>
      </c>
      <c r="F359" s="363" t="n">
        <v>43584</v>
      </c>
      <c r="G359" s="363" t="n">
        <v>43646</v>
      </c>
      <c r="H359" s="362" t="n">
        <v>993483</v>
      </c>
      <c r="I359" s="362" t="n">
        <v>0.71</v>
      </c>
      <c r="J359" s="364">
        <f>ROUND(H359*(I359/1000),2)</f>
        <v/>
      </c>
      <c r="K359" s="364" t="n"/>
    </row>
    <row r="360">
      <c r="B360" s="361" t="n">
        <v>319</v>
      </c>
      <c r="C360" s="362" t="n">
        <v>32757896</v>
      </c>
      <c r="D360" s="362" t="inlineStr">
        <is>
          <t>122558_TEN - Microsoft - End User - 18/19 UF - 2Q'19 Allocation - #122558</t>
        </is>
      </c>
      <c r="E360" s="362" t="inlineStr">
        <is>
          <t>TBS</t>
        </is>
      </c>
      <c r="F360" s="363" t="n">
        <v>43584</v>
      </c>
      <c r="G360" s="363" t="n">
        <v>43646</v>
      </c>
      <c r="H360" s="362" t="n">
        <v>829759</v>
      </c>
      <c r="I360" s="362" t="n">
        <v>0.71</v>
      </c>
      <c r="J360" s="364">
        <f>ROUND(H360*(I360/1000),2)</f>
        <v/>
      </c>
      <c r="K360" s="364" t="n"/>
    </row>
    <row r="361">
      <c r="B361" s="361" t="n">
        <v>320</v>
      </c>
      <c r="C361" s="362" t="n">
        <v>32757896</v>
      </c>
      <c r="D361" s="362" t="inlineStr">
        <is>
          <t>122558_TEN - Microsoft - End User - 18/19 UF - 2Q'19 Allocation - #122558</t>
        </is>
      </c>
      <c r="E361" s="362" t="inlineStr">
        <is>
          <t>TNT</t>
        </is>
      </c>
      <c r="F361" s="363" t="n">
        <v>43584</v>
      </c>
      <c r="G361" s="363" t="n">
        <v>43646</v>
      </c>
      <c r="H361" s="362" t="n">
        <v>395642</v>
      </c>
      <c r="I361" s="362" t="n">
        <v>0.71</v>
      </c>
      <c r="J361" s="364">
        <f>ROUND(H361*(I361/1000),2)</f>
        <v/>
      </c>
      <c r="K361" s="364" t="n"/>
    </row>
    <row r="362">
      <c r="B362" s="361" t="n">
        <v>321</v>
      </c>
      <c r="C362" s="362" t="n">
        <v>32757896</v>
      </c>
      <c r="D362" s="362" t="inlineStr">
        <is>
          <t>122558_TEN - Microsoft - End User - 18/19 UF - 2Q'19 Allocation - #122558</t>
        </is>
      </c>
      <c r="E362" s="362" t="inlineStr">
        <is>
          <t>truTV</t>
        </is>
      </c>
      <c r="F362" s="363" t="n">
        <v>43584</v>
      </c>
      <c r="G362" s="363" t="n">
        <v>43646</v>
      </c>
      <c r="H362" s="362" t="n">
        <v>245783</v>
      </c>
      <c r="I362" s="362" t="n">
        <v>0.71</v>
      </c>
      <c r="J362" s="364">
        <f>ROUND(H362*(I362/1000),2)</f>
        <v/>
      </c>
      <c r="K362" s="364" t="n"/>
    </row>
    <row r="363">
      <c r="B363" s="361" t="n">
        <v>322</v>
      </c>
      <c r="C363" s="362" t="n">
        <v>32784997</v>
      </c>
      <c r="D363" s="362" t="inlineStr">
        <is>
          <t>124232_TNT VOD - Behr 18/19 Upfront - 4/15-8/18/19 - IO:124232</t>
        </is>
      </c>
      <c r="E363" s="362" t="inlineStr">
        <is>
          <t>TNT</t>
        </is>
      </c>
      <c r="F363" s="363" t="n">
        <v>43598</v>
      </c>
      <c r="G363" s="363" t="n">
        <v>43695</v>
      </c>
      <c r="H363" s="362" t="n">
        <v>272357</v>
      </c>
      <c r="I363" s="362" t="n">
        <v>0.71</v>
      </c>
      <c r="J363" s="364">
        <f>ROUND(H363*(I363/1000),2)</f>
        <v/>
      </c>
      <c r="K363" s="364" t="n"/>
    </row>
    <row r="364">
      <c r="B364" s="361" t="n">
        <v>323</v>
      </c>
      <c r="C364" s="362" t="n">
        <v>32785512</v>
      </c>
      <c r="D364" s="362" t="inlineStr">
        <is>
          <t>124238_TBS VOD - Behr 18/19 Upfront - 3/25-9/4/19 - IO:124238</t>
        </is>
      </c>
      <c r="E364" s="362" t="inlineStr">
        <is>
          <t>TBS</t>
        </is>
      </c>
      <c r="F364" s="363" t="n">
        <v>43549</v>
      </c>
      <c r="G364" s="363" t="n">
        <v>43712</v>
      </c>
      <c r="H364" s="362" t="n">
        <v>626658</v>
      </c>
      <c r="I364" s="362" t="n">
        <v>0.71</v>
      </c>
      <c r="J364" s="364">
        <f>ROUND(H364*(I364/1000),2)</f>
        <v/>
      </c>
      <c r="K364" s="364" t="n"/>
    </row>
    <row r="365">
      <c r="B365" s="361" t="n">
        <v>324</v>
      </c>
      <c r="C365" s="362" t="n">
        <v>32800657</v>
      </c>
      <c r="D365" s="362" t="inlineStr">
        <is>
          <t>125793_TOON - Warner Brothers - 1Q-2Q19 Detective Pikachu Pre-Opening - VOD - 3/25-5/11 - #125793</t>
        </is>
      </c>
      <c r="E365" s="362" t="inlineStr">
        <is>
          <t>Boomerang</t>
        </is>
      </c>
      <c r="F365" s="363" t="n">
        <v>43549</v>
      </c>
      <c r="G365" s="363" t="n">
        <v>43596</v>
      </c>
      <c r="H365" s="362" t="n">
        <v>21</v>
      </c>
      <c r="I365" s="362" t="n">
        <v>0.71</v>
      </c>
      <c r="J365" s="364">
        <f>ROUND(H365*(I365/1000),2)</f>
        <v/>
      </c>
      <c r="K365" s="364" t="n"/>
    </row>
    <row r="366">
      <c r="B366" s="361" t="n">
        <v>325</v>
      </c>
      <c r="C366" s="362" t="n">
        <v>32800657</v>
      </c>
      <c r="D366" s="362" t="inlineStr">
        <is>
          <t>125793_TOON - Warner Brothers - 1Q-2Q19 Detective Pikachu Pre-Opening - VOD - 3/25-5/11 - #125793</t>
        </is>
      </c>
      <c r="E366" s="362" t="inlineStr">
        <is>
          <t>Cartoon Network</t>
        </is>
      </c>
      <c r="F366" s="363" t="n">
        <v>43549</v>
      </c>
      <c r="G366" s="363" t="n">
        <v>43596</v>
      </c>
      <c r="H366" s="362" t="n">
        <v>232428</v>
      </c>
      <c r="I366" s="362" t="n">
        <v>0.71</v>
      </c>
      <c r="J366" s="364">
        <f>ROUND(H366*(I366/1000),2)</f>
        <v/>
      </c>
      <c r="K366" s="364" t="n"/>
    </row>
    <row r="367">
      <c r="B367" s="361" t="n">
        <v>326</v>
      </c>
      <c r="C367" s="362" t="n">
        <v>32800657</v>
      </c>
      <c r="D367" s="362" t="inlineStr">
        <is>
          <t>125793_TOON - Warner Brothers - 1Q-2Q19 Detective Pikachu Pre-Opening - VOD - 3/25-5/11 - #125793</t>
        </is>
      </c>
      <c r="E367" s="362" t="inlineStr">
        <is>
          <t>Cartoon Network ESP</t>
        </is>
      </c>
      <c r="F367" s="363" t="n">
        <v>43549</v>
      </c>
      <c r="G367" s="363" t="n">
        <v>43596</v>
      </c>
      <c r="H367" s="362" t="n">
        <v>959</v>
      </c>
      <c r="I367" s="362" t="n">
        <v>0.71</v>
      </c>
      <c r="J367" s="364">
        <f>ROUND(H367*(I367/1000),2)</f>
        <v/>
      </c>
      <c r="K367" s="364" t="n"/>
    </row>
    <row r="368">
      <c r="B368" s="361" t="n">
        <v>327</v>
      </c>
      <c r="C368" s="362" t="n">
        <v>32810080</v>
      </c>
      <c r="D368" s="362" t="inlineStr">
        <is>
          <t>124552_CN- JAKKS MORFBOARD VOD 1Q19 3/25-4/15 IO#124552</t>
        </is>
      </c>
      <c r="E368" s="362" t="inlineStr">
        <is>
          <t>Boomerang</t>
        </is>
      </c>
      <c r="F368" s="363" t="n">
        <v>43580</v>
      </c>
      <c r="G368" s="363" t="n">
        <v>43590</v>
      </c>
      <c r="H368" s="362" t="n">
        <v>4</v>
      </c>
      <c r="I368" s="362" t="n">
        <v>0.71</v>
      </c>
      <c r="J368" s="364">
        <f>ROUND(H368*(I368/1000),2)</f>
        <v/>
      </c>
      <c r="K368" s="364" t="n"/>
    </row>
    <row r="369">
      <c r="B369" s="361" t="n">
        <v>328</v>
      </c>
      <c r="C369" s="362" t="n">
        <v>32810080</v>
      </c>
      <c r="D369" s="362" t="inlineStr">
        <is>
          <t>124552_CN- JAKKS MORFBOARD VOD 1Q19 3/25-4/15 IO#124552</t>
        </is>
      </c>
      <c r="E369" s="362" t="inlineStr">
        <is>
          <t>Cartoon Network</t>
        </is>
      </c>
      <c r="F369" s="363" t="n">
        <v>43580</v>
      </c>
      <c r="G369" s="363" t="n">
        <v>43590</v>
      </c>
      <c r="H369" s="362" t="n">
        <v>26570</v>
      </c>
      <c r="I369" s="362" t="n">
        <v>0.71</v>
      </c>
      <c r="J369" s="364">
        <f>ROUND(H369*(I369/1000),2)</f>
        <v/>
      </c>
      <c r="K369" s="364" t="n"/>
    </row>
    <row r="370">
      <c r="B370" s="361" t="n">
        <v>329</v>
      </c>
      <c r="C370" s="362" t="n">
        <v>32810080</v>
      </c>
      <c r="D370" s="362" t="inlineStr">
        <is>
          <t>124552_CN- JAKKS MORFBOARD VOD 1Q19 3/25-4/15 IO#124552</t>
        </is>
      </c>
      <c r="E370" s="362" t="inlineStr">
        <is>
          <t>Cartoon Network ESP</t>
        </is>
      </c>
      <c r="F370" s="363" t="n">
        <v>43580</v>
      </c>
      <c r="G370" s="363" t="n">
        <v>43590</v>
      </c>
      <c r="H370" s="362" t="n">
        <v>56</v>
      </c>
      <c r="I370" s="362" t="n">
        <v>0.71</v>
      </c>
      <c r="J370" s="364">
        <f>ROUND(H370*(I370/1000),2)</f>
        <v/>
      </c>
      <c r="K370" s="364" t="n"/>
    </row>
    <row r="371">
      <c r="B371" s="361" t="n">
        <v>330</v>
      </c>
      <c r="C371" s="362" t="n">
        <v>32876227</v>
      </c>
      <c r="D371" s="362" t="inlineStr">
        <is>
          <t>125382_TNT VOD_Abbott_Freestyle Libre_4/1/19-6/30/19_IO#125382</t>
        </is>
      </c>
      <c r="E371" s="362" t="inlineStr">
        <is>
          <t>TNT</t>
        </is>
      </c>
      <c r="F371" s="363" t="n">
        <v>43584</v>
      </c>
      <c r="G371" s="363" t="n">
        <v>43646</v>
      </c>
      <c r="H371" s="362" t="n">
        <v>767131</v>
      </c>
      <c r="I371" s="362" t="n">
        <v>0.71</v>
      </c>
      <c r="J371" s="364">
        <f>ROUND(H371*(I371/1000),2)</f>
        <v/>
      </c>
      <c r="K371" s="364" t="n"/>
    </row>
    <row r="372">
      <c r="B372" s="361" t="n">
        <v>331</v>
      </c>
      <c r="C372" s="362" t="n">
        <v>32876246</v>
      </c>
      <c r="D372" s="362" t="inlineStr">
        <is>
          <t>125381_TBS VOD_Abbott _Freestyle Libre_4/1/19-6/30/19_IO#125381</t>
        </is>
      </c>
      <c r="E372" s="362" t="inlineStr">
        <is>
          <t>TBS</t>
        </is>
      </c>
      <c r="F372" s="363" t="n">
        <v>43584</v>
      </c>
      <c r="G372" s="363" t="n">
        <v>43646</v>
      </c>
      <c r="H372" s="362" t="n">
        <v>772281</v>
      </c>
      <c r="I372" s="362" t="n">
        <v>0.71</v>
      </c>
      <c r="J372" s="364">
        <f>ROUND(H372*(I372/1000),2)</f>
        <v/>
      </c>
      <c r="K372" s="364" t="n"/>
    </row>
    <row r="373">
      <c r="B373" s="361" t="n">
        <v>332</v>
      </c>
      <c r="C373" s="362" t="n">
        <v>32885069</v>
      </c>
      <c r="D373" s="362" t="inlineStr">
        <is>
          <t>126102_AS &amp; TRU - Pepsi - DEW TM - 2QΓÇÖ19 VOD 18/19 Upfront - #126102</t>
        </is>
      </c>
      <c r="E373" s="362" t="inlineStr">
        <is>
          <t>Adult Swim</t>
        </is>
      </c>
      <c r="F373" s="363" t="n">
        <v>43584</v>
      </c>
      <c r="G373" s="363" t="n">
        <v>43639</v>
      </c>
      <c r="H373" s="362" t="n">
        <v>614164</v>
      </c>
      <c r="I373" s="362" t="n">
        <v>0.71</v>
      </c>
      <c r="J373" s="364">
        <f>ROUND(H373*(I373/1000),2)</f>
        <v/>
      </c>
      <c r="K373" s="364" t="n"/>
    </row>
    <row r="374">
      <c r="B374" s="361" t="n">
        <v>333</v>
      </c>
      <c r="C374" s="362" t="n">
        <v>32885069</v>
      </c>
      <c r="D374" s="362" t="inlineStr">
        <is>
          <t>126102_AS &amp; TRU - Pepsi - DEW TM - 2QΓÇÖ19 VOD 18/19 Upfront - #126102</t>
        </is>
      </c>
      <c r="E374" s="362" t="inlineStr">
        <is>
          <t>truTV</t>
        </is>
      </c>
      <c r="F374" s="363" t="n">
        <v>43584</v>
      </c>
      <c r="G374" s="363" t="n">
        <v>43639</v>
      </c>
      <c r="H374" s="362" t="n">
        <v>379712</v>
      </c>
      <c r="I374" s="362" t="n">
        <v>0.71</v>
      </c>
      <c r="J374" s="364">
        <f>ROUND(H374*(I374/1000),2)</f>
        <v/>
      </c>
      <c r="K374" s="364" t="n"/>
    </row>
    <row r="375">
      <c r="B375" s="361" t="n">
        <v>334</v>
      </c>
      <c r="C375" s="362" t="n">
        <v>32890618</v>
      </c>
      <c r="D375" s="362" t="inlineStr">
        <is>
          <t>125685_P&amp;G_TBS/TNT/TeamCoco OLV &amp; VOD_2Q'19 P&amp;G Upfront Swiffer Wet Jet Allocation_IO #125685</t>
        </is>
      </c>
      <c r="E375" s="362" t="inlineStr">
        <is>
          <t>TBS</t>
        </is>
      </c>
      <c r="F375" s="363" t="n">
        <v>43584</v>
      </c>
      <c r="G375" s="363" t="n">
        <v>43639</v>
      </c>
      <c r="H375" s="362" t="n">
        <v>884619</v>
      </c>
      <c r="I375" s="362" t="n">
        <v>0.71</v>
      </c>
      <c r="J375" s="364">
        <f>ROUND(H375*(I375/1000),2)</f>
        <v/>
      </c>
      <c r="K375" s="364" t="n"/>
    </row>
    <row r="376">
      <c r="B376" s="361" t="n">
        <v>335</v>
      </c>
      <c r="C376" s="362" t="n">
        <v>32890618</v>
      </c>
      <c r="D376" s="362" t="inlineStr">
        <is>
          <t>125685_P&amp;G_TBS/TNT/TeamCoco OLV &amp; VOD_2Q'19 P&amp;G Upfront Swiffer Wet Jet Allocation_IO #125685</t>
        </is>
      </c>
      <c r="E376" s="362" t="inlineStr">
        <is>
          <t>TNT</t>
        </is>
      </c>
      <c r="F376" s="363" t="n">
        <v>43584</v>
      </c>
      <c r="G376" s="363" t="n">
        <v>43639</v>
      </c>
      <c r="H376" s="362" t="n">
        <v>433774</v>
      </c>
      <c r="I376" s="362" t="n">
        <v>0.71</v>
      </c>
      <c r="J376" s="364">
        <f>ROUND(H376*(I376/1000),2)</f>
        <v/>
      </c>
      <c r="K376" s="364" t="n"/>
    </row>
    <row r="377">
      <c r="B377" s="361" t="n">
        <v>336</v>
      </c>
      <c r="C377" s="362" t="n">
        <v>32892760</v>
      </c>
      <c r="D377" s="362" t="inlineStr">
        <is>
          <t>122322_TBS/TNT/Team Coco - Chili's - 18/19 UF - 2Q Allocation - #122322</t>
        </is>
      </c>
      <c r="E377" s="362" t="inlineStr">
        <is>
          <t>TBS</t>
        </is>
      </c>
      <c r="F377" s="363" t="n">
        <v>43556</v>
      </c>
      <c r="G377" s="363" t="n">
        <v>43632</v>
      </c>
      <c r="H377" s="362" t="n">
        <v>572854</v>
      </c>
      <c r="I377" s="362" t="n">
        <v>0.71</v>
      </c>
      <c r="J377" s="364">
        <f>ROUND(H377*(I377/1000),2)</f>
        <v/>
      </c>
      <c r="K377" s="364" t="n"/>
    </row>
    <row r="378">
      <c r="B378" s="361" t="n">
        <v>337</v>
      </c>
      <c r="C378" s="362" t="n">
        <v>32892760</v>
      </c>
      <c r="D378" s="362" t="inlineStr">
        <is>
          <t>122322_TBS/TNT/Team Coco - Chili's - 18/19 UF - 2Q Allocation - #122322</t>
        </is>
      </c>
      <c r="E378" s="362" t="inlineStr">
        <is>
          <t>TNT</t>
        </is>
      </c>
      <c r="F378" s="363" t="n">
        <v>43556</v>
      </c>
      <c r="G378" s="363" t="n">
        <v>43632</v>
      </c>
      <c r="H378" s="362" t="n">
        <v>647467</v>
      </c>
      <c r="I378" s="362" t="n">
        <v>0.71</v>
      </c>
      <c r="J378" s="364">
        <f>ROUND(H378*(I378/1000),2)</f>
        <v/>
      </c>
      <c r="K378" s="364" t="n"/>
    </row>
    <row r="379">
      <c r="B379" s="361" t="n">
        <v>338</v>
      </c>
      <c r="C379" s="362" t="n">
        <v>32894415</v>
      </c>
      <c r="D379" s="362" t="inlineStr">
        <is>
          <t>126167_TNT - Juul - 2Q'19 Juul TNT VOD Scatter - 4/1-6/16 - IO #126167</t>
        </is>
      </c>
      <c r="E379" s="362" t="inlineStr">
        <is>
          <t>TNT</t>
        </is>
      </c>
      <c r="F379" s="363" t="n">
        <v>43577</v>
      </c>
      <c r="G379" s="363" t="n">
        <v>43632</v>
      </c>
      <c r="H379" s="362" t="n">
        <v>969742</v>
      </c>
      <c r="I379" s="362" t="n">
        <v>0.71</v>
      </c>
      <c r="J379" s="364">
        <f>ROUND(H379*(I379/1000),2)</f>
        <v/>
      </c>
      <c r="K379" s="364" t="n"/>
    </row>
    <row r="380">
      <c r="B380" s="361" t="n">
        <v>339</v>
      </c>
      <c r="C380" s="362" t="n">
        <v>32894480</v>
      </c>
      <c r="D380" s="362" t="inlineStr">
        <is>
          <t>126168_TBS - Juul - 2Q'19 Juul TBS VOD Scatter - 4/1-6/16 - IO #126168</t>
        </is>
      </c>
      <c r="E380" s="362" t="inlineStr">
        <is>
          <t>TBS</t>
        </is>
      </c>
      <c r="F380" s="363" t="n">
        <v>43577</v>
      </c>
      <c r="G380" s="363" t="n">
        <v>43632</v>
      </c>
      <c r="H380" s="362" t="n">
        <v>959862</v>
      </c>
      <c r="I380" s="362" t="n">
        <v>0.71</v>
      </c>
      <c r="J380" s="364">
        <f>ROUND(H380*(I380/1000),2)</f>
        <v/>
      </c>
      <c r="K380" s="364" t="n"/>
    </row>
    <row r="381">
      <c r="B381" s="361" t="n">
        <v>340</v>
      </c>
      <c r="C381" s="362" t="n">
        <v>32894481</v>
      </c>
      <c r="D381" s="362" t="inlineStr">
        <is>
          <t>124179_TBS/TNT - Hershey - 18/19 Upfront VOD- 2Q'19-4Q'19 -124179</t>
        </is>
      </c>
      <c r="E381" s="362" t="inlineStr">
        <is>
          <t>TBS</t>
        </is>
      </c>
      <c r="F381" s="363" t="n">
        <v>43556</v>
      </c>
      <c r="G381" s="363" t="n">
        <v>43830</v>
      </c>
      <c r="H381" s="362" t="n">
        <v>616937</v>
      </c>
      <c r="I381" s="362" t="n">
        <v>0.71</v>
      </c>
      <c r="J381" s="364">
        <f>ROUND(H381*(I381/1000),2)</f>
        <v/>
      </c>
      <c r="K381" s="364" t="n"/>
    </row>
    <row r="382">
      <c r="B382" s="361" t="n">
        <v>341</v>
      </c>
      <c r="C382" s="362" t="n">
        <v>32894481</v>
      </c>
      <c r="D382" s="362" t="inlineStr">
        <is>
          <t>124179_TBS/TNT - Hershey - 18/19 Upfront VOD- 2Q'19-4Q'19 -124179</t>
        </is>
      </c>
      <c r="E382" s="362" t="inlineStr">
        <is>
          <t>TNT</t>
        </is>
      </c>
      <c r="F382" s="363" t="n">
        <v>43556</v>
      </c>
      <c r="G382" s="363" t="n">
        <v>43830</v>
      </c>
      <c r="H382" s="362" t="n">
        <v>736666</v>
      </c>
      <c r="I382" s="362" t="n">
        <v>0.71</v>
      </c>
      <c r="J382" s="364">
        <f>ROUND(H382*(I382/1000),2)</f>
        <v/>
      </c>
      <c r="K382" s="364" t="n"/>
    </row>
    <row r="383">
      <c r="B383" s="361" t="n">
        <v>342</v>
      </c>
      <c r="C383" s="362" t="n">
        <v>32896457</v>
      </c>
      <c r="D383" s="362" t="inlineStr">
        <is>
          <t>124656_Toon - Unilever - Dove - VOD 4/1/19-12/29/19 IO #124656</t>
        </is>
      </c>
      <c r="E383" s="362" t="inlineStr">
        <is>
          <t>Boomerang</t>
        </is>
      </c>
      <c r="F383" s="363" t="n">
        <v>43556</v>
      </c>
      <c r="G383" s="363" t="n">
        <v>43828</v>
      </c>
      <c r="H383" s="362" t="n">
        <v>118</v>
      </c>
      <c r="I383" s="362" t="n">
        <v>0.71</v>
      </c>
      <c r="J383" s="364">
        <f>ROUND(H383*(I383/1000),2)</f>
        <v/>
      </c>
      <c r="K383" s="364" t="n"/>
    </row>
    <row r="384">
      <c r="B384" s="361" t="n">
        <v>343</v>
      </c>
      <c r="C384" s="362" t="n">
        <v>32896457</v>
      </c>
      <c r="D384" s="362" t="inlineStr">
        <is>
          <t>124656_Toon - Unilever - Dove - VOD 4/1/19-12/29/19 IO #124656</t>
        </is>
      </c>
      <c r="E384" s="362" t="inlineStr">
        <is>
          <t>Cartoon Network</t>
        </is>
      </c>
      <c r="F384" s="363" t="n">
        <v>43556</v>
      </c>
      <c r="G384" s="363" t="n">
        <v>43828</v>
      </c>
      <c r="H384" s="362" t="n">
        <v>869870</v>
      </c>
      <c r="I384" s="362" t="n">
        <v>0.71</v>
      </c>
      <c r="J384" s="364">
        <f>ROUND(H384*(I384/1000),2)</f>
        <v/>
      </c>
      <c r="K384" s="364" t="n"/>
    </row>
    <row r="385">
      <c r="B385" s="361" t="n">
        <v>344</v>
      </c>
      <c r="C385" s="362" t="n">
        <v>32896457</v>
      </c>
      <c r="D385" s="362" t="inlineStr">
        <is>
          <t>124656_Toon - Unilever - Dove - VOD 4/1/19-12/29/19 IO #124656</t>
        </is>
      </c>
      <c r="E385" s="362" t="inlineStr">
        <is>
          <t>Cartoon Network ESP</t>
        </is>
      </c>
      <c r="F385" s="363" t="n">
        <v>43556</v>
      </c>
      <c r="G385" s="363" t="n">
        <v>43828</v>
      </c>
      <c r="H385" s="362" t="n">
        <v>4974</v>
      </c>
      <c r="I385" s="362" t="n">
        <v>0.71</v>
      </c>
      <c r="J385" s="364">
        <f>ROUND(H385*(I385/1000),2)</f>
        <v/>
      </c>
      <c r="K385" s="364" t="n"/>
    </row>
    <row r="386">
      <c r="B386" s="361" t="n">
        <v>345</v>
      </c>
      <c r="C386" s="362" t="n">
        <v>32897513</v>
      </c>
      <c r="D386" s="362" t="inlineStr">
        <is>
          <t>122092_CNN VOD - Marriott Loyalty (Q1 2019) - 4.1.19-6.16.19 - #122092</t>
        </is>
      </c>
      <c r="E386" s="362" t="inlineStr">
        <is>
          <t>CNN</t>
        </is>
      </c>
      <c r="F386" s="363" t="n">
        <v>43578</v>
      </c>
      <c r="G386" s="363" t="n">
        <v>43646</v>
      </c>
      <c r="H386" s="362" t="n">
        <v>427453</v>
      </c>
      <c r="I386" s="362" t="n">
        <v>0.71</v>
      </c>
      <c r="J386" s="364">
        <f>ROUND(H386*(I386/1000),2)</f>
        <v/>
      </c>
      <c r="K386" s="364" t="n"/>
    </row>
    <row r="387">
      <c r="B387" s="361" t="n">
        <v>346</v>
      </c>
      <c r="C387" s="362" t="n">
        <v>32897513</v>
      </c>
      <c r="D387" s="362" t="inlineStr">
        <is>
          <t>122092_CNN VOD - Marriott Loyalty (Q1 2019) - 4.1.19-6.16.19 - #122092</t>
        </is>
      </c>
      <c r="E387" s="362" t="inlineStr">
        <is>
          <t>HLN</t>
        </is>
      </c>
      <c r="F387" s="363" t="n">
        <v>43578</v>
      </c>
      <c r="G387" s="363" t="n">
        <v>43646</v>
      </c>
      <c r="H387" s="362" t="n">
        <v>223275</v>
      </c>
      <c r="I387" s="362" t="n">
        <v>0.71</v>
      </c>
      <c r="J387" s="364">
        <f>ROUND(H387*(I387/1000),2)</f>
        <v/>
      </c>
      <c r="K387" s="364" t="n"/>
    </row>
    <row r="388">
      <c r="B388" s="361" t="n">
        <v>347</v>
      </c>
      <c r="C388" s="362" t="n">
        <v>32911295</v>
      </c>
      <c r="D388" s="362" t="inlineStr">
        <is>
          <t>125575_CN- Skechers Spring Campaign VOD/OLV/YouTube April/May- IO#125575</t>
        </is>
      </c>
      <c r="E388" s="362" t="inlineStr">
        <is>
          <t>Boomerang</t>
        </is>
      </c>
      <c r="F388" s="363" t="n">
        <v>43556</v>
      </c>
      <c r="G388" s="363" t="n">
        <v>43616</v>
      </c>
      <c r="H388" s="362" t="n">
        <v>454</v>
      </c>
      <c r="I388" s="362" t="n">
        <v>0.71</v>
      </c>
      <c r="J388" s="364">
        <f>ROUND(H388*(I388/1000),2)</f>
        <v/>
      </c>
      <c r="K388" s="364" t="n"/>
    </row>
    <row r="389">
      <c r="B389" s="361" t="n">
        <v>348</v>
      </c>
      <c r="C389" s="362" t="n">
        <v>32911295</v>
      </c>
      <c r="D389" s="362" t="inlineStr">
        <is>
          <t>125575_CN- Skechers Spring Campaign VOD/OLV/YouTube April/May- IO#125575</t>
        </is>
      </c>
      <c r="E389" s="362" t="inlineStr">
        <is>
          <t>Cartoon Network</t>
        </is>
      </c>
      <c r="F389" s="363" t="n">
        <v>43556</v>
      </c>
      <c r="G389" s="363" t="n">
        <v>43616</v>
      </c>
      <c r="H389" s="362" t="n">
        <v>5084772</v>
      </c>
      <c r="I389" s="362" t="n">
        <v>0.71</v>
      </c>
      <c r="J389" s="364">
        <f>ROUND(H389*(I389/1000),2)</f>
        <v/>
      </c>
      <c r="K389" s="364" t="n"/>
    </row>
    <row r="390">
      <c r="B390" s="361" t="n">
        <v>349</v>
      </c>
      <c r="C390" s="362" t="n">
        <v>32911295</v>
      </c>
      <c r="D390" s="362" t="inlineStr">
        <is>
          <t>125575_CN- Skechers Spring Campaign VOD/OLV/YouTube April/May- IO#125575</t>
        </is>
      </c>
      <c r="E390" s="362" t="inlineStr">
        <is>
          <t>Cartoon Network ESP</t>
        </is>
      </c>
      <c r="F390" s="363" t="n">
        <v>43556</v>
      </c>
      <c r="G390" s="363" t="n">
        <v>43616</v>
      </c>
      <c r="H390" s="362" t="n">
        <v>18532</v>
      </c>
      <c r="I390" s="362" t="n">
        <v>0.71</v>
      </c>
      <c r="J390" s="364">
        <f>ROUND(H390*(I390/1000),2)</f>
        <v/>
      </c>
      <c r="K390" s="364" t="n"/>
    </row>
    <row r="391">
      <c r="B391" s="361" t="n">
        <v>350</v>
      </c>
      <c r="C391" s="362" t="n">
        <v>32915234</v>
      </c>
      <c r="D391" s="362" t="inlineStr">
        <is>
          <t>122554_TBS/TNT - Microsoft - ""Innovation"" - 2Q'19 -#122554</t>
        </is>
      </c>
      <c r="E391" s="362" t="inlineStr">
        <is>
          <t>TBS</t>
        </is>
      </c>
      <c r="F391" s="363" t="n">
        <v>43605</v>
      </c>
      <c r="G391" s="363" t="n">
        <v>43632</v>
      </c>
      <c r="H391" s="362" t="n">
        <v>276295</v>
      </c>
      <c r="I391" s="362" t="n">
        <v>0.71</v>
      </c>
      <c r="J391" s="364">
        <f>ROUND(H391*(I391/1000),2)</f>
        <v/>
      </c>
      <c r="K391" s="364" t="n"/>
    </row>
    <row r="392">
      <c r="B392" s="361" t="n">
        <v>351</v>
      </c>
      <c r="C392" s="362" t="n">
        <v>32915234</v>
      </c>
      <c r="D392" s="362" t="inlineStr">
        <is>
          <t>122554_TBS/TNT - Microsoft - ""Innovation"" - 2Q'19 -#122554</t>
        </is>
      </c>
      <c r="E392" s="362" t="inlineStr">
        <is>
          <t>TNT</t>
        </is>
      </c>
      <c r="F392" s="363" t="n">
        <v>43605</v>
      </c>
      <c r="G392" s="363" t="n">
        <v>43632</v>
      </c>
      <c r="H392" s="362" t="n">
        <v>390404</v>
      </c>
      <c r="I392" s="362" t="n">
        <v>0.71</v>
      </c>
      <c r="J392" s="364">
        <f>ROUND(H392*(I392/1000),2)</f>
        <v/>
      </c>
      <c r="K392" s="364" t="n"/>
    </row>
    <row r="393">
      <c r="B393" s="361" t="n">
        <v>352</v>
      </c>
      <c r="C393" s="362" t="n">
        <v>32916879</v>
      </c>
      <c r="D393" s="362" t="inlineStr">
        <is>
          <t>122449_AS_18/19 Upfront VOD_Dairy Queen_2Q19_IO#122449</t>
        </is>
      </c>
      <c r="E393" s="362" t="inlineStr">
        <is>
          <t>Adult Swim</t>
        </is>
      </c>
      <c r="F393" s="363" t="n">
        <v>43584</v>
      </c>
      <c r="G393" s="363" t="n">
        <v>43646</v>
      </c>
      <c r="H393" s="362" t="n">
        <v>791142</v>
      </c>
      <c r="I393" s="362" t="n">
        <v>0.71</v>
      </c>
      <c r="J393" s="364">
        <f>ROUND(H393*(I393/1000),2)</f>
        <v/>
      </c>
      <c r="K393" s="364" t="n"/>
    </row>
    <row r="394">
      <c r="B394" s="361" t="n">
        <v>353</v>
      </c>
      <c r="C394" s="362" t="n">
        <v>32917236</v>
      </c>
      <c r="D394" s="362" t="inlineStr">
        <is>
          <t>125683_P&amp;G_TBS/TNT/TeamCoco OLV &amp; VOD_2Q'19 P&amp;G Upfront Pampers Swaddlers Diaper Allocation_IO #125683</t>
        </is>
      </c>
      <c r="E394" s="362" t="inlineStr">
        <is>
          <t>TBS</t>
        </is>
      </c>
      <c r="F394" s="363" t="n">
        <v>43556</v>
      </c>
      <c r="G394" s="363" t="n">
        <v>43646</v>
      </c>
      <c r="H394" s="362" t="n">
        <v>433290</v>
      </c>
      <c r="I394" s="362" t="n">
        <v>0.71</v>
      </c>
      <c r="J394" s="364">
        <f>ROUND(H394*(I394/1000),2)</f>
        <v/>
      </c>
      <c r="K394" s="364" t="n"/>
    </row>
    <row r="395">
      <c r="B395" s="361" t="n">
        <v>354</v>
      </c>
      <c r="C395" s="362" t="n">
        <v>32917236</v>
      </c>
      <c r="D395" s="362" t="inlineStr">
        <is>
          <t>125683_P&amp;G_TBS/TNT/TeamCoco OLV &amp; VOD_2Q'19 P&amp;G Upfront Pampers Swaddlers Diaper Allocation_IO #125683</t>
        </is>
      </c>
      <c r="E395" s="362" t="inlineStr">
        <is>
          <t>TNT</t>
        </is>
      </c>
      <c r="F395" s="363" t="n">
        <v>43556</v>
      </c>
      <c r="G395" s="363" t="n">
        <v>43646</v>
      </c>
      <c r="H395" s="362" t="n">
        <v>295662</v>
      </c>
      <c r="I395" s="362" t="n">
        <v>0.71</v>
      </c>
      <c r="J395" s="364">
        <f>ROUND(H395*(I395/1000),2)</f>
        <v/>
      </c>
      <c r="K395" s="364" t="n"/>
    </row>
    <row r="396">
      <c r="B396" s="361" t="n">
        <v>355</v>
      </c>
      <c r="C396" s="362" t="n">
        <v>32921151</v>
      </c>
      <c r="D396" s="362" t="inlineStr">
        <is>
          <t>125829_Adult Swim - Ferrero Crunch - 2Q19 18/19 Upfront - OLV/VOD -4/1-4/21 &amp; 4/29-5/12 - #125829</t>
        </is>
      </c>
      <c r="E396" s="362" t="inlineStr">
        <is>
          <t>Adult Swim</t>
        </is>
      </c>
      <c r="F396" s="363" t="n">
        <v>43598</v>
      </c>
      <c r="G396" s="363" t="n">
        <v>43618</v>
      </c>
      <c r="H396" s="362" t="n">
        <v>230944</v>
      </c>
      <c r="I396" s="362" t="n">
        <v>0.71</v>
      </c>
      <c r="J396" s="364">
        <f>ROUND(H396*(I396/1000),2)</f>
        <v/>
      </c>
      <c r="K396" s="364" t="n"/>
    </row>
    <row r="397">
      <c r="B397" s="361" t="n">
        <v>356</v>
      </c>
      <c r="C397" s="362" t="n">
        <v>32921396</v>
      </c>
      <c r="D397" s="362" t="inlineStr">
        <is>
          <t>125806_ P&amp;G TBS/TNT/TeamCoco OLV &amp; VOD 2Q'19 P&amp;G Upfront Downy Fabric Enhancer Allocation IO #125806</t>
        </is>
      </c>
      <c r="E397" s="362" t="inlineStr">
        <is>
          <t>TBS</t>
        </is>
      </c>
      <c r="F397" s="363" t="n">
        <v>43556</v>
      </c>
      <c r="G397" s="363" t="n">
        <v>43625</v>
      </c>
      <c r="H397" s="362" t="n">
        <v>690332</v>
      </c>
      <c r="I397" s="362" t="n">
        <v>0.71</v>
      </c>
      <c r="J397" s="364">
        <f>ROUND(H397*(I397/1000),2)</f>
        <v/>
      </c>
      <c r="K397" s="364" t="n"/>
    </row>
    <row r="398">
      <c r="B398" s="361" t="n">
        <v>357</v>
      </c>
      <c r="C398" s="362" t="n">
        <v>32921396</v>
      </c>
      <c r="D398" s="362" t="inlineStr">
        <is>
          <t>125806_ P&amp;G TBS/TNT/TeamCoco OLV &amp; VOD 2Q'19 P&amp;G Upfront Downy Fabric Enhancer Allocation IO #125806</t>
        </is>
      </c>
      <c r="E398" s="362" t="inlineStr">
        <is>
          <t>TNT</t>
        </is>
      </c>
      <c r="F398" s="363" t="n">
        <v>43556</v>
      </c>
      <c r="G398" s="363" t="n">
        <v>43625</v>
      </c>
      <c r="H398" s="362" t="n">
        <v>460587</v>
      </c>
      <c r="I398" s="362" t="n">
        <v>0.71</v>
      </c>
      <c r="J398" s="364">
        <f>ROUND(H398*(I398/1000),2)</f>
        <v/>
      </c>
      <c r="K398" s="364" t="n"/>
    </row>
    <row r="399">
      <c r="B399" s="361" t="n">
        <v>358</v>
      </c>
      <c r="C399" s="362" t="n">
        <v>32922012</v>
      </c>
      <c r="D399" s="362" t="inlineStr">
        <is>
          <t>126106_AS &amp; TRU - Pepsi - Pepsi TM - 2QΓÇÖ19 VOD 18/19 Upfront - #126106</t>
        </is>
      </c>
      <c r="E399" s="362" t="inlineStr">
        <is>
          <t>Adult Swim</t>
        </is>
      </c>
      <c r="F399" s="363" t="n">
        <v>43556</v>
      </c>
      <c r="G399" s="363" t="n">
        <v>43646</v>
      </c>
      <c r="H399" s="362" t="n">
        <v>488332</v>
      </c>
      <c r="I399" s="362" t="n">
        <v>0.71</v>
      </c>
      <c r="J399" s="364">
        <f>ROUND(H399*(I399/1000),2)</f>
        <v/>
      </c>
      <c r="K399" s="364" t="n"/>
    </row>
    <row r="400">
      <c r="B400" s="361" t="n">
        <v>359</v>
      </c>
      <c r="C400" s="362" t="n">
        <v>32922012</v>
      </c>
      <c r="D400" s="362" t="inlineStr">
        <is>
          <t>126106_AS &amp; TRU - Pepsi - Pepsi TM - 2QΓÇÖ19 VOD 18/19 Upfront - #126106</t>
        </is>
      </c>
      <c r="E400" s="362" t="inlineStr">
        <is>
          <t>truTV</t>
        </is>
      </c>
      <c r="F400" s="363" t="n">
        <v>43556</v>
      </c>
      <c r="G400" s="363" t="n">
        <v>43646</v>
      </c>
      <c r="H400" s="362" t="n">
        <v>202740</v>
      </c>
      <c r="I400" s="362" t="n">
        <v>0.71</v>
      </c>
      <c r="J400" s="364">
        <f>ROUND(H400*(I400/1000),2)</f>
        <v/>
      </c>
      <c r="K400" s="364" t="n"/>
    </row>
    <row r="401">
      <c r="B401" s="361" t="n">
        <v>360</v>
      </c>
      <c r="C401" s="362" t="n">
        <v>32922016</v>
      </c>
      <c r="D401" s="362" t="inlineStr">
        <is>
          <t>125741_TBS - Booking.com - VOD - 4.1.19 - 6.30.19 - FC -#125741</t>
        </is>
      </c>
      <c r="E401" s="362" t="inlineStr">
        <is>
          <t>TBS</t>
        </is>
      </c>
      <c r="F401" s="363" t="n">
        <v>43556</v>
      </c>
      <c r="G401" s="363" t="n">
        <v>43646</v>
      </c>
      <c r="H401" s="362" t="n">
        <v>659201</v>
      </c>
      <c r="I401" s="362" t="n">
        <v>0.71</v>
      </c>
      <c r="J401" s="364">
        <f>ROUND(H401*(I401/1000),2)</f>
        <v/>
      </c>
      <c r="K401" s="364" t="n"/>
    </row>
    <row r="402">
      <c r="B402" s="361" t="n">
        <v>361</v>
      </c>
      <c r="C402" s="362" t="n">
        <v>32923672</v>
      </c>
      <c r="D402" s="362" t="inlineStr">
        <is>
          <t>124574_TBS VOD - Skechers - 2019 Upfront - #124574</t>
        </is>
      </c>
      <c r="E402" s="362" t="inlineStr">
        <is>
          <t>TBS</t>
        </is>
      </c>
      <c r="F402" s="363" t="n">
        <v>43556</v>
      </c>
      <c r="G402" s="363" t="n">
        <v>43702</v>
      </c>
      <c r="H402" s="362" t="n">
        <v>754810</v>
      </c>
      <c r="I402" s="362" t="n">
        <v>0.71</v>
      </c>
      <c r="J402" s="364">
        <f>ROUND(H402*(I402/1000),2)</f>
        <v/>
      </c>
      <c r="K402" s="364" t="n"/>
    </row>
    <row r="403">
      <c r="B403" s="361" t="n">
        <v>362</v>
      </c>
      <c r="C403" s="362" t="n">
        <v>32931451</v>
      </c>
      <c r="D403" s="362" t="inlineStr">
        <is>
          <t>126101_AS - Pepsi - Bubly - 2Q'19 VOD 18/19 Upfront #126101</t>
        </is>
      </c>
      <c r="E403" s="362" t="inlineStr">
        <is>
          <t>Adult Swim</t>
        </is>
      </c>
      <c r="F403" s="363" t="n">
        <v>43577</v>
      </c>
      <c r="G403" s="363" t="n">
        <v>43646</v>
      </c>
      <c r="H403" s="362" t="n">
        <v>396857</v>
      </c>
      <c r="I403" s="362" t="n">
        <v>0.71</v>
      </c>
      <c r="J403" s="364">
        <f>ROUND(H403*(I403/1000),2)</f>
        <v/>
      </c>
      <c r="K403" s="364" t="n"/>
    </row>
    <row r="404">
      <c r="B404" s="361" t="n">
        <v>363</v>
      </c>
      <c r="C404" s="362" t="n">
        <v>32931825</v>
      </c>
      <c r="D404" s="362" t="inlineStr">
        <is>
          <t>124647_CN- Skechers 2Q VOD- IO#124647</t>
        </is>
      </c>
      <c r="E404" s="362" t="inlineStr">
        <is>
          <t>Boomerang</t>
        </is>
      </c>
      <c r="F404" s="363" t="n">
        <v>43600</v>
      </c>
      <c r="G404" s="363" t="n">
        <v>43616</v>
      </c>
      <c r="H404" s="362" t="n">
        <v>88</v>
      </c>
      <c r="I404" s="362" t="n">
        <v>0.71</v>
      </c>
      <c r="J404" s="364">
        <f>ROUND(H404*(I404/1000),2)</f>
        <v/>
      </c>
      <c r="K404" s="364" t="n"/>
    </row>
    <row r="405">
      <c r="B405" s="361" t="n">
        <v>364</v>
      </c>
      <c r="C405" s="362" t="n">
        <v>32931825</v>
      </c>
      <c r="D405" s="362" t="inlineStr">
        <is>
          <t>124647_CN- Skechers 2Q VOD- IO#124647</t>
        </is>
      </c>
      <c r="E405" s="362" t="inlineStr">
        <is>
          <t>Cartoon Network</t>
        </is>
      </c>
      <c r="F405" s="363" t="n">
        <v>43600</v>
      </c>
      <c r="G405" s="363" t="n">
        <v>43616</v>
      </c>
      <c r="H405" s="362" t="n">
        <v>358713</v>
      </c>
      <c r="I405" s="362" t="n">
        <v>0.71</v>
      </c>
      <c r="J405" s="364">
        <f>ROUND(H405*(I405/1000),2)</f>
        <v/>
      </c>
      <c r="K405" s="364" t="n"/>
    </row>
    <row r="406">
      <c r="B406" s="361" t="n">
        <v>365</v>
      </c>
      <c r="C406" s="362" t="n">
        <v>32931825</v>
      </c>
      <c r="D406" s="362" t="inlineStr">
        <is>
          <t>124647_CN- Skechers 2Q VOD- IO#124647</t>
        </is>
      </c>
      <c r="E406" s="362" t="inlineStr">
        <is>
          <t>Cartoon Network ESP</t>
        </is>
      </c>
      <c r="F406" s="363" t="n">
        <v>43600</v>
      </c>
      <c r="G406" s="363" t="n">
        <v>43616</v>
      </c>
      <c r="H406" s="362" t="n">
        <v>1216</v>
      </c>
      <c r="I406" s="362" t="n">
        <v>0.71</v>
      </c>
      <c r="J406" s="364">
        <f>ROUND(H406*(I406/1000),2)</f>
        <v/>
      </c>
      <c r="K406" s="364" t="n"/>
    </row>
    <row r="407">
      <c r="B407" s="361" t="n">
        <v>366</v>
      </c>
      <c r="C407" s="362" t="n">
        <v>32933046</v>
      </c>
      <c r="D407" s="362" t="inlineStr">
        <is>
          <t>125511_CN- CAMPBELLS-SPARK -TOON CROSS CLEAR 4.1-6.24 IO# 125511</t>
        </is>
      </c>
      <c r="E407" s="362" t="inlineStr">
        <is>
          <t>Boomerang</t>
        </is>
      </c>
      <c r="F407" s="363" t="n">
        <v>43556</v>
      </c>
      <c r="G407" s="363" t="n">
        <v>43646</v>
      </c>
      <c r="H407" s="362" t="n">
        <v>73</v>
      </c>
      <c r="I407" s="362" t="n">
        <v>0.71</v>
      </c>
      <c r="J407" s="364">
        <f>ROUND(H407*(I407/1000),2)</f>
        <v/>
      </c>
      <c r="K407" s="364" t="n"/>
    </row>
    <row r="408">
      <c r="B408" s="361" t="n">
        <v>367</v>
      </c>
      <c r="C408" s="362" t="n">
        <v>32933046</v>
      </c>
      <c r="D408" s="362" t="inlineStr">
        <is>
          <t>125511_CN- CAMPBELLS-SPARK -TOON CROSS CLEAR 4.1-6.24 IO# 125511</t>
        </is>
      </c>
      <c r="E408" s="362" t="inlineStr">
        <is>
          <t>Cartoon Network</t>
        </is>
      </c>
      <c r="F408" s="363" t="n">
        <v>43556</v>
      </c>
      <c r="G408" s="363" t="n">
        <v>43646</v>
      </c>
      <c r="H408" s="362" t="n">
        <v>651051</v>
      </c>
      <c r="I408" s="362" t="n">
        <v>0.71</v>
      </c>
      <c r="J408" s="364">
        <f>ROUND(H408*(I408/1000),2)</f>
        <v/>
      </c>
      <c r="K408" s="364" t="n"/>
    </row>
    <row r="409">
      <c r="B409" s="361" t="n">
        <v>368</v>
      </c>
      <c r="C409" s="362" t="n">
        <v>32933046</v>
      </c>
      <c r="D409" s="362" t="inlineStr">
        <is>
          <t>125511_CN- CAMPBELLS-SPARK -TOON CROSS CLEAR 4.1-6.24 IO# 125511</t>
        </is>
      </c>
      <c r="E409" s="362" t="inlineStr">
        <is>
          <t>Cartoon Network ESP</t>
        </is>
      </c>
      <c r="F409" s="363" t="n">
        <v>43556</v>
      </c>
      <c r="G409" s="363" t="n">
        <v>43646</v>
      </c>
      <c r="H409" s="362" t="n">
        <v>2755</v>
      </c>
      <c r="I409" s="362" t="n">
        <v>0.71</v>
      </c>
      <c r="J409" s="364">
        <f>ROUND(H409*(I409/1000),2)</f>
        <v/>
      </c>
      <c r="K409" s="364" t="n"/>
    </row>
    <row r="410">
      <c r="B410" s="361" t="n">
        <v>369</v>
      </c>
      <c r="C410" s="362" t="n">
        <v>32933472</v>
      </c>
      <c r="D410" s="362" t="inlineStr">
        <is>
          <t>123057_TBS-TNT/Boehringer/Animal Health/2Q-3Q'19 VOD/Order #123057(F25-54)</t>
        </is>
      </c>
      <c r="E410" s="362" t="inlineStr">
        <is>
          <t>TBS</t>
        </is>
      </c>
      <c r="F410" s="363" t="n">
        <v>43556</v>
      </c>
      <c r="G410" s="363" t="n">
        <v>43737</v>
      </c>
      <c r="H410" s="362" t="n">
        <v>299193</v>
      </c>
      <c r="I410" s="362" t="n">
        <v>0.71</v>
      </c>
      <c r="J410" s="364">
        <f>ROUND(H410*(I410/1000),2)</f>
        <v/>
      </c>
      <c r="K410" s="364" t="n"/>
    </row>
    <row r="411">
      <c r="B411" s="361" t="n">
        <v>370</v>
      </c>
      <c r="C411" s="362" t="n">
        <v>32933472</v>
      </c>
      <c r="D411" s="362" t="inlineStr">
        <is>
          <t>123057_TBS-TNT/Boehringer/Animal Health/2Q-3Q'19 VOD/Order #123057(F25-54)</t>
        </is>
      </c>
      <c r="E411" s="362" t="inlineStr">
        <is>
          <t>TNT</t>
        </is>
      </c>
      <c r="F411" s="363" t="n">
        <v>43556</v>
      </c>
      <c r="G411" s="363" t="n">
        <v>43737</v>
      </c>
      <c r="H411" s="362" t="n">
        <v>197550</v>
      </c>
      <c r="I411" s="362" t="n">
        <v>0.71</v>
      </c>
      <c r="J411" s="364">
        <f>ROUND(H411*(I411/1000),2)</f>
        <v/>
      </c>
      <c r="K411" s="364" t="n"/>
    </row>
    <row r="412">
      <c r="B412" s="361" t="n">
        <v>371</v>
      </c>
      <c r="C412" s="362" t="n">
        <v>32933473</v>
      </c>
      <c r="D412" s="362" t="inlineStr">
        <is>
          <t>123000_TBS-TNT/Boehringer/Animal Health/2Q-3Q'19/Order #123000 (F25-54)</t>
        </is>
      </c>
      <c r="E412" s="362" t="inlineStr">
        <is>
          <t>TBS</t>
        </is>
      </c>
      <c r="F412" s="363" t="n">
        <v>43556</v>
      </c>
      <c r="G412" s="363" t="n">
        <v>43737</v>
      </c>
      <c r="H412" s="362" t="n">
        <v>228062</v>
      </c>
      <c r="I412" s="362" t="n">
        <v>0.71</v>
      </c>
      <c r="J412" s="364">
        <f>ROUND(H412*(I412/1000),2)</f>
        <v/>
      </c>
      <c r="K412" s="364" t="n"/>
    </row>
    <row r="413">
      <c r="B413" s="361" t="n">
        <v>372</v>
      </c>
      <c r="C413" s="362" t="n">
        <v>32933473</v>
      </c>
      <c r="D413" s="362" t="inlineStr">
        <is>
          <t>123000_TBS-TNT/Boehringer/Animal Health/2Q-3Q'19/Order #123000 (F25-54)</t>
        </is>
      </c>
      <c r="E413" s="362" t="inlineStr">
        <is>
          <t>TNT</t>
        </is>
      </c>
      <c r="F413" s="363" t="n">
        <v>43556</v>
      </c>
      <c r="G413" s="363" t="n">
        <v>43737</v>
      </c>
      <c r="H413" s="362" t="n">
        <v>155712</v>
      </c>
      <c r="I413" s="362" t="n">
        <v>0.71</v>
      </c>
      <c r="J413" s="364">
        <f>ROUND(H413*(I413/1000),2)</f>
        <v/>
      </c>
      <c r="K413" s="364" t="n"/>
    </row>
    <row r="414">
      <c r="B414" s="361" t="n">
        <v>373</v>
      </c>
      <c r="C414" s="362" t="n">
        <v>32944589</v>
      </c>
      <c r="D414" s="362" t="inlineStr">
        <is>
          <t>126135_TTN - RECKITT UF PEEL HYHO OLV 2Q - IO #126135</t>
        </is>
      </c>
      <c r="E414" s="362" t="inlineStr">
        <is>
          <t>Adult Swim</t>
        </is>
      </c>
      <c r="F414" s="363" t="n">
        <v>43577</v>
      </c>
      <c r="G414" s="363" t="n">
        <v>43646</v>
      </c>
      <c r="H414" s="362" t="n">
        <v>880744</v>
      </c>
      <c r="I414" s="362" t="n">
        <v>0.71</v>
      </c>
      <c r="J414" s="364">
        <f>ROUND(H414*(I414/1000),2)</f>
        <v/>
      </c>
      <c r="K414" s="364" t="n"/>
    </row>
    <row r="415">
      <c r="B415" s="361" t="n">
        <v>374</v>
      </c>
      <c r="C415" s="362" t="n">
        <v>32944589</v>
      </c>
      <c r="D415" s="362" t="inlineStr">
        <is>
          <t>126135_TTN - RECKITT UF PEEL HYHO OLV 2Q - IO #126135</t>
        </is>
      </c>
      <c r="E415" s="362" t="inlineStr">
        <is>
          <t>Boomerang</t>
        </is>
      </c>
      <c r="F415" s="363" t="n">
        <v>43577</v>
      </c>
      <c r="G415" s="363" t="n">
        <v>43646</v>
      </c>
      <c r="H415" s="362" t="n">
        <v>220</v>
      </c>
      <c r="I415" s="362" t="n">
        <v>0.71</v>
      </c>
      <c r="J415" s="364">
        <f>ROUND(H415*(I415/1000),2)</f>
        <v/>
      </c>
      <c r="K415" s="364" t="n"/>
    </row>
    <row r="416">
      <c r="B416" s="361" t="n">
        <v>375</v>
      </c>
      <c r="C416" s="362" t="n">
        <v>32944589</v>
      </c>
      <c r="D416" s="362" t="inlineStr">
        <is>
          <t>126135_TTN - RECKITT UF PEEL HYHO OLV 2Q - IO #126135</t>
        </is>
      </c>
      <c r="E416" s="362" t="inlineStr">
        <is>
          <t>Cartoon Network</t>
        </is>
      </c>
      <c r="F416" s="363" t="n">
        <v>43577</v>
      </c>
      <c r="G416" s="363" t="n">
        <v>43646</v>
      </c>
      <c r="H416" s="362" t="n">
        <v>1426385</v>
      </c>
      <c r="I416" s="362" t="n">
        <v>0.71</v>
      </c>
      <c r="J416" s="364">
        <f>ROUND(H416*(I416/1000),2)</f>
        <v/>
      </c>
      <c r="K416" s="364" t="n"/>
    </row>
    <row r="417">
      <c r="B417" s="361" t="n">
        <v>376</v>
      </c>
      <c r="C417" s="362" t="n">
        <v>32944589</v>
      </c>
      <c r="D417" s="362" t="inlineStr">
        <is>
          <t>126135_TTN - RECKITT UF PEEL HYHO OLV 2Q - IO #126135</t>
        </is>
      </c>
      <c r="E417" s="362" t="inlineStr">
        <is>
          <t>Cartoon Network ESP</t>
        </is>
      </c>
      <c r="F417" s="363" t="n">
        <v>43577</v>
      </c>
      <c r="G417" s="363" t="n">
        <v>43646</v>
      </c>
      <c r="H417" s="362" t="n">
        <v>5056</v>
      </c>
      <c r="I417" s="362" t="n">
        <v>0.71</v>
      </c>
      <c r="J417" s="364">
        <f>ROUND(H417*(I417/1000),2)</f>
        <v/>
      </c>
      <c r="K417" s="364" t="n"/>
    </row>
    <row r="418">
      <c r="B418" s="361" t="n">
        <v>377</v>
      </c>
      <c r="C418" s="362" t="n">
        <v>32944589</v>
      </c>
      <c r="D418" s="362" t="inlineStr">
        <is>
          <t>126135_TTN - RECKITT UF PEEL HYHO OLV 2Q - IO #126135</t>
        </is>
      </c>
      <c r="E418" s="362" t="inlineStr">
        <is>
          <t>CNN</t>
        </is>
      </c>
      <c r="F418" s="363" t="n">
        <v>43577</v>
      </c>
      <c r="G418" s="363" t="n">
        <v>43646</v>
      </c>
      <c r="H418" s="362" t="n">
        <v>486061</v>
      </c>
      <c r="I418" s="362" t="n">
        <v>0.71</v>
      </c>
      <c r="J418" s="364">
        <f>ROUND(H418*(I418/1000),2)</f>
        <v/>
      </c>
      <c r="K418" s="364" t="n"/>
    </row>
    <row r="419">
      <c r="B419" s="361" t="n">
        <v>378</v>
      </c>
      <c r="C419" s="362" t="n">
        <v>32944589</v>
      </c>
      <c r="D419" s="362" t="inlineStr">
        <is>
          <t>126135_TTN - RECKITT UF PEEL HYHO OLV 2Q - IO #126135</t>
        </is>
      </c>
      <c r="E419" s="362" t="inlineStr">
        <is>
          <t>HLN</t>
        </is>
      </c>
      <c r="F419" s="363" t="n">
        <v>43577</v>
      </c>
      <c r="G419" s="363" t="n">
        <v>43646</v>
      </c>
      <c r="H419" s="362" t="n">
        <v>240148</v>
      </c>
      <c r="I419" s="362" t="n">
        <v>0.71</v>
      </c>
      <c r="J419" s="364">
        <f>ROUND(H419*(I419/1000),2)</f>
        <v/>
      </c>
      <c r="K419" s="364" t="n"/>
    </row>
    <row r="420">
      <c r="B420" s="361" t="n">
        <v>379</v>
      </c>
      <c r="C420" s="362" t="n">
        <v>32944589</v>
      </c>
      <c r="D420" s="362" t="inlineStr">
        <is>
          <t>126135_TTN - RECKITT UF PEEL HYHO OLV 2Q - IO #126135</t>
        </is>
      </c>
      <c r="E420" s="362" t="inlineStr">
        <is>
          <t>TBS</t>
        </is>
      </c>
      <c r="F420" s="363" t="n">
        <v>43577</v>
      </c>
      <c r="G420" s="363" t="n">
        <v>43646</v>
      </c>
      <c r="H420" s="362" t="n">
        <v>921655</v>
      </c>
      <c r="I420" s="362" t="n">
        <v>0.71</v>
      </c>
      <c r="J420" s="364">
        <f>ROUND(H420*(I420/1000),2)</f>
        <v/>
      </c>
      <c r="K420" s="364" t="n"/>
    </row>
    <row r="421">
      <c r="B421" s="361" t="n">
        <v>380</v>
      </c>
      <c r="C421" s="362" t="n">
        <v>32944589</v>
      </c>
      <c r="D421" s="362" t="inlineStr">
        <is>
          <t>126135_TTN - RECKITT UF PEEL HYHO OLV 2Q - IO #126135</t>
        </is>
      </c>
      <c r="E421" s="362" t="inlineStr">
        <is>
          <t>TNT</t>
        </is>
      </c>
      <c r="F421" s="363" t="n">
        <v>43577</v>
      </c>
      <c r="G421" s="363" t="n">
        <v>43646</v>
      </c>
      <c r="H421" s="362" t="n">
        <v>562966</v>
      </c>
      <c r="I421" s="362" t="n">
        <v>0.71</v>
      </c>
      <c r="J421" s="364">
        <f>ROUND(H421*(I421/1000),2)</f>
        <v/>
      </c>
      <c r="K421" s="364" t="n"/>
    </row>
    <row r="422">
      <c r="B422" s="361" t="n">
        <v>381</v>
      </c>
      <c r="C422" s="362" t="n">
        <v>32944589</v>
      </c>
      <c r="D422" s="362" t="inlineStr">
        <is>
          <t>126135_TTN - RECKITT UF PEEL HYHO OLV 2Q - IO #126135</t>
        </is>
      </c>
      <c r="E422" s="362" t="inlineStr">
        <is>
          <t>truTV</t>
        </is>
      </c>
      <c r="F422" s="363" t="n">
        <v>43577</v>
      </c>
      <c r="G422" s="363" t="n">
        <v>43646</v>
      </c>
      <c r="H422" s="362" t="n">
        <v>291398</v>
      </c>
      <c r="I422" s="362" t="n">
        <v>0.71</v>
      </c>
      <c r="J422" s="364">
        <f>ROUND(H422*(I422/1000),2)</f>
        <v/>
      </c>
      <c r="K422" s="364" t="n"/>
    </row>
    <row r="423">
      <c r="B423" s="361" t="n">
        <v>382</v>
      </c>
      <c r="C423" s="362" t="n">
        <v>32949237</v>
      </c>
      <c r="D423" s="362" t="inlineStr">
        <is>
          <t>125850_CN_Great Wolf Resorts_2Q19 Upfront_4/8/19-6/23/19_IO#125850</t>
        </is>
      </c>
      <c r="E423" s="362" t="inlineStr">
        <is>
          <t>Boomerang</t>
        </is>
      </c>
      <c r="F423" s="363" t="n">
        <v>43598</v>
      </c>
      <c r="G423" s="363" t="n">
        <v>43639</v>
      </c>
      <c r="H423" s="362" t="n">
        <v>135</v>
      </c>
      <c r="I423" s="362" t="n">
        <v>0.71</v>
      </c>
      <c r="J423" s="364">
        <f>ROUND(H423*(I423/1000),2)</f>
        <v/>
      </c>
      <c r="K423" s="364" t="n"/>
    </row>
    <row r="424">
      <c r="B424" s="361" t="n">
        <v>383</v>
      </c>
      <c r="C424" s="362" t="n">
        <v>32949237</v>
      </c>
      <c r="D424" s="362" t="inlineStr">
        <is>
          <t>125850_CN_Great Wolf Resorts_2Q19 Upfront_4/8/19-6/23/19_IO#125850</t>
        </is>
      </c>
      <c r="E424" s="362" t="inlineStr">
        <is>
          <t>Cartoon Network</t>
        </is>
      </c>
      <c r="F424" s="363" t="n">
        <v>43598</v>
      </c>
      <c r="G424" s="363" t="n">
        <v>43639</v>
      </c>
      <c r="H424" s="362" t="n">
        <v>925555</v>
      </c>
      <c r="I424" s="362" t="n">
        <v>0.71</v>
      </c>
      <c r="J424" s="364">
        <f>ROUND(H424*(I424/1000),2)</f>
        <v/>
      </c>
      <c r="K424" s="364" t="n"/>
    </row>
    <row r="425">
      <c r="B425" s="361" t="n">
        <v>384</v>
      </c>
      <c r="C425" s="362" t="n">
        <v>32949237</v>
      </c>
      <c r="D425" s="362" t="inlineStr">
        <is>
          <t>125850_CN_Great Wolf Resorts_2Q19 Upfront_4/8/19-6/23/19_IO#125850</t>
        </is>
      </c>
      <c r="E425" s="362" t="inlineStr">
        <is>
          <t>Cartoon Network ESP</t>
        </is>
      </c>
      <c r="F425" s="363" t="n">
        <v>43598</v>
      </c>
      <c r="G425" s="363" t="n">
        <v>43639</v>
      </c>
      <c r="H425" s="362" t="n">
        <v>3546</v>
      </c>
      <c r="I425" s="362" t="n">
        <v>0.71</v>
      </c>
      <c r="J425" s="364">
        <f>ROUND(H425*(I425/1000),2)</f>
        <v/>
      </c>
      <c r="K425" s="364" t="n"/>
    </row>
    <row r="426">
      <c r="B426" s="361" t="n">
        <v>385</v>
      </c>
      <c r="C426" s="362" t="n">
        <v>32955552</v>
      </c>
      <c r="D426" s="362" t="inlineStr">
        <is>
          <t>121658_MillerCoors_TBS VOD_Peroni_2Q Only_IO#121658</t>
        </is>
      </c>
      <c r="E426" s="362" t="inlineStr">
        <is>
          <t>TBS</t>
        </is>
      </c>
      <c r="F426" s="363" t="n">
        <v>43577</v>
      </c>
      <c r="G426" s="363" t="n">
        <v>43646</v>
      </c>
      <c r="H426" s="362" t="n">
        <v>585015</v>
      </c>
      <c r="I426" s="362" t="n">
        <v>0.71</v>
      </c>
      <c r="J426" s="364">
        <f>ROUND(H426*(I426/1000),2)</f>
        <v/>
      </c>
      <c r="K426" s="364" t="n"/>
    </row>
    <row r="427">
      <c r="B427" s="361" t="n">
        <v>386</v>
      </c>
      <c r="C427" s="362" t="n">
        <v>32955585</v>
      </c>
      <c r="D427" s="362" t="inlineStr">
        <is>
          <t>125993_TBS/TNT/ADSM/TRU VOD + OLV - Match.com - 4/1-6/30/19 - IO:125993</t>
        </is>
      </c>
      <c r="E427" s="362" t="inlineStr">
        <is>
          <t>Adult Swim</t>
        </is>
      </c>
      <c r="F427" s="363" t="n">
        <v>43557</v>
      </c>
      <c r="G427" s="363" t="n">
        <v>43646</v>
      </c>
      <c r="H427" s="362" t="n">
        <v>99</v>
      </c>
      <c r="I427" s="362" t="n">
        <v>0.71</v>
      </c>
      <c r="J427" s="364">
        <f>ROUND(H427*(I427/1000),2)</f>
        <v/>
      </c>
      <c r="K427" s="364" t="n"/>
    </row>
    <row r="428">
      <c r="B428" s="361" t="n">
        <v>387</v>
      </c>
      <c r="C428" s="362" t="n">
        <v>32955585</v>
      </c>
      <c r="D428" s="362" t="inlineStr">
        <is>
          <t>125993_TBS/TNT/ADSM/TRU VOD + OLV - Match.com - 4/1-6/30/19 - IO:125993</t>
        </is>
      </c>
      <c r="E428" s="362" t="inlineStr">
        <is>
          <t>TNT</t>
        </is>
      </c>
      <c r="F428" s="363" t="n">
        <v>43557</v>
      </c>
      <c r="G428" s="363" t="n">
        <v>43646</v>
      </c>
      <c r="H428" s="362" t="n">
        <v>35</v>
      </c>
      <c r="I428" s="362" t="n">
        <v>0.71</v>
      </c>
      <c r="J428" s="364">
        <f>ROUND(H428*(I428/1000),2)</f>
        <v/>
      </c>
      <c r="K428" s="364" t="n"/>
    </row>
    <row r="429">
      <c r="B429" s="361" t="n">
        <v>388</v>
      </c>
      <c r="C429" s="362" t="n">
        <v>32955585</v>
      </c>
      <c r="D429" s="362" t="inlineStr">
        <is>
          <t>125993_TBS/TNT/ADSM/TRU VOD + OLV - Match.com - 4/1-6/30/19 - IO:125993</t>
        </is>
      </c>
      <c r="E429" s="362" t="inlineStr">
        <is>
          <t>truTV</t>
        </is>
      </c>
      <c r="F429" s="363" t="n">
        <v>43557</v>
      </c>
      <c r="G429" s="363" t="n">
        <v>43646</v>
      </c>
      <c r="H429" s="362" t="n">
        <v>694</v>
      </c>
      <c r="I429" s="362" t="n">
        <v>0.71</v>
      </c>
      <c r="J429" s="364">
        <f>ROUND(H429*(I429/1000),2)</f>
        <v/>
      </c>
      <c r="K429" s="364" t="n"/>
    </row>
    <row r="430">
      <c r="B430" s="361" t="n">
        <v>389</v>
      </c>
      <c r="C430" s="362" t="n">
        <v>32963591</v>
      </c>
      <c r="D430" s="362" t="inlineStr">
        <is>
          <t>121659_MillerCoors_TBS VOD_Miller Lite_1Q-3Q_IO#121659</t>
        </is>
      </c>
      <c r="E430" s="362" t="inlineStr">
        <is>
          <t>TBS</t>
        </is>
      </c>
      <c r="F430" s="363" t="n">
        <v>43570</v>
      </c>
      <c r="G430" s="363" t="n">
        <v>43646</v>
      </c>
      <c r="H430" s="362" t="n">
        <v>165271</v>
      </c>
      <c r="I430" s="362" t="n">
        <v>0.71</v>
      </c>
      <c r="J430" s="364">
        <f>ROUND(H430*(I430/1000),2)</f>
        <v/>
      </c>
      <c r="K430" s="364" t="n"/>
    </row>
    <row r="431">
      <c r="B431" s="361" t="n">
        <v>390</v>
      </c>
      <c r="C431" s="362" t="n">
        <v>32964420</v>
      </c>
      <c r="D431" s="362" t="inlineStr">
        <is>
          <t>126093_TBS_MillerCoors_CoorsLight_4/1-6/30_IO#126093</t>
        </is>
      </c>
      <c r="E431" s="362" t="inlineStr">
        <is>
          <t>TBS</t>
        </is>
      </c>
      <c r="F431" s="363" t="n">
        <v>43570</v>
      </c>
      <c r="G431" s="363" t="n">
        <v>43646</v>
      </c>
      <c r="H431" s="362" t="n">
        <v>286019</v>
      </c>
      <c r="I431" s="362" t="n">
        <v>0.71</v>
      </c>
      <c r="J431" s="364">
        <f>ROUND(H431*(I431/1000),2)</f>
        <v/>
      </c>
      <c r="K431" s="364" t="n"/>
    </row>
    <row r="432">
      <c r="B432" s="361" t="n">
        <v>391</v>
      </c>
      <c r="C432" s="362" t="n">
        <v>32965371</v>
      </c>
      <c r="D432" s="362" t="inlineStr">
        <is>
          <t>125681_P&amp;G_TBS/TNT/TeamCoco OLV &amp; VOD_2Q'19 P&amp;G Upfront Luvs Diaper Allocation_IO #125681</t>
        </is>
      </c>
      <c r="E432" s="362" t="inlineStr">
        <is>
          <t>TBS</t>
        </is>
      </c>
      <c r="F432" s="363" t="n">
        <v>43556</v>
      </c>
      <c r="G432" s="363" t="n">
        <v>43646</v>
      </c>
      <c r="H432" s="362" t="n">
        <v>108955</v>
      </c>
      <c r="I432" s="362" t="n">
        <v>0.71</v>
      </c>
      <c r="J432" s="364">
        <f>ROUND(H432*(I432/1000),2)</f>
        <v/>
      </c>
      <c r="K432" s="364" t="n"/>
    </row>
    <row r="433">
      <c r="B433" s="361" t="n">
        <v>392</v>
      </c>
      <c r="C433" s="362" t="n">
        <v>32965371</v>
      </c>
      <c r="D433" s="362" t="inlineStr">
        <is>
          <t>125681_P&amp;G_TBS/TNT/TeamCoco OLV &amp; VOD_2Q'19 P&amp;G Upfront Luvs Diaper Allocation_IO #125681</t>
        </is>
      </c>
      <c r="E433" s="362" t="inlineStr">
        <is>
          <t>TNT</t>
        </is>
      </c>
      <c r="F433" s="363" t="n">
        <v>43556</v>
      </c>
      <c r="G433" s="363" t="n">
        <v>43646</v>
      </c>
      <c r="H433" s="362" t="n">
        <v>49697</v>
      </c>
      <c r="I433" s="362" t="n">
        <v>0.71</v>
      </c>
      <c r="J433" s="364">
        <f>ROUND(H433*(I433/1000),2)</f>
        <v/>
      </c>
      <c r="K433" s="364" t="n"/>
    </row>
    <row r="434">
      <c r="B434" s="361" t="n">
        <v>393</v>
      </c>
      <c r="C434" s="362" t="n">
        <v>32965517</v>
      </c>
      <c r="D434" s="362" t="inlineStr">
        <is>
          <t>125910_TBS/TNT - Boston Beer - 2Q'19 Angry Orchard TBS/TNT VOD/OLV Allocation - IO #125910</t>
        </is>
      </c>
      <c r="E434" s="362" t="inlineStr">
        <is>
          <t>TBS</t>
        </is>
      </c>
      <c r="F434" s="363" t="n">
        <v>43577</v>
      </c>
      <c r="G434" s="363" t="n">
        <v>43632</v>
      </c>
      <c r="H434" s="362" t="n">
        <v>411969</v>
      </c>
      <c r="I434" s="362" t="n">
        <v>0.71</v>
      </c>
      <c r="J434" s="364">
        <f>ROUND(H434*(I434/1000),2)</f>
        <v/>
      </c>
      <c r="K434" s="364" t="n"/>
    </row>
    <row r="435">
      <c r="B435" s="361" t="n">
        <v>394</v>
      </c>
      <c r="C435" s="362" t="n">
        <v>32965517</v>
      </c>
      <c r="D435" s="362" t="inlineStr">
        <is>
          <t>125910_TBS/TNT - Boston Beer - 2Q'19 Angry Orchard TBS/TNT VOD/OLV Allocation - IO #125910</t>
        </is>
      </c>
      <c r="E435" s="362" t="inlineStr">
        <is>
          <t>TNT</t>
        </is>
      </c>
      <c r="F435" s="363" t="n">
        <v>43577</v>
      </c>
      <c r="G435" s="363" t="n">
        <v>43632</v>
      </c>
      <c r="H435" s="362" t="n">
        <v>166348</v>
      </c>
      <c r="I435" s="362" t="n">
        <v>0.71</v>
      </c>
      <c r="J435" s="364">
        <f>ROUND(H435*(I435/1000),2)</f>
        <v/>
      </c>
      <c r="K435" s="364" t="n"/>
    </row>
    <row r="436">
      <c r="B436" s="361" t="n">
        <v>395</v>
      </c>
      <c r="C436" s="362" t="n">
        <v>32965932</v>
      </c>
      <c r="D436" s="362" t="inlineStr">
        <is>
          <t>126224_TTN - American Honda Motor Company - Passport - 4/1-6/25 - Order #126224</t>
        </is>
      </c>
      <c r="E436" s="362" t="inlineStr">
        <is>
          <t>TBS</t>
        </is>
      </c>
      <c r="F436" s="363" t="n">
        <v>43591</v>
      </c>
      <c r="G436" s="363" t="n">
        <v>43611</v>
      </c>
      <c r="H436" s="362" t="n">
        <v>181375</v>
      </c>
      <c r="I436" s="362" t="n">
        <v>0.71</v>
      </c>
      <c r="J436" s="364">
        <f>ROUND(H436*(I436/1000),2)</f>
        <v/>
      </c>
      <c r="K436" s="364" t="n"/>
    </row>
    <row r="437">
      <c r="B437" s="361" t="n">
        <v>396</v>
      </c>
      <c r="C437" s="362" t="n">
        <v>32965932</v>
      </c>
      <c r="D437" s="362" t="inlineStr">
        <is>
          <t>126224_TTN - American Honda Motor Company - Passport - 4/1-6/25 - Order #126224</t>
        </is>
      </c>
      <c r="E437" s="362" t="inlineStr">
        <is>
          <t>TNT</t>
        </is>
      </c>
      <c r="F437" s="363" t="n">
        <v>43591</v>
      </c>
      <c r="G437" s="363" t="n">
        <v>43611</v>
      </c>
      <c r="H437" s="362" t="n">
        <v>108432</v>
      </c>
      <c r="I437" s="362" t="n">
        <v>0.71</v>
      </c>
      <c r="J437" s="364">
        <f>ROUND(H437*(I437/1000),2)</f>
        <v/>
      </c>
      <c r="K437" s="364" t="n"/>
    </row>
    <row r="438">
      <c r="B438" s="361" t="n">
        <v>397</v>
      </c>
      <c r="C438" s="362" t="n">
        <v>32965932</v>
      </c>
      <c r="D438" s="362" t="inlineStr">
        <is>
          <t>126224_TTN - American Honda Motor Company - Passport - 4/1-6/25 - Order #126224</t>
        </is>
      </c>
      <c r="E438" s="362" t="inlineStr">
        <is>
          <t>truTV</t>
        </is>
      </c>
      <c r="F438" s="363" t="n">
        <v>43591</v>
      </c>
      <c r="G438" s="363" t="n">
        <v>43611</v>
      </c>
      <c r="H438" s="362" t="n">
        <v>64924</v>
      </c>
      <c r="I438" s="362" t="n">
        <v>0.71</v>
      </c>
      <c r="J438" s="364">
        <f>ROUND(H438*(I438/1000),2)</f>
        <v/>
      </c>
      <c r="K438" s="364" t="n"/>
    </row>
    <row r="439">
      <c r="B439" s="361" t="n">
        <v>398</v>
      </c>
      <c r="C439" s="362" t="n">
        <v>32967395</v>
      </c>
      <c r="D439" s="362" t="inlineStr">
        <is>
          <t>125605_TBS - Disney - Resorts -18/19 UF - Re-Book - #125605</t>
        </is>
      </c>
      <c r="E439" s="362" t="inlineStr">
        <is>
          <t>TBS</t>
        </is>
      </c>
      <c r="F439" s="363" t="n">
        <v>43556</v>
      </c>
      <c r="G439" s="363" t="n">
        <v>43646</v>
      </c>
      <c r="H439" s="362" t="n">
        <v>1136724</v>
      </c>
      <c r="I439" s="362" t="n">
        <v>0.71</v>
      </c>
      <c r="J439" s="364">
        <f>ROUND(H439*(I439/1000),2)</f>
        <v/>
      </c>
      <c r="K439" s="364" t="n"/>
    </row>
    <row r="440">
      <c r="B440" s="361" t="n">
        <v>399</v>
      </c>
      <c r="C440" s="362" t="n">
        <v>32972477</v>
      </c>
      <c r="D440" s="362" t="inlineStr">
        <is>
          <t>126202_TNT - Pepsi - 2Q'19 Bubly TNT Upfront Allocation - 4/1-6/30 - IO #126202</t>
        </is>
      </c>
      <c r="E440" s="362" t="inlineStr">
        <is>
          <t>TNT</t>
        </is>
      </c>
      <c r="F440" s="363" t="n">
        <v>43577</v>
      </c>
      <c r="G440" s="363" t="n">
        <v>43646</v>
      </c>
      <c r="H440" s="362" t="n">
        <v>364681</v>
      </c>
      <c r="I440" s="362" t="n">
        <v>0.71</v>
      </c>
      <c r="J440" s="364">
        <f>ROUND(H440*(I440/1000),2)</f>
        <v/>
      </c>
      <c r="K440" s="364" t="n"/>
    </row>
    <row r="441">
      <c r="B441" s="361" t="n">
        <v>400</v>
      </c>
      <c r="C441" s="362" t="n">
        <v>32972587</v>
      </c>
      <c r="D441" s="362" t="inlineStr">
        <is>
          <t>126218_TNT - Pepsi - 2Q'19 DewTM TNT Upfront Allocation - 4/1-6/23 - IO #126218</t>
        </is>
      </c>
      <c r="E441" s="362" t="inlineStr">
        <is>
          <t>TNT</t>
        </is>
      </c>
      <c r="F441" s="363" t="n">
        <v>43584</v>
      </c>
      <c r="G441" s="363" t="n">
        <v>43639</v>
      </c>
      <c r="H441" s="362" t="n">
        <v>578421</v>
      </c>
      <c r="I441" s="362" t="n">
        <v>0.71</v>
      </c>
      <c r="J441" s="364">
        <f>ROUND(H441*(I441/1000),2)</f>
        <v/>
      </c>
      <c r="K441" s="364" t="n"/>
    </row>
    <row r="442">
      <c r="B442" s="361" t="n">
        <v>401</v>
      </c>
      <c r="C442" s="362" t="n">
        <v>32972602</v>
      </c>
      <c r="D442" s="362" t="inlineStr">
        <is>
          <t>126228_TNT - Pepsi - 2Q'19 LIFEWTR TNT Upfront Allocation - 4/8-6/23 - IO #126228</t>
        </is>
      </c>
      <c r="E442" s="362" t="inlineStr">
        <is>
          <t>TNT</t>
        </is>
      </c>
      <c r="F442" s="363" t="n">
        <v>43591</v>
      </c>
      <c r="G442" s="363" t="n">
        <v>43639</v>
      </c>
      <c r="H442" s="362" t="n">
        <v>681665</v>
      </c>
      <c r="I442" s="362" t="n">
        <v>0.71</v>
      </c>
      <c r="J442" s="364">
        <f>ROUND(H442*(I442/1000),2)</f>
        <v/>
      </c>
      <c r="K442" s="364" t="n"/>
    </row>
    <row r="443">
      <c r="B443" s="361" t="n">
        <v>402</v>
      </c>
      <c r="C443" s="362" t="n">
        <v>32972617</v>
      </c>
      <c r="D443" s="362" t="inlineStr">
        <is>
          <t>126229_TNT - Pepsi - 2Q'19 PepsiTM TNT Upfront Allocation - 4/1-6/30 - IO #126229</t>
        </is>
      </c>
      <c r="E443" s="362" t="inlineStr">
        <is>
          <t>TNT</t>
        </is>
      </c>
      <c r="F443" s="363" t="n">
        <v>43556</v>
      </c>
      <c r="G443" s="363" t="n">
        <v>43646</v>
      </c>
      <c r="H443" s="362" t="n">
        <v>480179</v>
      </c>
      <c r="I443" s="362" t="n">
        <v>0.71</v>
      </c>
      <c r="J443" s="364">
        <f>ROUND(H443*(I443/1000),2)</f>
        <v/>
      </c>
      <c r="K443" s="364" t="n"/>
    </row>
    <row r="444">
      <c r="B444" s="361" t="n">
        <v>403</v>
      </c>
      <c r="C444" s="362" t="n">
        <v>32972624</v>
      </c>
      <c r="D444" s="362" t="inlineStr">
        <is>
          <t>126231_TNT - Pepsi - 2Q'19 Pure Leaf Core TNT Upfront Allocation - 4/1-6/30 - IO #126231</t>
        </is>
      </c>
      <c r="E444" s="362" t="inlineStr">
        <is>
          <t>TNT</t>
        </is>
      </c>
      <c r="F444" s="363" t="n">
        <v>43584</v>
      </c>
      <c r="G444" s="363" t="n">
        <v>43646</v>
      </c>
      <c r="H444" s="362" t="n">
        <v>318216</v>
      </c>
      <c r="I444" s="362" t="n">
        <v>0.71</v>
      </c>
      <c r="J444" s="364">
        <f>ROUND(H444*(I444/1000),2)</f>
        <v/>
      </c>
      <c r="K444" s="364" t="n"/>
    </row>
    <row r="445">
      <c r="B445" s="361" t="n">
        <v>404</v>
      </c>
      <c r="C445" s="362" t="n">
        <v>32972649</v>
      </c>
      <c r="D445" s="362" t="inlineStr">
        <is>
          <t>126230_TNT - Pepsi - 2Q'19 Pure Leaf Herbals TNT Upfront Allocation - 4/1-6/30 - IO #126230</t>
        </is>
      </c>
      <c r="E445" s="362" t="inlineStr">
        <is>
          <t>TNT</t>
        </is>
      </c>
      <c r="F445" s="363" t="n">
        <v>43584</v>
      </c>
      <c r="G445" s="363" t="n">
        <v>43646</v>
      </c>
      <c r="H445" s="362" t="n">
        <v>125949</v>
      </c>
      <c r="I445" s="362" t="n">
        <v>0.71</v>
      </c>
      <c r="J445" s="364">
        <f>ROUND(H445*(I445/1000),2)</f>
        <v/>
      </c>
      <c r="K445" s="364" t="n"/>
    </row>
    <row r="446">
      <c r="B446" s="361" t="n">
        <v>405</v>
      </c>
      <c r="C446" s="362" t="n">
        <v>32972865</v>
      </c>
      <c r="D446" s="362" t="inlineStr">
        <is>
          <t>125743_TBS - Autotrader - 4/8/19-6/16/19 - #125743</t>
        </is>
      </c>
      <c r="E446" s="362" t="inlineStr">
        <is>
          <t>TBS</t>
        </is>
      </c>
      <c r="F446" s="363" t="n">
        <v>43591</v>
      </c>
      <c r="G446" s="363" t="n">
        <v>43632</v>
      </c>
      <c r="H446" s="362" t="n">
        <v>1141256</v>
      </c>
      <c r="I446" s="362" t="n">
        <v>0.71</v>
      </c>
      <c r="J446" s="364">
        <f>ROUND(H446*(I446/1000),2)</f>
        <v/>
      </c>
      <c r="K446" s="364" t="n"/>
    </row>
    <row r="447">
      <c r="B447" s="361" t="n">
        <v>406</v>
      </c>
      <c r="C447" s="362" t="n">
        <v>32972865</v>
      </c>
      <c r="D447" s="362" t="inlineStr">
        <is>
          <t>125743_TBS - Autotrader - 4/8/19-6/16/19 - #125743</t>
        </is>
      </c>
      <c r="E447" s="362" t="inlineStr">
        <is>
          <t>TNT</t>
        </is>
      </c>
      <c r="F447" s="363" t="n">
        <v>43591</v>
      </c>
      <c r="G447" s="363" t="n">
        <v>43632</v>
      </c>
      <c r="H447" s="362" t="n">
        <v>83998</v>
      </c>
      <c r="I447" s="362" t="n">
        <v>0.71</v>
      </c>
      <c r="J447" s="364">
        <f>ROUND(H447*(I447/1000),2)</f>
        <v/>
      </c>
      <c r="K447" s="364" t="n"/>
    </row>
    <row r="448">
      <c r="B448" s="361" t="n">
        <v>407</v>
      </c>
      <c r="C448" s="362" t="n">
        <v>32973308</v>
      </c>
      <c r="D448" s="362" t="inlineStr">
        <is>
          <t>126183_TEC/TN - Verizon - VOD/OLV - UF P18-49 - 2Q19- IO # 126183</t>
        </is>
      </c>
      <c r="E448" s="362" t="inlineStr">
        <is>
          <t>Adult Swim</t>
        </is>
      </c>
      <c r="F448" s="363" t="n">
        <v>43584</v>
      </c>
      <c r="G448" s="363" t="n">
        <v>43646</v>
      </c>
      <c r="H448" s="362" t="n">
        <v>360798</v>
      </c>
      <c r="I448" s="362" t="n">
        <v>0.71</v>
      </c>
      <c r="J448" s="364">
        <f>ROUND(H448*(I448/1000),2)</f>
        <v/>
      </c>
      <c r="K448" s="364" t="n"/>
    </row>
    <row r="449">
      <c r="B449" s="361" t="n">
        <v>408</v>
      </c>
      <c r="C449" s="362" t="n">
        <v>32973308</v>
      </c>
      <c r="D449" s="362" t="inlineStr">
        <is>
          <t>126183_TEC/TN - Verizon - VOD/OLV - UF P18-49 - 2Q19- IO # 126183</t>
        </is>
      </c>
      <c r="E449" s="362" t="inlineStr">
        <is>
          <t>CNN</t>
        </is>
      </c>
      <c r="F449" s="363" t="n">
        <v>43584</v>
      </c>
      <c r="G449" s="363" t="n">
        <v>43646</v>
      </c>
      <c r="H449" s="362" t="n">
        <v>256311</v>
      </c>
      <c r="I449" s="362" t="n">
        <v>0.71</v>
      </c>
      <c r="J449" s="364">
        <f>ROUND(H449*(I449/1000),2)</f>
        <v/>
      </c>
      <c r="K449" s="364" t="n"/>
    </row>
    <row r="450">
      <c r="B450" s="361" t="n">
        <v>409</v>
      </c>
      <c r="C450" s="362" t="n">
        <v>32973308</v>
      </c>
      <c r="D450" s="362" t="inlineStr">
        <is>
          <t>126183_TEC/TN - Verizon - VOD/OLV - UF P18-49 - 2Q19- IO # 126183</t>
        </is>
      </c>
      <c r="E450" s="362" t="inlineStr">
        <is>
          <t>HLN</t>
        </is>
      </c>
      <c r="F450" s="363" t="n">
        <v>43584</v>
      </c>
      <c r="G450" s="363" t="n">
        <v>43646</v>
      </c>
      <c r="H450" s="362" t="n">
        <v>135954</v>
      </c>
      <c r="I450" s="362" t="n">
        <v>0.71</v>
      </c>
      <c r="J450" s="364">
        <f>ROUND(H450*(I450/1000),2)</f>
        <v/>
      </c>
      <c r="K450" s="364" t="n"/>
    </row>
    <row r="451">
      <c r="B451" s="361" t="n">
        <v>410</v>
      </c>
      <c r="C451" s="362" t="n">
        <v>32973308</v>
      </c>
      <c r="D451" s="362" t="inlineStr">
        <is>
          <t>126183_TEC/TN - Verizon - VOD/OLV - UF P18-49 - 2Q19- IO # 126183</t>
        </is>
      </c>
      <c r="E451" s="362" t="inlineStr">
        <is>
          <t>TBS</t>
        </is>
      </c>
      <c r="F451" s="363" t="n">
        <v>43584</v>
      </c>
      <c r="G451" s="363" t="n">
        <v>43646</v>
      </c>
      <c r="H451" s="362" t="n">
        <v>378111</v>
      </c>
      <c r="I451" s="362" t="n">
        <v>0.71</v>
      </c>
      <c r="J451" s="364">
        <f>ROUND(H451*(I451/1000),2)</f>
        <v/>
      </c>
      <c r="K451" s="364" t="n"/>
    </row>
    <row r="452">
      <c r="B452" s="361" t="n">
        <v>411</v>
      </c>
      <c r="C452" s="362" t="n">
        <v>32973308</v>
      </c>
      <c r="D452" s="362" t="inlineStr">
        <is>
          <t>126183_TEC/TN - Verizon - VOD/OLV - UF P18-49 - 2Q19- IO # 126183</t>
        </is>
      </c>
      <c r="E452" s="362" t="inlineStr">
        <is>
          <t>TNT</t>
        </is>
      </c>
      <c r="F452" s="363" t="n">
        <v>43584</v>
      </c>
      <c r="G452" s="363" t="n">
        <v>43646</v>
      </c>
      <c r="H452" s="362" t="n">
        <v>323395</v>
      </c>
      <c r="I452" s="362" t="n">
        <v>0.71</v>
      </c>
      <c r="J452" s="364">
        <f>ROUND(H452*(I452/1000),2)</f>
        <v/>
      </c>
      <c r="K452" s="364" t="n"/>
    </row>
    <row r="453">
      <c r="B453" s="361" t="n">
        <v>412</v>
      </c>
      <c r="C453" s="362" t="n">
        <v>32973308</v>
      </c>
      <c r="D453" s="362" t="inlineStr">
        <is>
          <t>126183_TEC/TN - Verizon - VOD/OLV - UF P18-49 - 2Q19- IO # 126183</t>
        </is>
      </c>
      <c r="E453" s="362" t="inlineStr">
        <is>
          <t>truTV</t>
        </is>
      </c>
      <c r="F453" s="363" t="n">
        <v>43584</v>
      </c>
      <c r="G453" s="363" t="n">
        <v>43646</v>
      </c>
      <c r="H453" s="362" t="n">
        <v>100214</v>
      </c>
      <c r="I453" s="362" t="n">
        <v>0.71</v>
      </c>
      <c r="J453" s="364">
        <f>ROUND(H453*(I453/1000),2)</f>
        <v/>
      </c>
      <c r="K453" s="364" t="n"/>
    </row>
    <row r="454">
      <c r="B454" s="361" t="n">
        <v>413</v>
      </c>
      <c r="C454" s="362" t="n">
        <v>32974164</v>
      </c>
      <c r="D454" s="362" t="inlineStr">
        <is>
          <t>126019_TNT VOD_DISH NETWORK LLC_2Q'19 SCATTER_4/1-6/24_IO#126019</t>
        </is>
      </c>
      <c r="E454" s="362" t="inlineStr">
        <is>
          <t>TNT</t>
        </is>
      </c>
      <c r="F454" s="363" t="n">
        <v>43556</v>
      </c>
      <c r="G454" s="363" t="n">
        <v>43646</v>
      </c>
      <c r="H454" s="362" t="n">
        <v>760482</v>
      </c>
      <c r="I454" s="362" t="n">
        <v>0.71</v>
      </c>
      <c r="J454" s="364">
        <f>ROUND(H454*(I454/1000),2)</f>
        <v/>
      </c>
      <c r="K454" s="364" t="n"/>
    </row>
    <row r="455">
      <c r="B455" s="361" t="n">
        <v>414</v>
      </c>
      <c r="C455" s="362" t="n">
        <v>32974171</v>
      </c>
      <c r="D455" s="362" t="inlineStr">
        <is>
          <t>126020_TBS VOD_DISH NETWORK LLC_2Q'19 SCATTER_4/1-6/24_IO#126020</t>
        </is>
      </c>
      <c r="E455" s="362" t="inlineStr">
        <is>
          <t>TBS</t>
        </is>
      </c>
      <c r="F455" s="363" t="n">
        <v>43556</v>
      </c>
      <c r="G455" s="363" t="n">
        <v>43646</v>
      </c>
      <c r="H455" s="362" t="n">
        <v>817255</v>
      </c>
      <c r="I455" s="362" t="n">
        <v>0.71</v>
      </c>
      <c r="J455" s="364">
        <f>ROUND(H455*(I455/1000),2)</f>
        <v/>
      </c>
      <c r="K455" s="364" t="n"/>
    </row>
    <row r="456">
      <c r="B456" s="361" t="n">
        <v>415</v>
      </c>
      <c r="C456" s="362" t="n">
        <v>32980082</v>
      </c>
      <c r="D456" s="362" t="inlineStr">
        <is>
          <t>125051_Post Foods - 2Q19 Toon ADU cross clear VOD - 17.18 upfront - P6-11 - IO#125051</t>
        </is>
      </c>
      <c r="E456" s="362" t="inlineStr">
        <is>
          <t>Boomerang</t>
        </is>
      </c>
      <c r="F456" s="363" t="n">
        <v>43584</v>
      </c>
      <c r="G456" s="363" t="n">
        <v>43639</v>
      </c>
      <c r="H456" s="362" t="n">
        <v>15</v>
      </c>
      <c r="I456" s="362" t="n">
        <v>0.71</v>
      </c>
      <c r="J456" s="364">
        <f>ROUND(H456*(I456/1000),2)</f>
        <v/>
      </c>
      <c r="K456" s="364" t="n"/>
    </row>
    <row r="457">
      <c r="B457" s="361" t="n">
        <v>416</v>
      </c>
      <c r="C457" s="362" t="n">
        <v>32980082</v>
      </c>
      <c r="D457" s="362" t="inlineStr">
        <is>
          <t>125051_Post Foods - 2Q19 Toon ADU cross clear VOD - 17.18 upfront - P6-11 - IO#125051</t>
        </is>
      </c>
      <c r="E457" s="362" t="inlineStr">
        <is>
          <t>Cartoon Network</t>
        </is>
      </c>
      <c r="F457" s="363" t="n">
        <v>43584</v>
      </c>
      <c r="G457" s="363" t="n">
        <v>43639</v>
      </c>
      <c r="H457" s="362" t="n">
        <v>181201</v>
      </c>
      <c r="I457" s="362" t="n">
        <v>0.71</v>
      </c>
      <c r="J457" s="364">
        <f>ROUND(H457*(I457/1000),2)</f>
        <v/>
      </c>
      <c r="K457" s="364" t="n"/>
    </row>
    <row r="458">
      <c r="B458" s="361" t="n">
        <v>417</v>
      </c>
      <c r="C458" s="362" t="n">
        <v>32980082</v>
      </c>
      <c r="D458" s="362" t="inlineStr">
        <is>
          <t>125051_Post Foods - 2Q19 Toon ADU cross clear VOD - 17.18 upfront - P6-11 - IO#125051</t>
        </is>
      </c>
      <c r="E458" s="362" t="inlineStr">
        <is>
          <t>Cartoon Network ESP</t>
        </is>
      </c>
      <c r="F458" s="363" t="n">
        <v>43584</v>
      </c>
      <c r="G458" s="363" t="n">
        <v>43639</v>
      </c>
      <c r="H458" s="362" t="n">
        <v>623</v>
      </c>
      <c r="I458" s="362" t="n">
        <v>0.71</v>
      </c>
      <c r="J458" s="364">
        <f>ROUND(H458*(I458/1000),2)</f>
        <v/>
      </c>
      <c r="K458" s="364" t="n"/>
    </row>
    <row r="459">
      <c r="B459" s="361" t="n">
        <v>418</v>
      </c>
      <c r="C459" s="362" t="n">
        <v>32990474</v>
      </c>
      <c r="D459" s="362" t="inlineStr">
        <is>
          <t>125687_ P&amp;G_TBS/TNT/TeamCoco OLV &amp; VOD_2Q'19 P&amp;G Upfront Tide Laundry Allocation_IO #125687</t>
        </is>
      </c>
      <c r="E459" s="362" t="inlineStr">
        <is>
          <t>TBS</t>
        </is>
      </c>
      <c r="F459" s="363" t="n">
        <v>43556</v>
      </c>
      <c r="G459" s="363" t="n">
        <v>43639</v>
      </c>
      <c r="H459" s="362" t="n">
        <v>993747</v>
      </c>
      <c r="I459" s="362" t="n">
        <v>0.71</v>
      </c>
      <c r="J459" s="364">
        <f>ROUND(H459*(I459/1000),2)</f>
        <v/>
      </c>
      <c r="K459" s="364" t="n"/>
    </row>
    <row r="460">
      <c r="B460" s="361" t="n">
        <v>419</v>
      </c>
      <c r="C460" s="362" t="n">
        <v>32990474</v>
      </c>
      <c r="D460" s="362" t="inlineStr">
        <is>
          <t>125687_ P&amp;G_TBS/TNT/TeamCoco OLV &amp; VOD_2Q'19 P&amp;G Upfront Tide Laundry Allocation_IO #125687</t>
        </is>
      </c>
      <c r="E460" s="362" t="inlineStr">
        <is>
          <t>TNT</t>
        </is>
      </c>
      <c r="F460" s="363" t="n">
        <v>43556</v>
      </c>
      <c r="G460" s="363" t="n">
        <v>43639</v>
      </c>
      <c r="H460" s="362" t="n">
        <v>602872</v>
      </c>
      <c r="I460" s="362" t="n">
        <v>0.71</v>
      </c>
      <c r="J460" s="364">
        <f>ROUND(H460*(I460/1000),2)</f>
        <v/>
      </c>
      <c r="K460" s="364" t="n"/>
    </row>
    <row r="461">
      <c r="B461" s="361" t="n">
        <v>420</v>
      </c>
      <c r="C461" s="362" t="n">
        <v>32991397</v>
      </c>
      <c r="D461" s="362" t="inlineStr">
        <is>
          <t>121590_TNT_18/19 Upfront_AbbVie Humira Gastro_2Q19_IO#121590</t>
        </is>
      </c>
      <c r="E461" s="362" t="inlineStr">
        <is>
          <t>TBS</t>
        </is>
      </c>
      <c r="F461" s="363" t="n">
        <v>43557</v>
      </c>
      <c r="G461" s="363" t="n">
        <v>43646</v>
      </c>
      <c r="H461" s="362" t="n">
        <v>510356</v>
      </c>
      <c r="I461" s="362" t="n">
        <v>0.71</v>
      </c>
      <c r="J461" s="364">
        <f>ROUND(H461*(I461/1000),2)</f>
        <v/>
      </c>
      <c r="K461" s="364" t="n"/>
    </row>
    <row r="462">
      <c r="B462" s="361" t="n">
        <v>421</v>
      </c>
      <c r="C462" s="362" t="n">
        <v>32991397</v>
      </c>
      <c r="D462" s="362" t="inlineStr">
        <is>
          <t>121590_TNT_18/19 Upfront_AbbVie Humira Gastro_2Q19_IO#121590</t>
        </is>
      </c>
      <c r="E462" s="362" t="inlineStr">
        <is>
          <t>TNT</t>
        </is>
      </c>
      <c r="F462" s="363" t="n">
        <v>43557</v>
      </c>
      <c r="G462" s="363" t="n">
        <v>43646</v>
      </c>
      <c r="H462" s="362" t="n">
        <v>712183</v>
      </c>
      <c r="I462" s="362" t="n">
        <v>0.71</v>
      </c>
      <c r="J462" s="364">
        <f>ROUND(H462*(I462/1000),2)</f>
        <v/>
      </c>
      <c r="K462" s="364" t="n"/>
    </row>
    <row r="463">
      <c r="B463" s="361" t="n">
        <v>422</v>
      </c>
      <c r="C463" s="362" t="n">
        <v>32991786</v>
      </c>
      <c r="D463" s="362" t="inlineStr">
        <is>
          <t>122488_TBS/TeamCoco - Pfizer - 18/19 Upfront VOD/OLV - 2Q'19 Allocations - #122488</t>
        </is>
      </c>
      <c r="E463" s="362" t="inlineStr">
        <is>
          <t>TBS</t>
        </is>
      </c>
      <c r="F463" s="363" t="n">
        <v>43556</v>
      </c>
      <c r="G463" s="363" t="n">
        <v>43646</v>
      </c>
      <c r="H463" s="362" t="n">
        <v>721315</v>
      </c>
      <c r="I463" s="362" t="n">
        <v>0.71</v>
      </c>
      <c r="J463" s="364">
        <f>ROUND(H463*(I463/1000),2)</f>
        <v/>
      </c>
      <c r="K463" s="364" t="n"/>
    </row>
    <row r="464">
      <c r="B464" s="361" t="n">
        <v>423</v>
      </c>
      <c r="C464" s="362" t="n">
        <v>32991961</v>
      </c>
      <c r="D464" s="362" t="inlineStr">
        <is>
          <t>121321_truTV - 18/19 Toyota VOD Upfront 2Q- IO #121321</t>
        </is>
      </c>
      <c r="E464" s="362" t="inlineStr">
        <is>
          <t>truTV</t>
        </is>
      </c>
      <c r="F464" s="363" t="n">
        <v>43570</v>
      </c>
      <c r="G464" s="363" t="n">
        <v>43646</v>
      </c>
      <c r="H464" s="362" t="n">
        <v>322746</v>
      </c>
      <c r="I464" s="362" t="n">
        <v>0.71</v>
      </c>
      <c r="J464" s="364">
        <f>ROUND(H464*(I464/1000),2)</f>
        <v/>
      </c>
      <c r="K464" s="364" t="n"/>
    </row>
    <row r="465">
      <c r="B465" s="361" t="n">
        <v>424</v>
      </c>
      <c r="C465" s="362" t="n">
        <v>32992411</v>
      </c>
      <c r="D465" s="362" t="inlineStr">
        <is>
          <t>126089_TOON - Warner Brothers - 2Q19 Detective Pikachu Pre-Opening OLV &amp; VOD Linear Cross Clear - 3/27-5/11 - #126089</t>
        </is>
      </c>
      <c r="E465" s="362" t="inlineStr">
        <is>
          <t>Boomerang</t>
        </is>
      </c>
      <c r="F465" s="363" t="n">
        <v>43557</v>
      </c>
      <c r="G465" s="363" t="n">
        <v>43596</v>
      </c>
      <c r="H465" s="362" t="n">
        <v>33</v>
      </c>
      <c r="I465" s="362" t="n">
        <v>0.71</v>
      </c>
      <c r="J465" s="364">
        <f>ROUND(H465*(I465/1000),2)</f>
        <v/>
      </c>
      <c r="K465" s="364" t="n"/>
    </row>
    <row r="466">
      <c r="B466" s="361" t="n">
        <v>425</v>
      </c>
      <c r="C466" s="362" t="n">
        <v>32992411</v>
      </c>
      <c r="D466" s="362" t="inlineStr">
        <is>
          <t>126089_TOON - Warner Brothers - 2Q19 Detective Pikachu Pre-Opening OLV &amp; VOD Linear Cross Clear - 3/27-5/11 - #126089</t>
        </is>
      </c>
      <c r="E466" s="362" t="inlineStr">
        <is>
          <t>Cartoon Network</t>
        </is>
      </c>
      <c r="F466" s="363" t="n">
        <v>43557</v>
      </c>
      <c r="G466" s="363" t="n">
        <v>43596</v>
      </c>
      <c r="H466" s="362" t="n">
        <v>289465</v>
      </c>
      <c r="I466" s="362" t="n">
        <v>0.71</v>
      </c>
      <c r="J466" s="364">
        <f>ROUND(H466*(I466/1000),2)</f>
        <v/>
      </c>
      <c r="K466" s="364" t="n"/>
    </row>
    <row r="467">
      <c r="B467" s="361" t="n">
        <v>426</v>
      </c>
      <c r="C467" s="362" t="n">
        <v>32992411</v>
      </c>
      <c r="D467" s="362" t="inlineStr">
        <is>
          <t>126089_TOON - Warner Brothers - 2Q19 Detective Pikachu Pre-Opening OLV &amp; VOD Linear Cross Clear - 3/27-5/11 - #126089</t>
        </is>
      </c>
      <c r="E467" s="362" t="inlineStr">
        <is>
          <t>Cartoon Network ESP</t>
        </is>
      </c>
      <c r="F467" s="363" t="n">
        <v>43557</v>
      </c>
      <c r="G467" s="363" t="n">
        <v>43596</v>
      </c>
      <c r="H467" s="362" t="n">
        <v>1204</v>
      </c>
      <c r="I467" s="362" t="n">
        <v>0.71</v>
      </c>
      <c r="J467" s="364">
        <f>ROUND(H467*(I467/1000),2)</f>
        <v/>
      </c>
      <c r="K467" s="364" t="n"/>
    </row>
    <row r="468">
      <c r="B468" s="361" t="n">
        <v>427</v>
      </c>
      <c r="C468" s="362" t="n">
        <v>32994018</v>
      </c>
      <c r="D468" s="362" t="inlineStr">
        <is>
          <t>126239_TBS - Pepsi - 2Q'19 DewTM TBS VOD Upfront Allocation - 4/1-6/23 - IO #126239</t>
        </is>
      </c>
      <c r="E468" s="362" t="inlineStr">
        <is>
          <t>TBS</t>
        </is>
      </c>
      <c r="F468" s="363" t="n">
        <v>43584</v>
      </c>
      <c r="G468" s="363" t="n">
        <v>43639</v>
      </c>
      <c r="H468" s="362" t="n">
        <v>564351</v>
      </c>
      <c r="I468" s="362" t="n">
        <v>0.71</v>
      </c>
      <c r="J468" s="364">
        <f>ROUND(H468*(I468/1000),2)</f>
        <v/>
      </c>
      <c r="K468" s="364" t="n"/>
    </row>
    <row r="469">
      <c r="B469" s="361" t="n">
        <v>428</v>
      </c>
      <c r="C469" s="362" t="n">
        <v>32994025</v>
      </c>
      <c r="D469" s="362" t="inlineStr">
        <is>
          <t>126237_TBS - Pepsi - 2Q'19 Cheetos TBS VOD Upfront Allocation - 4/1-6/23 - IO #126237</t>
        </is>
      </c>
      <c r="E469" s="362" t="inlineStr">
        <is>
          <t>TBS</t>
        </is>
      </c>
      <c r="F469" s="363" t="n">
        <v>43577</v>
      </c>
      <c r="G469" s="363" t="n">
        <v>43639</v>
      </c>
      <c r="H469" s="362" t="n">
        <v>856501</v>
      </c>
      <c r="I469" s="362" t="n">
        <v>0.71</v>
      </c>
      <c r="J469" s="364">
        <f>ROUND(H469*(I469/1000),2)</f>
        <v/>
      </c>
      <c r="K469" s="364" t="n"/>
    </row>
    <row r="470">
      <c r="B470" s="361" t="n">
        <v>429</v>
      </c>
      <c r="C470" s="362" t="n">
        <v>32994028</v>
      </c>
      <c r="D470" s="362" t="inlineStr">
        <is>
          <t>126240_TBS - Pepsi - 2Q'19 Doritos TBS VOD Upfront Allocation - 4/1-6/23 - IO #126240</t>
        </is>
      </c>
      <c r="E470" s="362" t="inlineStr">
        <is>
          <t>TBS</t>
        </is>
      </c>
      <c r="F470" s="363" t="n">
        <v>43584</v>
      </c>
      <c r="G470" s="363" t="n">
        <v>43639</v>
      </c>
      <c r="H470" s="362" t="n">
        <v>745213</v>
      </c>
      <c r="I470" s="362" t="n">
        <v>0.71</v>
      </c>
      <c r="J470" s="364">
        <f>ROUND(H470*(I470/1000),2)</f>
        <v/>
      </c>
      <c r="K470" s="364" t="n"/>
    </row>
    <row r="471">
      <c r="B471" s="361" t="n">
        <v>430</v>
      </c>
      <c r="C471" s="362" t="n">
        <v>32994029</v>
      </c>
      <c r="D471" s="362" t="inlineStr">
        <is>
          <t>126236_TBS - Pepsi - 2Q'19 Bubly TBS VOD Upfront Allocation - 4/1-6/30 - IO #126236</t>
        </is>
      </c>
      <c r="E471" s="362" t="inlineStr">
        <is>
          <t>TBS</t>
        </is>
      </c>
      <c r="F471" s="363" t="n">
        <v>43577</v>
      </c>
      <c r="G471" s="363" t="n">
        <v>43646</v>
      </c>
      <c r="H471" s="362" t="n">
        <v>361741</v>
      </c>
      <c r="I471" s="362" t="n">
        <v>0.71</v>
      </c>
      <c r="J471" s="364">
        <f>ROUND(H471*(I471/1000),2)</f>
        <v/>
      </c>
      <c r="K471" s="364" t="n"/>
    </row>
    <row r="472">
      <c r="B472" s="361" t="n">
        <v>431</v>
      </c>
      <c r="C472" s="362" t="n">
        <v>32994031</v>
      </c>
      <c r="D472" s="362" t="inlineStr">
        <is>
          <t>126248_TBS - Pepsi - 2Q'19 PepsiTM TBS VOD Upfront Allocation - 4/1-6/30 - IO #126248</t>
        </is>
      </c>
      <c r="E472" s="362" t="inlineStr">
        <is>
          <t>TBS</t>
        </is>
      </c>
      <c r="F472" s="363" t="n">
        <v>43556</v>
      </c>
      <c r="G472" s="363" t="n">
        <v>43646</v>
      </c>
      <c r="H472" s="362" t="n">
        <v>552704</v>
      </c>
      <c r="I472" s="362" t="n">
        <v>0.71</v>
      </c>
      <c r="J472" s="364">
        <f>ROUND(H472*(I472/1000),2)</f>
        <v/>
      </c>
      <c r="K472" s="364" t="n"/>
    </row>
    <row r="473">
      <c r="B473" s="361" t="n">
        <v>432</v>
      </c>
      <c r="C473" s="362" t="n">
        <v>32994095</v>
      </c>
      <c r="D473" s="362" t="inlineStr">
        <is>
          <t>126251_TBS - Pepsi - 2Q'19 Pure Leaf Core TBS VOD Upfront Allocation - 4/1-6/30 - IO #126251</t>
        </is>
      </c>
      <c r="E473" s="362" t="inlineStr">
        <is>
          <t>TBS</t>
        </is>
      </c>
      <c r="F473" s="363" t="n">
        <v>43584</v>
      </c>
      <c r="G473" s="363" t="n">
        <v>43646</v>
      </c>
      <c r="H473" s="362" t="n">
        <v>309433</v>
      </c>
      <c r="I473" s="362" t="n">
        <v>0.71</v>
      </c>
      <c r="J473" s="364">
        <f>ROUND(H473*(I473/1000),2)</f>
        <v/>
      </c>
      <c r="K473" s="364" t="n"/>
    </row>
    <row r="474">
      <c r="B474" s="361" t="n">
        <v>433</v>
      </c>
      <c r="C474" s="362" t="n">
        <v>32994170</v>
      </c>
      <c r="D474" s="362" t="inlineStr">
        <is>
          <t>126249_TBS - Pepsi - 2Q'19 Pure Leaf Herbals TBS VOD Upfront Allocation - 4/1-6/30 - IO #126249</t>
        </is>
      </c>
      <c r="E474" s="362" t="inlineStr">
        <is>
          <t>TBS</t>
        </is>
      </c>
      <c r="F474" s="363" t="n">
        <v>43584</v>
      </c>
      <c r="G474" s="363" t="n">
        <v>43646</v>
      </c>
      <c r="H474" s="362" t="n">
        <v>104226</v>
      </c>
      <c r="I474" s="362" t="n">
        <v>0.71</v>
      </c>
      <c r="J474" s="364">
        <f>ROUND(H474*(I474/1000),2)</f>
        <v/>
      </c>
      <c r="K474" s="364" t="n"/>
    </row>
    <row r="475">
      <c r="B475" s="361" t="n">
        <v>434</v>
      </c>
      <c r="C475" s="362" t="n">
        <v>32994248</v>
      </c>
      <c r="D475" s="362" t="inlineStr">
        <is>
          <t>126252_TBS - Pepsi - 2Q'19 Tostitos TBS VOD Upfront Allocation - 4/1-6/23 - IO #126252</t>
        </is>
      </c>
      <c r="E475" s="362" t="inlineStr">
        <is>
          <t>TBS</t>
        </is>
      </c>
      <c r="F475" s="363" t="n">
        <v>43577</v>
      </c>
      <c r="G475" s="363" t="n">
        <v>43639</v>
      </c>
      <c r="H475" s="362" t="n">
        <v>640503</v>
      </c>
      <c r="I475" s="362" t="n">
        <v>0.71</v>
      </c>
      <c r="J475" s="364">
        <f>ROUND(H475*(I475/1000),2)</f>
        <v/>
      </c>
      <c r="K475" s="364" t="n"/>
    </row>
    <row r="476">
      <c r="B476" s="361" t="n">
        <v>435</v>
      </c>
      <c r="C476" s="362" t="n">
        <v>32995639</v>
      </c>
      <c r="D476" s="362" t="inlineStr">
        <is>
          <t>126280_CNNGo/CNN VOD_AT&amp;T M&amp;E_18/19 Upfront_2Q'19_126280</t>
        </is>
      </c>
      <c r="E476" s="362" t="inlineStr">
        <is>
          <t>CNN</t>
        </is>
      </c>
      <c r="F476" s="363" t="n">
        <v>43557</v>
      </c>
      <c r="G476" s="363" t="n">
        <v>43646</v>
      </c>
      <c r="H476" s="362" t="n">
        <v>15409</v>
      </c>
      <c r="I476" s="362" t="n">
        <v>0.71</v>
      </c>
      <c r="J476" s="364">
        <f>ROUND(H476*(I476/1000),2)</f>
        <v/>
      </c>
      <c r="K476" s="364" t="n"/>
    </row>
    <row r="477">
      <c r="B477" s="361" t="n">
        <v>436</v>
      </c>
      <c r="C477" s="362" t="n">
        <v>32995639</v>
      </c>
      <c r="D477" s="362" t="inlineStr">
        <is>
          <t>126280_CNNGo/CNN VOD_AT&amp;T M&amp;E_18/19 Upfront_2Q'19_126280</t>
        </is>
      </c>
      <c r="E477" s="362" t="inlineStr">
        <is>
          <t>HLN</t>
        </is>
      </c>
      <c r="F477" s="363" t="n">
        <v>43557</v>
      </c>
      <c r="G477" s="363" t="n">
        <v>43646</v>
      </c>
      <c r="H477" s="362" t="n">
        <v>15255</v>
      </c>
      <c r="I477" s="362" t="n">
        <v>0.71</v>
      </c>
      <c r="J477" s="364">
        <f>ROUND(H477*(I477/1000),2)</f>
        <v/>
      </c>
      <c r="K477" s="364" t="n"/>
    </row>
    <row r="478">
      <c r="B478" s="361" t="n">
        <v>437</v>
      </c>
      <c r="C478" s="362" t="n">
        <v>33002600</v>
      </c>
      <c r="D478" s="362" t="inlineStr">
        <is>
          <t>126307_TBS, TNT ASDM, truTV -DR-VOD-SmileDirectClub- Horizon Next -4.1.19-6.30.19 IO #</t>
        </is>
      </c>
      <c r="E478" s="362" t="inlineStr">
        <is>
          <t>Adult Swim</t>
        </is>
      </c>
      <c r="F478" s="363" t="n">
        <v>43591</v>
      </c>
      <c r="G478" s="363" t="n">
        <v>43646</v>
      </c>
      <c r="H478" s="362" t="n">
        <v>752</v>
      </c>
      <c r="I478" s="362" t="n">
        <v>0.71</v>
      </c>
      <c r="J478" s="364">
        <f>ROUND(H478*(I478/1000),2)</f>
        <v/>
      </c>
      <c r="K478" s="364" t="n"/>
    </row>
    <row r="479">
      <c r="B479" s="361" t="n">
        <v>438</v>
      </c>
      <c r="C479" s="362" t="n">
        <v>33002600</v>
      </c>
      <c r="D479" s="362" t="inlineStr">
        <is>
          <t>126307_TBS, TNT ASDM, truTV -DR-VOD-SmileDirectClub- Horizon Next -4.1.19-6.30.19 IO #</t>
        </is>
      </c>
      <c r="E479" s="362" t="inlineStr">
        <is>
          <t>TBS</t>
        </is>
      </c>
      <c r="F479" s="363" t="n">
        <v>43619</v>
      </c>
      <c r="G479" s="363" t="n">
        <v>43646</v>
      </c>
      <c r="H479" s="362" t="n">
        <v>647</v>
      </c>
      <c r="I479" s="362" t="n">
        <v>0.71</v>
      </c>
      <c r="J479" s="364">
        <f>ROUND(H479*(I479/1000),2)</f>
        <v/>
      </c>
      <c r="K479" s="364" t="n"/>
    </row>
    <row r="480">
      <c r="B480" s="361" t="n">
        <v>439</v>
      </c>
      <c r="C480" s="362" t="n">
        <v>33002600</v>
      </c>
      <c r="D480" s="362" t="inlineStr">
        <is>
          <t>126307_TBS, TNT ASDM, truTV -DR-VOD-SmileDirectClub- Horizon Next -4.1.19-6.30.19 IO #</t>
        </is>
      </c>
      <c r="E480" s="362" t="inlineStr">
        <is>
          <t>TNT</t>
        </is>
      </c>
      <c r="F480" s="363" t="n">
        <v>43584</v>
      </c>
      <c r="G480" s="363" t="n">
        <v>43646</v>
      </c>
      <c r="H480" s="362" t="n">
        <v>687</v>
      </c>
      <c r="I480" s="362" t="n">
        <v>0.71</v>
      </c>
      <c r="J480" s="364">
        <f>ROUND(H480*(I480/1000),2)</f>
        <v/>
      </c>
      <c r="K480" s="364" t="n"/>
    </row>
    <row r="481">
      <c r="B481" s="361" t="n">
        <v>440</v>
      </c>
      <c r="C481" s="362" t="n">
        <v>33002600</v>
      </c>
      <c r="D481" s="362" t="inlineStr">
        <is>
          <t>126307_TBS, TNT ASDM, truTV -DR-VOD-SmileDirectClub- Horizon Next -4.1.19-6.30.19 IO #</t>
        </is>
      </c>
      <c r="E481" s="362" t="inlineStr">
        <is>
          <t>truTV</t>
        </is>
      </c>
      <c r="F481" s="363" t="n">
        <v>43584</v>
      </c>
      <c r="G481" s="363" t="n">
        <v>43646</v>
      </c>
      <c r="H481" s="362" t="n">
        <v>400</v>
      </c>
      <c r="I481" s="362" t="n">
        <v>0.71</v>
      </c>
      <c r="J481" s="364">
        <f>ROUND(H481*(I481/1000),2)</f>
        <v/>
      </c>
      <c r="K481" s="364" t="n"/>
    </row>
    <row r="482">
      <c r="B482" s="361" t="n">
        <v>441</v>
      </c>
      <c r="C482" s="362" t="n">
        <v>33002936</v>
      </c>
      <c r="D482" s="362" t="inlineStr">
        <is>
          <t>124529_TBS VOD/OLV_CONSTELLATION_2019 CYU_PACIFICO_2Q19-4Q19_IO#124529</t>
        </is>
      </c>
      <c r="E482" s="362" t="inlineStr">
        <is>
          <t>TBS</t>
        </is>
      </c>
      <c r="F482" s="363" t="n">
        <v>43556</v>
      </c>
      <c r="G482" s="363" t="n">
        <v>43744</v>
      </c>
      <c r="H482" s="362" t="n">
        <v>92864</v>
      </c>
      <c r="I482" s="362" t="n">
        <v>0.71</v>
      </c>
      <c r="J482" s="364">
        <f>ROUND(H482*(I482/1000),2)</f>
        <v/>
      </c>
      <c r="K482" s="364" t="n"/>
    </row>
    <row r="483">
      <c r="B483" s="361" t="n">
        <v>442</v>
      </c>
      <c r="C483" s="362" t="n">
        <v>33002937</v>
      </c>
      <c r="D483" s="362" t="inlineStr">
        <is>
          <t>124532_TNT VOD/OLV_CONSTELLATION_2019 CYU_PACIFICO_2Q'19-4Q'19_IO#124532</t>
        </is>
      </c>
      <c r="E483" s="362" t="inlineStr">
        <is>
          <t>TNT</t>
        </is>
      </c>
      <c r="F483" s="363" t="n">
        <v>43556</v>
      </c>
      <c r="G483" s="363" t="n">
        <v>43744</v>
      </c>
      <c r="H483" s="362" t="n">
        <v>204843</v>
      </c>
      <c r="I483" s="362" t="n">
        <v>0.71</v>
      </c>
      <c r="J483" s="364">
        <f>ROUND(H483*(I483/1000),2)</f>
        <v/>
      </c>
      <c r="K483" s="364" t="n"/>
    </row>
    <row r="484">
      <c r="B484" s="361" t="n">
        <v>443</v>
      </c>
      <c r="C484" s="362" t="n">
        <v>33010865</v>
      </c>
      <c r="D484" s="362" t="inlineStr">
        <is>
          <t>125211_TRU OLV ADU - 1Q19 Office Depot - 2/18-2/25 - #125211</t>
        </is>
      </c>
      <c r="E484" s="362" t="inlineStr">
        <is>
          <t>truTV</t>
        </is>
      </c>
      <c r="F484" s="363" t="n">
        <v>43558</v>
      </c>
      <c r="G484" s="363" t="n">
        <v>43589</v>
      </c>
      <c r="H484" s="362" t="n">
        <v>192</v>
      </c>
      <c r="I484" s="362" t="n">
        <v>0.71</v>
      </c>
      <c r="J484" s="364">
        <f>ROUND(H484*(I484/1000),2)</f>
        <v/>
      </c>
      <c r="K484" s="364" t="n"/>
    </row>
    <row r="485">
      <c r="B485" s="361" t="n">
        <v>444</v>
      </c>
      <c r="C485" s="362" t="n">
        <v>33011241</v>
      </c>
      <c r="D485" s="362" t="inlineStr">
        <is>
          <t>122500_TNT - Pfizer - 18/19 Upfront 2Q'19 Allos - #122500</t>
        </is>
      </c>
      <c r="E485" s="362" t="inlineStr">
        <is>
          <t>TNT</t>
        </is>
      </c>
      <c r="F485" s="363" t="n">
        <v>43556</v>
      </c>
      <c r="G485" s="363" t="n">
        <v>43646</v>
      </c>
      <c r="H485" s="362" t="n">
        <v>843671</v>
      </c>
      <c r="I485" s="362" t="n">
        <v>0.71</v>
      </c>
      <c r="J485" s="364">
        <f>ROUND(H485*(I485/1000),2)</f>
        <v/>
      </c>
      <c r="K485" s="364" t="n"/>
    </row>
    <row r="486">
      <c r="B486" s="361" t="n">
        <v>445</v>
      </c>
      <c r="C486" s="362" t="n">
        <v>33036008</v>
      </c>
      <c r="D486" s="362" t="inlineStr">
        <is>
          <t>125444_TOON-Nintendo-NOA FY19 Labo SKU4 Kids -4.1 - 4.28 IO #125444</t>
        </is>
      </c>
      <c r="E486" s="362" t="inlineStr">
        <is>
          <t>Boomerang</t>
        </is>
      </c>
      <c r="F486" s="363" t="n">
        <v>43557</v>
      </c>
      <c r="G486" s="363" t="n">
        <v>43597</v>
      </c>
      <c r="H486" s="362" t="n">
        <v>84</v>
      </c>
      <c r="I486" s="362" t="n">
        <v>0.71</v>
      </c>
      <c r="J486" s="364">
        <f>ROUND(H486*(I486/1000),2)</f>
        <v/>
      </c>
      <c r="K486" s="364" t="n"/>
    </row>
    <row r="487">
      <c r="B487" s="361" t="n">
        <v>446</v>
      </c>
      <c r="C487" s="362" t="n">
        <v>33036008</v>
      </c>
      <c r="D487" s="362" t="inlineStr">
        <is>
          <t>125444_TOON-Nintendo-NOA FY19 Labo SKU4 Kids -4.1 - 4.28 IO #125444</t>
        </is>
      </c>
      <c r="E487" s="362" t="inlineStr">
        <is>
          <t>Cartoon Network</t>
        </is>
      </c>
      <c r="F487" s="363" t="n">
        <v>43557</v>
      </c>
      <c r="G487" s="363" t="n">
        <v>43597</v>
      </c>
      <c r="H487" s="362" t="n">
        <v>784743</v>
      </c>
      <c r="I487" s="362" t="n">
        <v>0.71</v>
      </c>
      <c r="J487" s="364">
        <f>ROUND(H487*(I487/1000),2)</f>
        <v/>
      </c>
      <c r="K487" s="364" t="n"/>
    </row>
    <row r="488">
      <c r="B488" s="361" t="n">
        <v>447</v>
      </c>
      <c r="C488" s="362" t="n">
        <v>33036008</v>
      </c>
      <c r="D488" s="362" t="inlineStr">
        <is>
          <t>125444_TOON-Nintendo-NOA FY19 Labo SKU4 Kids -4.1 - 4.28 IO #125444</t>
        </is>
      </c>
      <c r="E488" s="362" t="inlineStr">
        <is>
          <t>Cartoon Network ESP</t>
        </is>
      </c>
      <c r="F488" s="363" t="n">
        <v>43557</v>
      </c>
      <c r="G488" s="363" t="n">
        <v>43597</v>
      </c>
      <c r="H488" s="362" t="n">
        <v>3520</v>
      </c>
      <c r="I488" s="362" t="n">
        <v>0.71</v>
      </c>
      <c r="J488" s="364">
        <f>ROUND(H488*(I488/1000),2)</f>
        <v/>
      </c>
      <c r="K488" s="364" t="n"/>
    </row>
    <row r="489">
      <c r="B489" s="361" t="n">
        <v>448</v>
      </c>
      <c r="C489" s="362" t="n">
        <v>33043603</v>
      </c>
      <c r="D489" s="362" t="inlineStr">
        <is>
          <t>TRUTV HOUSE 2019</t>
        </is>
      </c>
      <c r="E489" s="362" t="inlineStr">
        <is>
          <t>truTV</t>
        </is>
      </c>
      <c r="F489" s="363" t="n">
        <v>43560</v>
      </c>
      <c r="G489" s="363" t="n">
        <v>43830</v>
      </c>
      <c r="H489" s="362" t="n">
        <v>892</v>
      </c>
      <c r="I489" s="362" t="n">
        <v>0.71</v>
      </c>
      <c r="J489" s="364">
        <f>ROUND(H489*(I489/1000),2)</f>
        <v/>
      </c>
      <c r="K489" s="364" t="n"/>
    </row>
    <row r="490">
      <c r="B490" s="361" t="n">
        <v>449</v>
      </c>
      <c r="C490" s="362" t="n">
        <v>33045486</v>
      </c>
      <c r="D490" s="362" t="inlineStr">
        <is>
          <t>125230_TBS - Anheuser Bush - 2Q19 Scatter - 4/1 - 6/30 - #125230</t>
        </is>
      </c>
      <c r="E490" s="362" t="inlineStr">
        <is>
          <t>TBS</t>
        </is>
      </c>
      <c r="F490" s="363" t="n">
        <v>43559</v>
      </c>
      <c r="G490" s="363" t="n">
        <v>43646</v>
      </c>
      <c r="H490" s="362" t="n">
        <v>2672982</v>
      </c>
      <c r="I490" s="362" t="n">
        <v>0.71</v>
      </c>
      <c r="J490" s="364">
        <f>ROUND(H490*(I490/1000),2)</f>
        <v/>
      </c>
      <c r="K490" s="364" t="n"/>
    </row>
    <row r="491">
      <c r="B491" s="361" t="n">
        <v>450</v>
      </c>
      <c r="C491" s="362" t="n">
        <v>33045566</v>
      </c>
      <c r="D491" s="362" t="inlineStr">
        <is>
          <t>125229_TNT - Anheuser Bush - 2Q19 Scatter - 4/1 - 6/30 - #125229</t>
        </is>
      </c>
      <c r="E491" s="362" t="inlineStr">
        <is>
          <t>TNT</t>
        </is>
      </c>
      <c r="F491" s="363" t="n">
        <v>43559</v>
      </c>
      <c r="G491" s="363" t="n">
        <v>43646</v>
      </c>
      <c r="H491" s="362" t="n">
        <v>1475467</v>
      </c>
      <c r="I491" s="362" t="n">
        <v>0.71</v>
      </c>
      <c r="J491" s="364">
        <f>ROUND(H491*(I491/1000),2)</f>
        <v/>
      </c>
      <c r="K491" s="364" t="n"/>
    </row>
    <row r="492">
      <c r="B492" s="361" t="n">
        <v>451</v>
      </c>
      <c r="C492" s="362" t="n">
        <v>33057668</v>
      </c>
      <c r="D492" s="362" t="inlineStr">
        <is>
          <t>126122_Adult Swim - Trolli - 2Q19 18/19 Upfront - OLV/VOD - 4/8-5/5; 5/13-5/26; - #126122</t>
        </is>
      </c>
      <c r="E492" s="362" t="inlineStr">
        <is>
          <t>Adult Swim</t>
        </is>
      </c>
      <c r="F492" s="363" t="n">
        <v>43563</v>
      </c>
      <c r="G492" s="363" t="n">
        <v>43611</v>
      </c>
      <c r="H492" s="362" t="n">
        <v>486984</v>
      </c>
      <c r="I492" s="362" t="n">
        <v>0.71</v>
      </c>
      <c r="J492" s="364">
        <f>ROUND(H492*(I492/1000),2)</f>
        <v/>
      </c>
      <c r="K492" s="364" t="n"/>
    </row>
    <row r="493">
      <c r="B493" s="361" t="n">
        <v>452</v>
      </c>
      <c r="C493" s="362" t="n">
        <v>33065150</v>
      </c>
      <c r="D493" s="362" t="inlineStr">
        <is>
          <t>126193_TBS-VOD- VOLVO-NTO- 5/6-6/10 #126193  DNA</t>
        </is>
      </c>
      <c r="E493" s="362" t="inlineStr">
        <is>
          <t>TBS</t>
        </is>
      </c>
      <c r="F493" s="363" t="n">
        <v>43591</v>
      </c>
      <c r="G493" s="363" t="n">
        <v>43632</v>
      </c>
      <c r="H493" s="362" t="n">
        <v>957732</v>
      </c>
      <c r="I493" s="362" t="n">
        <v>0.71</v>
      </c>
      <c r="J493" s="364">
        <f>ROUND(H493*(I493/1000),2)</f>
        <v/>
      </c>
      <c r="K493" s="364" t="n"/>
    </row>
    <row r="494">
      <c r="B494" s="361" t="n">
        <v>453</v>
      </c>
      <c r="C494" s="362" t="n">
        <v>33075209</v>
      </c>
      <c r="D494" s="362" t="inlineStr">
        <is>
          <t>126253_TBS - Pepsi - 2Q'19 Variety Pack TBS VOD Upfront Allocation - 4/1-6/23 - IO #126253</t>
        </is>
      </c>
      <c r="E494" s="362" t="inlineStr">
        <is>
          <t>TBS</t>
        </is>
      </c>
      <c r="F494" s="363" t="n">
        <v>43584</v>
      </c>
      <c r="G494" s="363" t="n">
        <v>43639</v>
      </c>
      <c r="H494" s="362" t="n">
        <v>797250</v>
      </c>
      <c r="I494" s="362" t="n">
        <v>0.71</v>
      </c>
      <c r="J494" s="364">
        <f>ROUND(H494*(I494/1000),2)</f>
        <v/>
      </c>
      <c r="K494" s="364" t="n"/>
    </row>
    <row r="495">
      <c r="B495" s="361" t="n">
        <v>454</v>
      </c>
      <c r="C495" s="362" t="n">
        <v>33075267</v>
      </c>
      <c r="D495" s="362" t="inlineStr">
        <is>
          <t>126247_TBS - Pepsi - 2Q'19 LIFEWTR TBS VOD Upfront Allocation - 4/8-6/23 - IO #126247</t>
        </is>
      </c>
      <c r="E495" s="362" t="inlineStr">
        <is>
          <t>TBS</t>
        </is>
      </c>
      <c r="F495" s="363" t="n">
        <v>43591</v>
      </c>
      <c r="G495" s="363" t="n">
        <v>43639</v>
      </c>
      <c r="H495" s="362" t="n">
        <v>684219</v>
      </c>
      <c r="I495" s="362" t="n">
        <v>0.71</v>
      </c>
      <c r="J495" s="364">
        <f>ROUND(H495*(I495/1000),2)</f>
        <v/>
      </c>
      <c r="K495" s="364" t="n"/>
    </row>
    <row r="496">
      <c r="B496" s="361" t="n">
        <v>455</v>
      </c>
      <c r="C496" s="362" t="n">
        <v>33081056</v>
      </c>
      <c r="D496" s="362" t="inlineStr">
        <is>
          <t>125513_Turner Ent. Channel - Apts.Com - 4/8-8/19 -125513</t>
        </is>
      </c>
      <c r="E496" s="362" t="inlineStr">
        <is>
          <t>Adult Swim</t>
        </is>
      </c>
      <c r="F496" s="363" t="n">
        <v>43560</v>
      </c>
      <c r="G496" s="363" t="n">
        <v>43702</v>
      </c>
      <c r="H496" s="362" t="n">
        <v>36288</v>
      </c>
      <c r="I496" s="362" t="n">
        <v>0.71</v>
      </c>
      <c r="J496" s="364">
        <f>ROUND(H496*(I496/1000),2)</f>
        <v/>
      </c>
      <c r="K496" s="364" t="n"/>
    </row>
    <row r="497">
      <c r="B497" s="361" t="n">
        <v>456</v>
      </c>
      <c r="C497" s="362" t="n">
        <v>33081056</v>
      </c>
      <c r="D497" s="362" t="inlineStr">
        <is>
          <t>125513_Turner Ent. Channel - Apts.Com - 4/8-8/19 -125513</t>
        </is>
      </c>
      <c r="E497" s="362" t="inlineStr">
        <is>
          <t>TBS</t>
        </is>
      </c>
      <c r="F497" s="363" t="n">
        <v>43560</v>
      </c>
      <c r="G497" s="363" t="n">
        <v>43702</v>
      </c>
      <c r="H497" s="362" t="n">
        <v>15143</v>
      </c>
      <c r="I497" s="362" t="n">
        <v>0.71</v>
      </c>
      <c r="J497" s="364">
        <f>ROUND(H497*(I497/1000),2)</f>
        <v/>
      </c>
      <c r="K497" s="364" t="n"/>
    </row>
    <row r="498">
      <c r="B498" s="361" t="n">
        <v>457</v>
      </c>
      <c r="C498" s="362" t="n">
        <v>33081056</v>
      </c>
      <c r="D498" s="362" t="inlineStr">
        <is>
          <t>125513_Turner Ent. Channel - Apts.Com - 4/8-8/19 -125513</t>
        </is>
      </c>
      <c r="E498" s="362" t="inlineStr">
        <is>
          <t>TNT</t>
        </is>
      </c>
      <c r="F498" s="363" t="n">
        <v>43560</v>
      </c>
      <c r="G498" s="363" t="n">
        <v>43702</v>
      </c>
      <c r="H498" s="362" t="n">
        <v>29234</v>
      </c>
      <c r="I498" s="362" t="n">
        <v>0.71</v>
      </c>
      <c r="J498" s="364">
        <f>ROUND(H498*(I498/1000),2)</f>
        <v/>
      </c>
      <c r="K498" s="364" t="n"/>
    </row>
    <row r="499">
      <c r="B499" s="361" t="n">
        <v>458</v>
      </c>
      <c r="C499" s="362" t="n">
        <v>33081056</v>
      </c>
      <c r="D499" s="362" t="inlineStr">
        <is>
          <t>125513_Turner Ent. Channel - Apts.Com - 4/8-8/19 -125513</t>
        </is>
      </c>
      <c r="E499" s="362" t="inlineStr">
        <is>
          <t>truTV</t>
        </is>
      </c>
      <c r="F499" s="363" t="n">
        <v>43560</v>
      </c>
      <c r="G499" s="363" t="n">
        <v>43702</v>
      </c>
      <c r="H499" s="362" t="n">
        <v>21723</v>
      </c>
      <c r="I499" s="362" t="n">
        <v>0.71</v>
      </c>
      <c r="J499" s="364">
        <f>ROUND(H499*(I499/1000),2)</f>
        <v/>
      </c>
      <c r="K499" s="364" t="n"/>
    </row>
    <row r="500">
      <c r="B500" s="361" t="n">
        <v>459</v>
      </c>
      <c r="C500" s="362" t="n">
        <v>33094089</v>
      </c>
      <c r="D500" s="362" t="inlineStr">
        <is>
          <t>123106_TBS - Hanes VOD UF - 4/1-9/29 - #123106</t>
        </is>
      </c>
      <c r="E500" s="362" t="inlineStr">
        <is>
          <t>TBS</t>
        </is>
      </c>
      <c r="F500" s="363" t="n">
        <v>43605</v>
      </c>
      <c r="G500" s="363" t="n">
        <v>43737</v>
      </c>
      <c r="H500" s="362" t="n">
        <v>33115</v>
      </c>
      <c r="I500" s="362" t="n">
        <v>0.71</v>
      </c>
      <c r="J500" s="364">
        <f>ROUND(H500*(I500/1000),2)</f>
        <v/>
      </c>
      <c r="K500" s="364" t="n"/>
    </row>
    <row r="501">
      <c r="B501" s="361" t="n">
        <v>460</v>
      </c>
      <c r="C501" s="362" t="n">
        <v>33101297</v>
      </c>
      <c r="D501" s="362" t="inlineStr">
        <is>
          <t>126340_TNT - VOD ADU - Royal Caribbean - 2019 UF ADU - 2Q19 - #126340</t>
        </is>
      </c>
      <c r="E501" s="362" t="inlineStr">
        <is>
          <t>TNT</t>
        </is>
      </c>
      <c r="F501" s="363" t="n">
        <v>43584</v>
      </c>
      <c r="G501" s="363" t="n">
        <v>43604</v>
      </c>
      <c r="H501" s="362" t="n">
        <v>1000523</v>
      </c>
      <c r="I501" s="362" t="n">
        <v>0.71</v>
      </c>
      <c r="J501" s="364">
        <f>ROUND(H501*(I501/1000),2)</f>
        <v/>
      </c>
      <c r="K501" s="364" t="n"/>
    </row>
    <row r="502">
      <c r="B502" s="361" t="n">
        <v>461</v>
      </c>
      <c r="C502" s="362" t="n">
        <v>33110153</v>
      </c>
      <c r="D502" s="362" t="inlineStr">
        <is>
          <t>126373_TBS, TNT, CNN - DR-VOD-Esurance-4.15.19-6.30.19 IO#126373</t>
        </is>
      </c>
      <c r="E502" s="362" t="inlineStr">
        <is>
          <t>CNN</t>
        </is>
      </c>
      <c r="F502" s="363" t="n">
        <v>43586</v>
      </c>
      <c r="G502" s="363" t="n">
        <v>43646</v>
      </c>
      <c r="H502" s="362" t="n">
        <v>254292</v>
      </c>
      <c r="I502" s="362" t="n">
        <v>0.71</v>
      </c>
      <c r="J502" s="364">
        <f>ROUND(H502*(I502/1000),2)</f>
        <v/>
      </c>
      <c r="K502" s="364" t="n"/>
    </row>
    <row r="503">
      <c r="B503" s="361" t="n">
        <v>462</v>
      </c>
      <c r="C503" s="362" t="n">
        <v>33110153</v>
      </c>
      <c r="D503" s="362" t="inlineStr">
        <is>
          <t>126373_TBS, TNT, CNN - DR-VOD-Esurance-4.15.19-6.30.19 IO#126373</t>
        </is>
      </c>
      <c r="E503" s="362" t="inlineStr">
        <is>
          <t>HLN</t>
        </is>
      </c>
      <c r="F503" s="363" t="n">
        <v>43586</v>
      </c>
      <c r="G503" s="363" t="n">
        <v>43646</v>
      </c>
      <c r="H503" s="362" t="n">
        <v>123314</v>
      </c>
      <c r="I503" s="362" t="n">
        <v>0.71</v>
      </c>
      <c r="J503" s="364">
        <f>ROUND(H503*(I503/1000),2)</f>
        <v/>
      </c>
      <c r="K503" s="364" t="n"/>
    </row>
    <row r="504">
      <c r="B504" s="361" t="n">
        <v>463</v>
      </c>
      <c r="C504" s="362" t="n">
        <v>33110153</v>
      </c>
      <c r="D504" s="362" t="inlineStr">
        <is>
          <t>126373_TBS, TNT, CNN - DR-VOD-Esurance-4.15.19-6.30.19 IO#126373</t>
        </is>
      </c>
      <c r="E504" s="362" t="inlineStr">
        <is>
          <t>TBS</t>
        </is>
      </c>
      <c r="F504" s="363" t="n">
        <v>43586</v>
      </c>
      <c r="G504" s="363" t="n">
        <v>43646</v>
      </c>
      <c r="H504" s="362" t="n">
        <v>15</v>
      </c>
      <c r="I504" s="362" t="n">
        <v>0.71</v>
      </c>
      <c r="J504" s="364">
        <f>ROUND(H504*(I504/1000),2)</f>
        <v/>
      </c>
      <c r="K504" s="364" t="n"/>
    </row>
    <row r="505">
      <c r="B505" s="361" t="n">
        <v>464</v>
      </c>
      <c r="C505" s="362" t="n">
        <v>33110153</v>
      </c>
      <c r="D505" s="362" t="inlineStr">
        <is>
          <t>126373_TBS, TNT, CNN - DR-VOD-Esurance-4.15.19-6.30.19 IO#126373</t>
        </is>
      </c>
      <c r="E505" s="362" t="inlineStr">
        <is>
          <t>TNT</t>
        </is>
      </c>
      <c r="F505" s="363" t="n">
        <v>43586</v>
      </c>
      <c r="G505" s="363" t="n">
        <v>43646</v>
      </c>
      <c r="H505" s="362" t="n">
        <v>82</v>
      </c>
      <c r="I505" s="362" t="n">
        <v>0.71</v>
      </c>
      <c r="J505" s="364">
        <f>ROUND(H505*(I505/1000),2)</f>
        <v/>
      </c>
      <c r="K505" s="364" t="n"/>
    </row>
    <row r="506">
      <c r="B506" s="361" t="n">
        <v>465</v>
      </c>
      <c r="C506" s="362" t="n">
        <v>33111174</v>
      </c>
      <c r="D506" s="362" t="inlineStr">
        <is>
          <t>125825_Adult Swim - Ferrero Butterfinger - 2Q19 18/19 Upfront - OLV/VOD - 4/9-4/28 &amp; 5/13-6/2 - #125825</t>
        </is>
      </c>
      <c r="E506" s="362" t="inlineStr">
        <is>
          <t>Adult Swim</t>
        </is>
      </c>
      <c r="F506" s="363" t="n">
        <v>43598</v>
      </c>
      <c r="G506" s="363" t="n">
        <v>43632</v>
      </c>
      <c r="H506" s="362" t="n">
        <v>256230</v>
      </c>
      <c r="I506" s="362" t="n">
        <v>0.71</v>
      </c>
      <c r="J506" s="364">
        <f>ROUND(H506*(I506/1000),2)</f>
        <v/>
      </c>
      <c r="K506" s="364" t="n"/>
    </row>
    <row r="507">
      <c r="B507" s="361" t="n">
        <v>466</v>
      </c>
      <c r="C507" s="362" t="n">
        <v>33111796</v>
      </c>
      <c r="D507" s="362" t="inlineStr">
        <is>
          <t>126105_AS &amp; TRU - Pepsi - LifeWTR - 2QΓÇÖ19 VOD 18/19 Upfront - #126105</t>
        </is>
      </c>
      <c r="E507" s="362" t="inlineStr">
        <is>
          <t>Adult Swim</t>
        </is>
      </c>
      <c r="F507" s="363" t="n">
        <v>43591</v>
      </c>
      <c r="G507" s="363" t="n">
        <v>43639</v>
      </c>
      <c r="H507" s="362" t="n">
        <v>602026</v>
      </c>
      <c r="I507" s="362" t="n">
        <v>0.71</v>
      </c>
      <c r="J507" s="364">
        <f>ROUND(H507*(I507/1000),2)</f>
        <v/>
      </c>
      <c r="K507" s="364" t="n"/>
    </row>
    <row r="508">
      <c r="B508" s="361" t="n">
        <v>467</v>
      </c>
      <c r="C508" s="362" t="n">
        <v>33111796</v>
      </c>
      <c r="D508" s="362" t="inlineStr">
        <is>
          <t>126105_AS &amp; TRU - Pepsi - LifeWTR - 2QΓÇÖ19 VOD 18/19 Upfront - #126105</t>
        </is>
      </c>
      <c r="E508" s="362" t="inlineStr">
        <is>
          <t>truTV</t>
        </is>
      </c>
      <c r="F508" s="363" t="n">
        <v>43591</v>
      </c>
      <c r="G508" s="363" t="n">
        <v>43639</v>
      </c>
      <c r="H508" s="362" t="n">
        <v>497135</v>
      </c>
      <c r="I508" s="362" t="n">
        <v>0.71</v>
      </c>
      <c r="J508" s="364">
        <f>ROUND(H508*(I508/1000),2)</f>
        <v/>
      </c>
      <c r="K508" s="364" t="n"/>
    </row>
    <row r="509">
      <c r="B509" s="361" t="n">
        <v>468</v>
      </c>
      <c r="C509" s="362" t="n">
        <v>33135081</v>
      </c>
      <c r="D509" s="362" t="inlineStr">
        <is>
          <t>126299_TRU VOD - Discover Card - ADU - 2Q Linear Cross Clear  - 04/03/2019-06/23/2019 - IO #126299</t>
        </is>
      </c>
      <c r="E509" s="362" t="inlineStr">
        <is>
          <t>truTV</t>
        </is>
      </c>
      <c r="F509" s="363" t="n">
        <v>43584</v>
      </c>
      <c r="G509" s="363" t="n">
        <v>43604</v>
      </c>
      <c r="H509" s="362" t="n">
        <v>205</v>
      </c>
      <c r="I509" s="362" t="n">
        <v>0.71</v>
      </c>
      <c r="J509" s="364">
        <f>ROUND(H509*(I509/1000),2)</f>
        <v/>
      </c>
      <c r="K509" s="364" t="n"/>
    </row>
    <row r="510">
      <c r="B510" s="361" t="n">
        <v>469</v>
      </c>
      <c r="C510" s="362" t="n">
        <v>33143851</v>
      </c>
      <c r="D510" s="362" t="inlineStr">
        <is>
          <t>126116_ TBS VOD - Golden Corral - 17/18 ADU Cross Clear Package - 2Q'19 - IO #126116</t>
        </is>
      </c>
      <c r="E510" s="362" t="inlineStr">
        <is>
          <t>TBS</t>
        </is>
      </c>
      <c r="F510" s="363" t="n">
        <v>43565</v>
      </c>
      <c r="G510" s="363" t="n">
        <v>43646</v>
      </c>
      <c r="H510" s="362" t="n">
        <v>1309069</v>
      </c>
      <c r="I510" s="362" t="n">
        <v>0.71</v>
      </c>
      <c r="J510" s="364">
        <f>ROUND(H510*(I510/1000),2)</f>
        <v/>
      </c>
      <c r="K510" s="364" t="n"/>
    </row>
    <row r="511">
      <c r="B511" s="361" t="n">
        <v>470</v>
      </c>
      <c r="C511" s="362" t="n">
        <v>33158859</v>
      </c>
      <c r="D511" s="362" t="inlineStr">
        <is>
          <t>126316_TOON VOD - Walmart 18/19 Upfront - Fight Hunger - IO:126316</t>
        </is>
      </c>
      <c r="E511" s="362" t="inlineStr">
        <is>
          <t>Boomerang</t>
        </is>
      </c>
      <c r="F511" s="363" t="n">
        <v>43586</v>
      </c>
      <c r="G511" s="363" t="n">
        <v>43597</v>
      </c>
      <c r="H511" s="362" t="n">
        <v>11</v>
      </c>
      <c r="I511" s="362" t="n">
        <v>0.71</v>
      </c>
      <c r="J511" s="364">
        <f>ROUND(H511*(I511/1000),2)</f>
        <v/>
      </c>
      <c r="K511" s="364" t="n"/>
    </row>
    <row r="512">
      <c r="B512" s="361" t="n">
        <v>471</v>
      </c>
      <c r="C512" s="362" t="n">
        <v>33158859</v>
      </c>
      <c r="D512" s="362" t="inlineStr">
        <is>
          <t>126316_TOON VOD - Walmart 18/19 Upfront - Fight Hunger - IO:126316</t>
        </is>
      </c>
      <c r="E512" s="362" t="inlineStr">
        <is>
          <t>Cartoon Network</t>
        </is>
      </c>
      <c r="F512" s="363" t="n">
        <v>43586</v>
      </c>
      <c r="G512" s="363" t="n">
        <v>43597</v>
      </c>
      <c r="H512" s="362" t="n">
        <v>59922</v>
      </c>
      <c r="I512" s="362" t="n">
        <v>0.71</v>
      </c>
      <c r="J512" s="364">
        <f>ROUND(H512*(I512/1000),2)</f>
        <v/>
      </c>
      <c r="K512" s="364" t="n"/>
    </row>
    <row r="513">
      <c r="B513" s="361" t="n">
        <v>472</v>
      </c>
      <c r="C513" s="362" t="n">
        <v>33158859</v>
      </c>
      <c r="D513" s="362" t="inlineStr">
        <is>
          <t>126316_TOON VOD - Walmart 18/19 Upfront - Fight Hunger - IO:126316</t>
        </is>
      </c>
      <c r="E513" s="362" t="inlineStr">
        <is>
          <t>Cartoon Network ESP</t>
        </is>
      </c>
      <c r="F513" s="363" t="n">
        <v>43586</v>
      </c>
      <c r="G513" s="363" t="n">
        <v>43597</v>
      </c>
      <c r="H513" s="362" t="n">
        <v>104</v>
      </c>
      <c r="I513" s="362" t="n">
        <v>0.71</v>
      </c>
      <c r="J513" s="364">
        <f>ROUND(H513*(I513/1000),2)</f>
        <v/>
      </c>
      <c r="K513" s="364" t="n"/>
    </row>
    <row r="514">
      <c r="B514" s="361" t="n">
        <v>473</v>
      </c>
      <c r="C514" s="362" t="n">
        <v>33158870</v>
      </c>
      <c r="D514" s="362" t="inlineStr">
        <is>
          <t>126313_TNT VOD - Walmart 18/19 Upfront - Fight Hunger - IO:126313</t>
        </is>
      </c>
      <c r="E514" s="362" t="inlineStr">
        <is>
          <t>TNT</t>
        </is>
      </c>
      <c r="F514" s="363" t="n">
        <v>43586</v>
      </c>
      <c r="G514" s="363" t="n">
        <v>43597</v>
      </c>
      <c r="H514" s="362" t="n">
        <v>133072</v>
      </c>
      <c r="I514" s="362" t="n">
        <v>0.71</v>
      </c>
      <c r="J514" s="364">
        <f>ROUND(H514*(I514/1000),2)</f>
        <v/>
      </c>
      <c r="K514" s="364" t="n"/>
    </row>
    <row r="515">
      <c r="B515" s="361" t="n">
        <v>474</v>
      </c>
      <c r="C515" s="362" t="n">
        <v>33166633</v>
      </c>
      <c r="D515" s="362" t="inlineStr">
        <is>
          <t>125633_ TBS - VOD - IHOP - 4/15-6/30 - #125633</t>
        </is>
      </c>
      <c r="E515" s="362" t="inlineStr">
        <is>
          <t>TBS</t>
        </is>
      </c>
      <c r="F515" s="363" t="n">
        <v>43570</v>
      </c>
      <c r="G515" s="363" t="n">
        <v>43646</v>
      </c>
      <c r="H515" s="362" t="n">
        <v>158494</v>
      </c>
      <c r="I515" s="362" t="n">
        <v>0.71</v>
      </c>
      <c r="J515" s="364">
        <f>ROUND(H515*(I515/1000),2)</f>
        <v/>
      </c>
      <c r="K515" s="364" t="n"/>
    </row>
    <row r="516">
      <c r="B516" s="361" t="n">
        <v>475</v>
      </c>
      <c r="C516" s="362" t="n">
        <v>33172256</v>
      </c>
      <c r="D516" s="362" t="inlineStr">
        <is>
          <t>126392_TBS - VOD - DoorDash - 4/15 - 6/17 #126392</t>
        </is>
      </c>
      <c r="E516" s="362" t="inlineStr">
        <is>
          <t>TBS</t>
        </is>
      </c>
      <c r="F516" s="363" t="n">
        <v>43570</v>
      </c>
      <c r="G516" s="363" t="n">
        <v>43639</v>
      </c>
      <c r="H516" s="362" t="n">
        <v>1353154</v>
      </c>
      <c r="I516" s="362" t="n">
        <v>0.71</v>
      </c>
      <c r="J516" s="364">
        <f>ROUND(H516*(I516/1000),2)</f>
        <v/>
      </c>
      <c r="K516" s="364" t="n"/>
    </row>
    <row r="517">
      <c r="B517" s="361" t="n">
        <v>476</v>
      </c>
      <c r="C517" s="362" t="n">
        <v>33172283</v>
      </c>
      <c r="D517" s="362" t="inlineStr">
        <is>
          <t>126393_TNT-VOD- DoorDash-4/15-6/17 #126392 FC</t>
        </is>
      </c>
      <c r="E517" s="362" t="inlineStr">
        <is>
          <t>TNT</t>
        </is>
      </c>
      <c r="F517" s="363" t="n">
        <v>43570</v>
      </c>
      <c r="G517" s="363" t="n">
        <v>43639</v>
      </c>
      <c r="H517" s="362" t="n">
        <v>1501457</v>
      </c>
      <c r="I517" s="362" t="n">
        <v>0.71</v>
      </c>
      <c r="J517" s="364">
        <f>ROUND(H517*(I517/1000),2)</f>
        <v/>
      </c>
      <c r="K517" s="364" t="n"/>
    </row>
    <row r="518">
      <c r="B518" s="361" t="n">
        <v>477</v>
      </c>
      <c r="C518" s="362" t="n">
        <v>33195661</v>
      </c>
      <c r="D518" s="362" t="inlineStr">
        <is>
          <t>126075_TEN VOD/OLV_CAP ONE_2Q'19-4Q'19 CNN SHIFT_BANK_2Q'19-4Q'19_IO#126075</t>
        </is>
      </c>
      <c r="E518" s="362" t="inlineStr">
        <is>
          <t>TBS</t>
        </is>
      </c>
      <c r="F518" s="363" t="n">
        <v>43570</v>
      </c>
      <c r="G518" s="363" t="n">
        <v>43828</v>
      </c>
      <c r="H518" s="362" t="n">
        <v>518804</v>
      </c>
      <c r="I518" s="362" t="n">
        <v>0.71</v>
      </c>
      <c r="J518" s="364">
        <f>ROUND(H518*(I518/1000),2)</f>
        <v/>
      </c>
      <c r="K518" s="364" t="n"/>
    </row>
    <row r="519">
      <c r="B519" s="361" t="n">
        <v>478</v>
      </c>
      <c r="C519" s="362" t="n">
        <v>33195661</v>
      </c>
      <c r="D519" s="362" t="inlineStr">
        <is>
          <t>126075_TEN VOD/OLV_CAP ONE_2Q'19-4Q'19 CNN SHIFT_BANK_2Q'19-4Q'19_IO#126075</t>
        </is>
      </c>
      <c r="E519" s="362" t="inlineStr">
        <is>
          <t>TNT</t>
        </is>
      </c>
      <c r="F519" s="363" t="n">
        <v>43570</v>
      </c>
      <c r="G519" s="363" t="n">
        <v>43828</v>
      </c>
      <c r="H519" s="362" t="n">
        <v>396658</v>
      </c>
      <c r="I519" s="362" t="n">
        <v>0.71</v>
      </c>
      <c r="J519" s="364">
        <f>ROUND(H519*(I519/1000),2)</f>
        <v/>
      </c>
      <c r="K519" s="364" t="n"/>
    </row>
    <row r="520">
      <c r="B520" s="361" t="n">
        <v>479</v>
      </c>
      <c r="C520" s="362" t="n">
        <v>33195686</v>
      </c>
      <c r="D520" s="362" t="inlineStr">
        <is>
          <t>126078_TEN VOD/OLV_CAP ONE_2Q'19-3Q'19 CNN SHIFT_CONSUMER CARD_2Q'19-3Q'19_IO#126078</t>
        </is>
      </c>
      <c r="E520" s="362" t="inlineStr">
        <is>
          <t>TBS</t>
        </is>
      </c>
      <c r="F520" s="363" t="n">
        <v>43570</v>
      </c>
      <c r="G520" s="363" t="n">
        <v>43737</v>
      </c>
      <c r="H520" s="362" t="n">
        <v>556918</v>
      </c>
      <c r="I520" s="362" t="n">
        <v>0.71</v>
      </c>
      <c r="J520" s="364">
        <f>ROUND(H520*(I520/1000),2)</f>
        <v/>
      </c>
      <c r="K520" s="364" t="n"/>
    </row>
    <row r="521">
      <c r="B521" s="361" t="n">
        <v>480</v>
      </c>
      <c r="C521" s="362" t="n">
        <v>33195686</v>
      </c>
      <c r="D521" s="362" t="inlineStr">
        <is>
          <t>126078_TEN VOD/OLV_CAP ONE_2Q'19-3Q'19 CNN SHIFT_CONSUMER CARD_2Q'19-3Q'19_IO#126078</t>
        </is>
      </c>
      <c r="E521" s="362" t="inlineStr">
        <is>
          <t>TNT</t>
        </is>
      </c>
      <c r="F521" s="363" t="n">
        <v>43570</v>
      </c>
      <c r="G521" s="363" t="n">
        <v>43737</v>
      </c>
      <c r="H521" s="362" t="n">
        <v>274977</v>
      </c>
      <c r="I521" s="362" t="n">
        <v>0.71</v>
      </c>
      <c r="J521" s="364">
        <f>ROUND(H521*(I521/1000),2)</f>
        <v/>
      </c>
      <c r="K521" s="364" t="n"/>
    </row>
    <row r="522">
      <c r="B522" s="361" t="n">
        <v>481</v>
      </c>
      <c r="C522" s="362" t="n">
        <v>33196172</v>
      </c>
      <c r="D522" s="362" t="inlineStr">
        <is>
          <t>126297_TRU 2Q'19_18/19 Dairy Queen truTV VOD ADU - 4/03/2019-6/30/2019 - IO #126297</t>
        </is>
      </c>
      <c r="E522" s="362" t="inlineStr">
        <is>
          <t>truTV</t>
        </is>
      </c>
      <c r="F522" s="363" t="n">
        <v>43570</v>
      </c>
      <c r="G522" s="363" t="n">
        <v>43647</v>
      </c>
      <c r="H522" s="362" t="n">
        <v>501</v>
      </c>
      <c r="I522" s="362" t="n">
        <v>0.71</v>
      </c>
      <c r="J522" s="364">
        <f>ROUND(H522*(I522/1000),2)</f>
        <v/>
      </c>
      <c r="K522" s="364" t="n"/>
    </row>
    <row r="523">
      <c r="B523" s="361" t="n">
        <v>482</v>
      </c>
      <c r="C523" s="362" t="n">
        <v>33197101</v>
      </c>
      <c r="D523" s="362" t="inlineStr">
        <is>
          <t>126059_TBS/TNT VOD_IROBOT_2Q'19 SCATTER_4/15-5/13_IO#126059</t>
        </is>
      </c>
      <c r="E523" s="362" t="inlineStr">
        <is>
          <t>TBS</t>
        </is>
      </c>
      <c r="F523" s="363" t="n">
        <v>43570</v>
      </c>
      <c r="G523" s="363" t="n">
        <v>43604</v>
      </c>
      <c r="H523" s="362" t="n">
        <v>174637</v>
      </c>
      <c r="I523" s="362" t="n">
        <v>0.71</v>
      </c>
      <c r="J523" s="364">
        <f>ROUND(H523*(I523/1000),2)</f>
        <v/>
      </c>
      <c r="K523" s="364" t="n"/>
    </row>
    <row r="524">
      <c r="B524" s="361" t="n">
        <v>483</v>
      </c>
      <c r="C524" s="362" t="n">
        <v>33197101</v>
      </c>
      <c r="D524" s="362" t="inlineStr">
        <is>
          <t>126059_TBS/TNT VOD_IROBOT_2Q'19 SCATTER_4/15-5/13_IO#126059</t>
        </is>
      </c>
      <c r="E524" s="362" t="inlineStr">
        <is>
          <t>TNT</t>
        </is>
      </c>
      <c r="F524" s="363" t="n">
        <v>43570</v>
      </c>
      <c r="G524" s="363" t="n">
        <v>43604</v>
      </c>
      <c r="H524" s="362" t="n">
        <v>144512</v>
      </c>
      <c r="I524" s="362" t="n">
        <v>0.71</v>
      </c>
      <c r="J524" s="364">
        <f>ROUND(H524*(I524/1000),2)</f>
        <v/>
      </c>
      <c r="K524" s="364" t="n"/>
    </row>
    <row r="525">
      <c r="B525" s="361" t="n">
        <v>484</v>
      </c>
      <c r="C525" s="362" t="n">
        <v>33202772</v>
      </c>
      <c r="D525" s="362" t="inlineStr">
        <is>
          <t>126389_truTV VOD Cross Clear - Darden - Olive Garden -  4/15 - 5/6 IO#126389</t>
        </is>
      </c>
      <c r="E525" s="362" t="inlineStr">
        <is>
          <t>truTV</t>
        </is>
      </c>
      <c r="F525" s="363" t="n">
        <v>43577</v>
      </c>
      <c r="G525" s="363" t="n">
        <v>43596</v>
      </c>
      <c r="H525" s="362" t="n">
        <v>75317</v>
      </c>
      <c r="I525" s="362" t="n">
        <v>0.71</v>
      </c>
      <c r="J525" s="364">
        <f>ROUND(H525*(I525/1000),2)</f>
        <v/>
      </c>
      <c r="K525" s="364" t="n"/>
    </row>
    <row r="526">
      <c r="B526" s="361" t="n">
        <v>485</v>
      </c>
      <c r="C526" s="362" t="n">
        <v>33204070</v>
      </c>
      <c r="D526" s="362" t="inlineStr">
        <is>
          <t>126121_Adult Swim - Black Forrest - 2Q19 18/19 Upfront - OLV/VOD - 4/15-4/28; 5/13-5/26 #126121</t>
        </is>
      </c>
      <c r="E526" s="362" t="inlineStr">
        <is>
          <t>Adult Swim</t>
        </is>
      </c>
      <c r="F526" s="363" t="n">
        <v>43598</v>
      </c>
      <c r="G526" s="363" t="n">
        <v>43611</v>
      </c>
      <c r="H526" s="362" t="n">
        <v>217808</v>
      </c>
      <c r="I526" s="362" t="n">
        <v>0.71</v>
      </c>
      <c r="J526" s="364">
        <f>ROUND(H526*(I526/1000),2)</f>
        <v/>
      </c>
      <c r="K526" s="364" t="n"/>
    </row>
    <row r="527">
      <c r="B527" s="361" t="n">
        <v>486</v>
      </c>
      <c r="C527" s="362" t="n">
        <v>33204478</v>
      </c>
      <c r="D527" s="362" t="inlineStr">
        <is>
          <t>126476_TOON VOD Cross Clear - Wowwee Minis &amp; Untamed 4.13 - 4.21 IO#126476</t>
        </is>
      </c>
      <c r="E527" s="362" t="inlineStr">
        <is>
          <t>Cartoon Network</t>
        </is>
      </c>
      <c r="F527" s="363" t="n">
        <v>43580</v>
      </c>
      <c r="G527" s="363" t="n">
        <v>43590</v>
      </c>
      <c r="H527" s="362" t="n">
        <v>3318</v>
      </c>
      <c r="I527" s="362" t="n">
        <v>0.71</v>
      </c>
      <c r="J527" s="364">
        <f>ROUND(H527*(I527/1000),2)</f>
        <v/>
      </c>
      <c r="K527" s="364" t="n"/>
    </row>
    <row r="528">
      <c r="B528" s="361" t="n">
        <v>487</v>
      </c>
      <c r="C528" s="362" t="n">
        <v>33204478</v>
      </c>
      <c r="D528" s="362" t="inlineStr">
        <is>
          <t>126476_TOON VOD Cross Clear - Wowwee Minis &amp; Untamed 4.13 - 4.21 IO#126476</t>
        </is>
      </c>
      <c r="E528" s="362" t="inlineStr">
        <is>
          <t>Cartoon Network ESP</t>
        </is>
      </c>
      <c r="F528" s="363" t="n">
        <v>43580</v>
      </c>
      <c r="G528" s="363" t="n">
        <v>43590</v>
      </c>
      <c r="H528" s="362" t="n">
        <v>7</v>
      </c>
      <c r="I528" s="362" t="n">
        <v>0.71</v>
      </c>
      <c r="J528" s="364">
        <f>ROUND(H528*(I528/1000),2)</f>
        <v/>
      </c>
      <c r="K528" s="364" t="n"/>
    </row>
    <row r="529">
      <c r="B529" s="361" t="n">
        <v>488</v>
      </c>
      <c r="C529" s="362" t="n">
        <v>33204485</v>
      </c>
      <c r="D529" s="362" t="inlineStr">
        <is>
          <t>126478_TOON VOD Cross Clear - Wowwee Buttheads - 4.13 - 4.21 IO#126478</t>
        </is>
      </c>
      <c r="E529" s="362" t="inlineStr">
        <is>
          <t>Boomerang</t>
        </is>
      </c>
      <c r="F529" s="363" t="n">
        <v>43580</v>
      </c>
      <c r="G529" s="363" t="n">
        <v>43590</v>
      </c>
      <c r="H529" s="362" t="n">
        <v>15</v>
      </c>
      <c r="I529" s="362" t="n">
        <v>0.71</v>
      </c>
      <c r="J529" s="364">
        <f>ROUND(H529*(I529/1000),2)</f>
        <v/>
      </c>
      <c r="K529" s="364" t="n"/>
    </row>
    <row r="530">
      <c r="B530" s="361" t="n">
        <v>489</v>
      </c>
      <c r="C530" s="362" t="n">
        <v>33204485</v>
      </c>
      <c r="D530" s="362" t="inlineStr">
        <is>
          <t>126478_TOON VOD Cross Clear - Wowwee Buttheads - 4.13 - 4.21 IO#126478</t>
        </is>
      </c>
      <c r="E530" s="362" t="inlineStr">
        <is>
          <t>Cartoon Network</t>
        </is>
      </c>
      <c r="F530" s="363" t="n">
        <v>43580</v>
      </c>
      <c r="G530" s="363" t="n">
        <v>43590</v>
      </c>
      <c r="H530" s="362" t="n">
        <v>104043</v>
      </c>
      <c r="I530" s="362" t="n">
        <v>0.71</v>
      </c>
      <c r="J530" s="364">
        <f>ROUND(H530*(I530/1000),2)</f>
        <v/>
      </c>
      <c r="K530" s="364" t="n"/>
    </row>
    <row r="531">
      <c r="B531" s="361" t="n">
        <v>490</v>
      </c>
      <c r="C531" s="362" t="n">
        <v>33204485</v>
      </c>
      <c r="D531" s="362" t="inlineStr">
        <is>
          <t>126478_TOON VOD Cross Clear - Wowwee Buttheads - 4.13 - 4.21 IO#126478</t>
        </is>
      </c>
      <c r="E531" s="362" t="inlineStr">
        <is>
          <t>Cartoon Network ESP</t>
        </is>
      </c>
      <c r="F531" s="363" t="n">
        <v>43580</v>
      </c>
      <c r="G531" s="363" t="n">
        <v>43590</v>
      </c>
      <c r="H531" s="362" t="n">
        <v>267</v>
      </c>
      <c r="I531" s="362" t="n">
        <v>0.71</v>
      </c>
      <c r="J531" s="364">
        <f>ROUND(H531*(I531/1000),2)</f>
        <v/>
      </c>
      <c r="K531" s="364" t="n"/>
    </row>
    <row r="532">
      <c r="B532" s="361" t="n">
        <v>491</v>
      </c>
      <c r="C532" s="362" t="n">
        <v>33204671</v>
      </c>
      <c r="D532" s="362" t="inlineStr">
        <is>
          <t>126098_TBS VOD - Constellation Modelo - 18/19 ADU Cross Clear Package - 2Q'19 - C1 - IO #126098</t>
        </is>
      </c>
      <c r="E532" s="362" t="inlineStr">
        <is>
          <t>TBS</t>
        </is>
      </c>
      <c r="F532" s="363" t="n">
        <v>43570</v>
      </c>
      <c r="G532" s="363" t="n">
        <v>43646</v>
      </c>
      <c r="H532" s="362" t="n">
        <v>1878575</v>
      </c>
      <c r="I532" s="362" t="n">
        <v>0.71</v>
      </c>
      <c r="J532" s="364">
        <f>ROUND(H532*(I532/1000),2)</f>
        <v/>
      </c>
      <c r="K532" s="364" t="n"/>
    </row>
    <row r="533">
      <c r="B533" s="361" t="n">
        <v>492</v>
      </c>
      <c r="C533" s="362" t="n">
        <v>33208542</v>
      </c>
      <c r="D533" s="362" t="inlineStr">
        <is>
          <t>126481_TOON VOD Cross Clear - ZURU Toys 4.13-4.21 IO#126481</t>
        </is>
      </c>
      <c r="E533" s="362" t="inlineStr">
        <is>
          <t>Boomerang</t>
        </is>
      </c>
      <c r="F533" s="363" t="n">
        <v>43580</v>
      </c>
      <c r="G533" s="363" t="n">
        <v>43590</v>
      </c>
      <c r="H533" s="362" t="n">
        <v>1</v>
      </c>
      <c r="I533" s="362" t="n">
        <v>0.71</v>
      </c>
      <c r="J533" s="364">
        <f>ROUND(H533*(I533/1000),2)</f>
        <v/>
      </c>
      <c r="K533" s="364" t="n"/>
    </row>
    <row r="534">
      <c r="B534" s="361" t="n">
        <v>493</v>
      </c>
      <c r="C534" s="362" t="n">
        <v>33208542</v>
      </c>
      <c r="D534" s="362" t="inlineStr">
        <is>
          <t>126481_TOON VOD Cross Clear - ZURU Toys 4.13-4.21 IO#126481</t>
        </is>
      </c>
      <c r="E534" s="362" t="inlineStr">
        <is>
          <t>Cartoon Network</t>
        </is>
      </c>
      <c r="F534" s="363" t="n">
        <v>43580</v>
      </c>
      <c r="G534" s="363" t="n">
        <v>43590</v>
      </c>
      <c r="H534" s="362" t="n">
        <v>3255</v>
      </c>
      <c r="I534" s="362" t="n">
        <v>0.71</v>
      </c>
      <c r="J534" s="364">
        <f>ROUND(H534*(I534/1000),2)</f>
        <v/>
      </c>
      <c r="K534" s="364" t="n"/>
    </row>
    <row r="535">
      <c r="B535" s="361" t="n">
        <v>494</v>
      </c>
      <c r="C535" s="362" t="n">
        <v>33208542</v>
      </c>
      <c r="D535" s="362" t="inlineStr">
        <is>
          <t>126481_TOON VOD Cross Clear - ZURU Toys 4.13-4.21 IO#126481</t>
        </is>
      </c>
      <c r="E535" s="362" t="inlineStr">
        <is>
          <t>Cartoon Network ESP</t>
        </is>
      </c>
      <c r="F535" s="363" t="n">
        <v>43580</v>
      </c>
      <c r="G535" s="363" t="n">
        <v>43590</v>
      </c>
      <c r="H535" s="362" t="n">
        <v>6</v>
      </c>
      <c r="I535" s="362" t="n">
        <v>0.71</v>
      </c>
      <c r="J535" s="364">
        <f>ROUND(H535*(I535/1000),2)</f>
        <v/>
      </c>
      <c r="K535" s="364" t="n"/>
    </row>
    <row r="536">
      <c r="B536" s="361" t="n">
        <v>495</v>
      </c>
      <c r="C536" s="362" t="n">
        <v>33225206</v>
      </c>
      <c r="D536" s="362" t="inlineStr">
        <is>
          <t>124953_VOD TBS/TNT- Coca-Cola 2019- Minute Maid 4/8- 6/16- #124953</t>
        </is>
      </c>
      <c r="E536" s="362" t="inlineStr">
        <is>
          <t>TBS</t>
        </is>
      </c>
      <c r="F536" s="363" t="n">
        <v>43591</v>
      </c>
      <c r="G536" s="363" t="n">
        <v>43632</v>
      </c>
      <c r="H536" s="362" t="n">
        <v>2838856</v>
      </c>
      <c r="I536" s="362" t="n">
        <v>0.71</v>
      </c>
      <c r="J536" s="364">
        <f>ROUND(H536*(I536/1000),2)</f>
        <v/>
      </c>
      <c r="K536" s="364" t="n"/>
    </row>
    <row r="537">
      <c r="B537" s="361" t="n">
        <v>496</v>
      </c>
      <c r="C537" s="362" t="n">
        <v>33225206</v>
      </c>
      <c r="D537" s="362" t="inlineStr">
        <is>
          <t>124953_VOD TBS/TNT- Coca-Cola 2019- Minute Maid 4/8- 6/16- #124953</t>
        </is>
      </c>
      <c r="E537" s="362" t="inlineStr">
        <is>
          <t>TNT</t>
        </is>
      </c>
      <c r="F537" s="363" t="n">
        <v>43591</v>
      </c>
      <c r="G537" s="363" t="n">
        <v>43632</v>
      </c>
      <c r="H537" s="362" t="n">
        <v>1356225</v>
      </c>
      <c r="I537" s="362" t="n">
        <v>0.71</v>
      </c>
      <c r="J537" s="364">
        <f>ROUND(H537*(I537/1000),2)</f>
        <v/>
      </c>
      <c r="K537" s="364" t="n"/>
    </row>
    <row r="538">
      <c r="B538" s="361" t="n">
        <v>497</v>
      </c>
      <c r="C538" s="362" t="n">
        <v>33235249</v>
      </c>
      <c r="D538" s="362" t="inlineStr">
        <is>
          <t>125914_TBS - Facebook - Portal - 4.18.19 - 5.12.19 - 125914 - FC #125914</t>
        </is>
      </c>
      <c r="E538" s="362" t="inlineStr">
        <is>
          <t>TBS</t>
        </is>
      </c>
      <c r="F538" s="363" t="n">
        <v>43573</v>
      </c>
      <c r="G538" s="363" t="n">
        <v>43597</v>
      </c>
      <c r="H538" s="362" t="n">
        <v>1028535</v>
      </c>
      <c r="I538" s="362" t="n">
        <v>0.71</v>
      </c>
      <c r="J538" s="364">
        <f>ROUND(H538*(I538/1000),2)</f>
        <v/>
      </c>
      <c r="K538" s="364" t="n"/>
    </row>
    <row r="539">
      <c r="B539" s="361" t="n">
        <v>498</v>
      </c>
      <c r="C539" s="362" t="n">
        <v>33238648</v>
      </c>
      <c r="D539" s="362" t="inlineStr">
        <is>
          <t>126396_truTV_Wingstop_18/19 UF ADU VOD_2Q19_IO#126396</t>
        </is>
      </c>
      <c r="E539" s="362" t="inlineStr">
        <is>
          <t>truTV</t>
        </is>
      </c>
      <c r="F539" s="363" t="n">
        <v>43584</v>
      </c>
      <c r="G539" s="363" t="n">
        <v>43597</v>
      </c>
      <c r="H539" s="362" t="n">
        <v>77348</v>
      </c>
      <c r="I539" s="362" t="n">
        <v>0.71</v>
      </c>
      <c r="J539" s="364">
        <f>ROUND(H539*(I539/1000),2)</f>
        <v/>
      </c>
      <c r="K539" s="364" t="n"/>
    </row>
    <row r="540">
      <c r="B540" s="361" t="n">
        <v>499</v>
      </c>
      <c r="C540" s="362" t="n">
        <v>33238910</v>
      </c>
      <c r="D540" s="362" t="inlineStr">
        <is>
          <t>126152_truTV- Old Spice VOD Cross Clear 2Q IO126152</t>
        </is>
      </c>
      <c r="E540" s="362" t="inlineStr">
        <is>
          <t>truTV</t>
        </is>
      </c>
      <c r="F540" s="363" t="n">
        <v>43571</v>
      </c>
      <c r="G540" s="363" t="n">
        <v>43632</v>
      </c>
      <c r="H540" s="362" t="n">
        <v>565540</v>
      </c>
      <c r="I540" s="362" t="n">
        <v>0.71</v>
      </c>
      <c r="J540" s="364">
        <f>ROUND(H540*(I540/1000),2)</f>
        <v/>
      </c>
      <c r="K540" s="364" t="n"/>
    </row>
    <row r="541">
      <c r="B541" s="361" t="n">
        <v>500</v>
      </c>
      <c r="C541" s="362" t="n">
        <v>33252678</v>
      </c>
      <c r="D541" s="362" t="inlineStr">
        <is>
          <t>126114_TNT VOD - Constellation Corona Extra - 18/19 ADU Cross Clear Package - 2Q'19 - C2 - IO #126114</t>
        </is>
      </c>
      <c r="E541" s="362" t="inlineStr">
        <is>
          <t>TNT</t>
        </is>
      </c>
      <c r="F541" s="363" t="n">
        <v>43586</v>
      </c>
      <c r="G541" s="363" t="n">
        <v>43646</v>
      </c>
      <c r="H541" s="362" t="n">
        <v>10</v>
      </c>
      <c r="I541" s="362" t="n">
        <v>0.71</v>
      </c>
      <c r="J541" s="364">
        <f>ROUND(H541*(I541/1000),2)</f>
        <v/>
      </c>
      <c r="K541" s="364" t="n"/>
    </row>
    <row r="542">
      <c r="B542" s="361" t="n">
        <v>501</v>
      </c>
      <c r="C542" s="362" t="n">
        <v>33253257</v>
      </c>
      <c r="D542" s="362" t="inlineStr">
        <is>
          <t>126447_truTV - Toyota VOD ADU 2Q - 4/17-6/30 - 126447</t>
        </is>
      </c>
      <c r="E542" s="362" t="inlineStr">
        <is>
          <t>truTV</t>
        </is>
      </c>
      <c r="F542" s="363" t="n">
        <v>43572</v>
      </c>
      <c r="G542" s="363" t="n">
        <v>43646</v>
      </c>
      <c r="H542" s="362" t="n">
        <v>35492</v>
      </c>
      <c r="I542" s="362" t="n">
        <v>0.71</v>
      </c>
      <c r="J542" s="364">
        <f>ROUND(H542*(I542/1000),2)</f>
        <v/>
      </c>
      <c r="K542" s="364" t="n"/>
    </row>
    <row r="543">
      <c r="B543" s="361" t="n">
        <v>502</v>
      </c>
      <c r="C543" s="362" t="n">
        <v>33265974</v>
      </c>
      <c r="D543" s="362" t="inlineStr">
        <is>
          <t>126422_TNT - Anheuser Busch - 2Q19 Sct VOD for ADU - 2Q19 - #126422</t>
        </is>
      </c>
      <c r="E543" s="362" t="inlineStr">
        <is>
          <t>TNT</t>
        </is>
      </c>
      <c r="F543" s="363" t="n">
        <v>43572</v>
      </c>
      <c r="G543" s="363" t="n">
        <v>43646</v>
      </c>
      <c r="H543" s="362" t="n">
        <v>8</v>
      </c>
      <c r="I543" s="362" t="n">
        <v>0.71</v>
      </c>
      <c r="J543" s="364">
        <f>ROUND(H543*(I543/1000),2)</f>
        <v/>
      </c>
      <c r="K543" s="364" t="n"/>
    </row>
    <row r="544">
      <c r="B544" s="361" t="n">
        <v>503</v>
      </c>
      <c r="C544" s="362" t="n">
        <v>33278374</v>
      </c>
      <c r="D544" s="362" t="inlineStr">
        <is>
          <t>126496_TBS/TNT VOD_Clorox_2Q'19 Upfront_PBS Allocation_4/15-6/30_IO #126496</t>
        </is>
      </c>
      <c r="E544" s="362" t="inlineStr">
        <is>
          <t>TBS</t>
        </is>
      </c>
      <c r="F544" s="363" t="n">
        <v>43573</v>
      </c>
      <c r="G544" s="363" t="n">
        <v>43646</v>
      </c>
      <c r="H544" s="362" t="n">
        <v>1676691</v>
      </c>
      <c r="I544" s="362" t="n">
        <v>0.71</v>
      </c>
      <c r="J544" s="364">
        <f>ROUND(H544*(I544/1000),2)</f>
        <v/>
      </c>
      <c r="K544" s="364" t="n"/>
    </row>
    <row r="545">
      <c r="B545" s="361" t="n">
        <v>504</v>
      </c>
      <c r="C545" s="362" t="n">
        <v>33278374</v>
      </c>
      <c r="D545" s="362" t="inlineStr">
        <is>
          <t>126496_TBS/TNT VOD_Clorox_2Q'19 Upfront_PBS Allocation_4/15-6/30_IO #126496</t>
        </is>
      </c>
      <c r="E545" s="362" t="inlineStr">
        <is>
          <t>TNT</t>
        </is>
      </c>
      <c r="F545" s="363" t="n">
        <v>43573</v>
      </c>
      <c r="G545" s="363" t="n">
        <v>43646</v>
      </c>
      <c r="H545" s="362" t="n">
        <v>988459</v>
      </c>
      <c r="I545" s="362" t="n">
        <v>0.71</v>
      </c>
      <c r="J545" s="364">
        <f>ROUND(H545*(I545/1000),2)</f>
        <v/>
      </c>
      <c r="K545" s="364" t="n"/>
    </row>
    <row r="546">
      <c r="B546" s="361" t="n">
        <v>505</v>
      </c>
      <c r="C546" s="362" t="n">
        <v>33285204</v>
      </c>
      <c r="D546" s="362" t="inlineStr">
        <is>
          <t>126314_TRU VOD - Walmart 18/19 Upfront - Fight Hunger - IO:126314</t>
        </is>
      </c>
      <c r="E546" s="362" t="inlineStr">
        <is>
          <t>truTV</t>
        </is>
      </c>
      <c r="F546" s="363" t="n">
        <v>43586</v>
      </c>
      <c r="G546" s="363" t="n">
        <v>43597</v>
      </c>
      <c r="H546" s="362" t="n">
        <v>64300</v>
      </c>
      <c r="I546" s="362" t="n">
        <v>0.71</v>
      </c>
      <c r="J546" s="364">
        <f>ROUND(H546*(I546/1000),2)</f>
        <v/>
      </c>
      <c r="K546" s="364" t="n"/>
    </row>
    <row r="547">
      <c r="B547" s="361" t="n">
        <v>506</v>
      </c>
      <c r="C547" s="362" t="n">
        <v>33285223</v>
      </c>
      <c r="D547" s="362" t="inlineStr">
        <is>
          <t>126312_TBS VOD - Walmart 18/19 Upfront - Fight Hunger - IO:126312</t>
        </is>
      </c>
      <c r="E547" s="362" t="inlineStr">
        <is>
          <t>TBS</t>
        </is>
      </c>
      <c r="F547" s="363" t="n">
        <v>43586</v>
      </c>
      <c r="G547" s="363" t="n">
        <v>43597</v>
      </c>
      <c r="H547" s="362" t="n">
        <v>135760</v>
      </c>
      <c r="I547" s="362" t="n">
        <v>0.71</v>
      </c>
      <c r="J547" s="364">
        <f>ROUND(H547*(I547/1000),2)</f>
        <v/>
      </c>
      <c r="K547" s="364" t="n"/>
    </row>
    <row r="548">
      <c r="B548" s="361" t="n">
        <v>507</v>
      </c>
      <c r="C548" s="362" t="n">
        <v>33287805</v>
      </c>
      <c r="D548" s="362" t="inlineStr">
        <is>
          <t>126008_TBS/TNT OLV/VOD - Harley Davidson - 2Q SCT - 4/22 - 5/5 - #126008</t>
        </is>
      </c>
      <c r="E548" s="362" t="inlineStr">
        <is>
          <t>TBS</t>
        </is>
      </c>
      <c r="F548" s="363" t="n">
        <v>43577</v>
      </c>
      <c r="G548" s="363" t="n">
        <v>43590</v>
      </c>
      <c r="H548" s="362" t="n">
        <v>243668</v>
      </c>
      <c r="I548" s="362" t="n">
        <v>0.71</v>
      </c>
      <c r="J548" s="364">
        <f>ROUND(H548*(I548/1000),2)</f>
        <v/>
      </c>
      <c r="K548" s="364" t="n"/>
    </row>
    <row r="549">
      <c r="B549" s="361" t="n">
        <v>508</v>
      </c>
      <c r="C549" s="362" t="n">
        <v>33287805</v>
      </c>
      <c r="D549" s="362" t="inlineStr">
        <is>
          <t>126008_TBS/TNT OLV/VOD - Harley Davidson - 2Q SCT - 4/22 - 5/5 - #126008</t>
        </is>
      </c>
      <c r="E549" s="362" t="inlineStr">
        <is>
          <t>TNT</t>
        </is>
      </c>
      <c r="F549" s="363" t="n">
        <v>43577</v>
      </c>
      <c r="G549" s="363" t="n">
        <v>43590</v>
      </c>
      <c r="H549" s="362" t="n">
        <v>91058</v>
      </c>
      <c r="I549" s="362" t="n">
        <v>0.71</v>
      </c>
      <c r="J549" s="364">
        <f>ROUND(H549*(I549/1000),2)</f>
        <v/>
      </c>
      <c r="K549" s="364" t="n"/>
    </row>
    <row r="550">
      <c r="B550" s="361" t="n">
        <v>509</v>
      </c>
      <c r="C550" s="362" t="n">
        <v>33289519</v>
      </c>
      <c r="D550" s="362" t="inlineStr">
        <is>
          <t>124491_TBS - Wyndham Hotels - 2019 CY UF - 4/22 - 8/18 - 124491</t>
        </is>
      </c>
      <c r="E550" s="362" t="inlineStr">
        <is>
          <t>TBS</t>
        </is>
      </c>
      <c r="F550" s="363" t="n">
        <v>43577</v>
      </c>
      <c r="G550" s="363" t="n">
        <v>43695</v>
      </c>
      <c r="H550" s="362" t="n">
        <v>343633</v>
      </c>
      <c r="I550" s="362" t="n">
        <v>0.71</v>
      </c>
      <c r="J550" s="364">
        <f>ROUND(H550*(I550/1000),2)</f>
        <v/>
      </c>
      <c r="K550" s="364" t="n"/>
    </row>
    <row r="551">
      <c r="B551" s="361" t="n">
        <v>510</v>
      </c>
      <c r="C551" s="362" t="n">
        <v>33324418</v>
      </c>
      <c r="D551" s="362" t="inlineStr">
        <is>
          <t>125773_Adult Swim - Ferrero Sweet Tarts - 2Q19 18/19 Upfront - OLV/VOD - 4/22-5/5; 5/13-5/26 - #125773</t>
        </is>
      </c>
      <c r="E551" s="362" t="inlineStr">
        <is>
          <t>Adult Swim</t>
        </is>
      </c>
      <c r="F551" s="363" t="n">
        <v>43577</v>
      </c>
      <c r="G551" s="363" t="n">
        <v>43611</v>
      </c>
      <c r="H551" s="362" t="n">
        <v>317221</v>
      </c>
      <c r="I551" s="362" t="n">
        <v>0.71</v>
      </c>
      <c r="J551" s="364">
        <f>ROUND(H551*(I551/1000),2)</f>
        <v/>
      </c>
      <c r="K551" s="364" t="n"/>
    </row>
    <row r="552">
      <c r="B552" s="361" t="n">
        <v>511</v>
      </c>
      <c r="C552" s="362" t="n">
        <v>33325893</v>
      </c>
      <c r="D552" s="362" t="inlineStr">
        <is>
          <t>126610_DR-VOD-Noom-CNN, CN, tru, ADSM, TBS, TNT 4.22.19-5.12.19 IO#126610</t>
        </is>
      </c>
      <c r="E552" s="362" t="inlineStr">
        <is>
          <t>Adult Swim</t>
        </is>
      </c>
      <c r="F552" s="363" t="n">
        <v>43580</v>
      </c>
      <c r="G552" s="363" t="n">
        <v>43640</v>
      </c>
      <c r="H552" s="362" t="n">
        <v>1994</v>
      </c>
      <c r="I552" s="362" t="n">
        <v>0.71</v>
      </c>
      <c r="J552" s="364">
        <f>ROUND(H552*(I552/1000),2)</f>
        <v/>
      </c>
      <c r="K552" s="364" t="n"/>
    </row>
    <row r="553">
      <c r="B553" s="361" t="n">
        <v>512</v>
      </c>
      <c r="C553" s="362" t="n">
        <v>33325893</v>
      </c>
      <c r="D553" s="362" t="inlineStr">
        <is>
          <t>126610_DR-VOD-Noom-CNN, CN, tru, ADSM, TBS, TNT 4.22.19-5.12.19 IO#126610</t>
        </is>
      </c>
      <c r="E553" s="362" t="inlineStr">
        <is>
          <t>CNN</t>
        </is>
      </c>
      <c r="F553" s="363" t="n">
        <v>43580</v>
      </c>
      <c r="G553" s="363" t="n">
        <v>43640</v>
      </c>
      <c r="H553" s="362" t="n">
        <v>229925</v>
      </c>
      <c r="I553" s="362" t="n">
        <v>0.71</v>
      </c>
      <c r="J553" s="364">
        <f>ROUND(H553*(I553/1000),2)</f>
        <v/>
      </c>
      <c r="K553" s="364" t="n"/>
    </row>
    <row r="554">
      <c r="B554" s="361" t="n">
        <v>513</v>
      </c>
      <c r="C554" s="362" t="n">
        <v>33325893</v>
      </c>
      <c r="D554" s="362" t="inlineStr">
        <is>
          <t>126610_DR-VOD-Noom-CNN, CN, tru, ADSM, TBS, TNT 4.22.19-5.12.19 IO#126610</t>
        </is>
      </c>
      <c r="E554" s="362" t="inlineStr">
        <is>
          <t>HLN</t>
        </is>
      </c>
      <c r="F554" s="363" t="n">
        <v>43580</v>
      </c>
      <c r="G554" s="363" t="n">
        <v>43640</v>
      </c>
      <c r="H554" s="362" t="n">
        <v>118802</v>
      </c>
      <c r="I554" s="362" t="n">
        <v>0.71</v>
      </c>
      <c r="J554" s="364">
        <f>ROUND(H554*(I554/1000),2)</f>
        <v/>
      </c>
      <c r="K554" s="364" t="n"/>
    </row>
    <row r="555">
      <c r="B555" s="361" t="n">
        <v>514</v>
      </c>
      <c r="C555" s="362" t="n">
        <v>33325893</v>
      </c>
      <c r="D555" s="362" t="inlineStr">
        <is>
          <t>126610_DR-VOD-Noom-CNN, CN, tru, ADSM, TBS, TNT 4.22.19-5.12.19 IO#126610</t>
        </is>
      </c>
      <c r="E555" s="362" t="inlineStr">
        <is>
          <t>TBS</t>
        </is>
      </c>
      <c r="F555" s="363" t="n">
        <v>43580</v>
      </c>
      <c r="G555" s="363" t="n">
        <v>43597</v>
      </c>
      <c r="H555" s="362" t="n">
        <v>39</v>
      </c>
      <c r="I555" s="362" t="n">
        <v>0.71</v>
      </c>
      <c r="J555" s="364">
        <f>ROUND(H555*(I555/1000),2)</f>
        <v/>
      </c>
      <c r="K555" s="364" t="n"/>
    </row>
    <row r="556">
      <c r="B556" s="361" t="n">
        <v>515</v>
      </c>
      <c r="C556" s="362" t="n">
        <v>33325893</v>
      </c>
      <c r="D556" s="362" t="inlineStr">
        <is>
          <t>126610_DR-VOD-Noom-CNN, CN, tru, ADSM, TBS, TNT 4.22.19-5.12.19 IO#126610</t>
        </is>
      </c>
      <c r="E556" s="362" t="inlineStr">
        <is>
          <t>TNT</t>
        </is>
      </c>
      <c r="F556" s="363" t="n">
        <v>43580</v>
      </c>
      <c r="G556" s="363" t="n">
        <v>43640</v>
      </c>
      <c r="H556" s="362" t="n">
        <v>75</v>
      </c>
      <c r="I556" s="362" t="n">
        <v>0.71</v>
      </c>
      <c r="J556" s="364">
        <f>ROUND(H556*(I556/1000),2)</f>
        <v/>
      </c>
      <c r="K556" s="364" t="n"/>
    </row>
    <row r="557">
      <c r="B557" s="361" t="n">
        <v>516</v>
      </c>
      <c r="C557" s="362" t="n">
        <v>33325893</v>
      </c>
      <c r="D557" s="362" t="inlineStr">
        <is>
          <t>126610_DR-VOD-Noom-CNN, CN, tru, ADSM, TBS, TNT 4.22.19-5.12.19 IO#126610</t>
        </is>
      </c>
      <c r="E557" s="362" t="inlineStr">
        <is>
          <t>truTV</t>
        </is>
      </c>
      <c r="F557" s="363" t="n">
        <v>43580</v>
      </c>
      <c r="G557" s="363" t="n">
        <v>43640</v>
      </c>
      <c r="H557" s="362" t="n">
        <v>479</v>
      </c>
      <c r="I557" s="362" t="n">
        <v>0.71</v>
      </c>
      <c r="J557" s="364">
        <f>ROUND(H557*(I557/1000),2)</f>
        <v/>
      </c>
      <c r="K557" s="364" t="n"/>
    </row>
    <row r="558">
      <c r="B558" s="361" t="n">
        <v>517</v>
      </c>
      <c r="C558" s="362" t="n">
        <v>33329579</v>
      </c>
      <c r="D558" s="362" t="inlineStr">
        <is>
          <t>126562_CTN VOD/OLV Topps Ring Pop Gummy Gem 2Q19 Post Easter Upfront 4.22 - 6.24 IO#126562</t>
        </is>
      </c>
      <c r="E558" s="362" t="inlineStr">
        <is>
          <t>Boomerang</t>
        </is>
      </c>
      <c r="F558" s="363" t="n">
        <v>43578</v>
      </c>
      <c r="G558" s="363" t="n">
        <v>43646</v>
      </c>
      <c r="H558" s="362" t="n">
        <v>17</v>
      </c>
      <c r="I558" s="362" t="n">
        <v>0.71</v>
      </c>
      <c r="J558" s="364">
        <f>ROUND(H558*(I558/1000),2)</f>
        <v/>
      </c>
      <c r="K558" s="364" t="n"/>
    </row>
    <row r="559">
      <c r="B559" s="361" t="n">
        <v>518</v>
      </c>
      <c r="C559" s="362" t="n">
        <v>33329579</v>
      </c>
      <c r="D559" s="362" t="inlineStr">
        <is>
          <t>126562_CTN VOD/OLV Topps Ring Pop Gummy Gem 2Q19 Post Easter Upfront 4.22 - 6.24 IO#126562</t>
        </is>
      </c>
      <c r="E559" s="362" t="inlineStr">
        <is>
          <t>Cartoon Network</t>
        </is>
      </c>
      <c r="F559" s="363" t="n">
        <v>43578</v>
      </c>
      <c r="G559" s="363" t="n">
        <v>43646</v>
      </c>
      <c r="H559" s="362" t="n">
        <v>149223</v>
      </c>
      <c r="I559" s="362" t="n">
        <v>0.71</v>
      </c>
      <c r="J559" s="364">
        <f>ROUND(H559*(I559/1000),2)</f>
        <v/>
      </c>
      <c r="K559" s="364" t="n"/>
    </row>
    <row r="560">
      <c r="B560" s="361" t="n">
        <v>519</v>
      </c>
      <c r="C560" s="362" t="n">
        <v>33329579</v>
      </c>
      <c r="D560" s="362" t="inlineStr">
        <is>
          <t>126562_CTN VOD/OLV Topps Ring Pop Gummy Gem 2Q19 Post Easter Upfront 4.22 - 6.24 IO#126562</t>
        </is>
      </c>
      <c r="E560" s="362" t="inlineStr">
        <is>
          <t>Cartoon Network ESP</t>
        </is>
      </c>
      <c r="F560" s="363" t="n">
        <v>43578</v>
      </c>
      <c r="G560" s="363" t="n">
        <v>43646</v>
      </c>
      <c r="H560" s="362" t="n">
        <v>542</v>
      </c>
      <c r="I560" s="362" t="n">
        <v>0.71</v>
      </c>
      <c r="J560" s="364">
        <f>ROUND(H560*(I560/1000),2)</f>
        <v/>
      </c>
      <c r="K560" s="364" t="n"/>
    </row>
    <row r="561">
      <c r="B561" s="361" t="n">
        <v>520</v>
      </c>
      <c r="C561" s="362" t="n">
        <v>33329592</v>
      </c>
      <c r="D561" s="362" t="inlineStr">
        <is>
          <t>126566_CTN VOD/OLV Topps Ring Pop 2Q19 Post Easter Upfront 4.22 - 5.17 IO#126566</t>
        </is>
      </c>
      <c r="E561" s="362" t="inlineStr">
        <is>
          <t>Cartoon Network</t>
        </is>
      </c>
      <c r="F561" s="363" t="n">
        <v>43578</v>
      </c>
      <c r="G561" s="363" t="n">
        <v>43639</v>
      </c>
      <c r="H561" s="362" t="n">
        <v>2783</v>
      </c>
      <c r="I561" s="362" t="n">
        <v>0.71</v>
      </c>
      <c r="J561" s="364">
        <f>ROUND(H561*(I561/1000),2)</f>
        <v/>
      </c>
      <c r="K561" s="364" t="n"/>
    </row>
    <row r="562">
      <c r="B562" s="361" t="n">
        <v>521</v>
      </c>
      <c r="C562" s="362" t="n">
        <v>33329592</v>
      </c>
      <c r="D562" s="362" t="inlineStr">
        <is>
          <t>126566_CTN VOD/OLV Topps Ring Pop 2Q19 Post Easter Upfront 4.22 - 5.17 IO#126566</t>
        </is>
      </c>
      <c r="E562" s="362" t="inlineStr">
        <is>
          <t>Cartoon Network ESP</t>
        </is>
      </c>
      <c r="F562" s="363" t="n">
        <v>43578</v>
      </c>
      <c r="G562" s="363" t="n">
        <v>43639</v>
      </c>
      <c r="H562" s="362" t="n">
        <v>11</v>
      </c>
      <c r="I562" s="362" t="n">
        <v>0.71</v>
      </c>
      <c r="J562" s="364">
        <f>ROUND(H562*(I562/1000),2)</f>
        <v/>
      </c>
      <c r="K562" s="364" t="n"/>
    </row>
    <row r="563">
      <c r="B563" s="361" t="n">
        <v>522</v>
      </c>
      <c r="C563" s="362" t="n">
        <v>33334619</v>
      </c>
      <c r="D563" s="362" t="inlineStr">
        <is>
          <t>126611_TNT VOD ADU - Electrify America - 2Q19 TNT Scatter - 4/22-5/5 - 126611</t>
        </is>
      </c>
      <c r="E563" s="362" t="inlineStr">
        <is>
          <t>TNT</t>
        </is>
      </c>
      <c r="F563" s="363" t="n">
        <v>43578</v>
      </c>
      <c r="G563" s="363" t="n">
        <v>43590</v>
      </c>
      <c r="H563" s="362" t="n">
        <v>535521</v>
      </c>
      <c r="I563" s="362" t="n">
        <v>0.71</v>
      </c>
      <c r="J563" s="364">
        <f>ROUND(H563*(I563/1000),2)</f>
        <v/>
      </c>
      <c r="K563" s="364" t="n"/>
    </row>
    <row r="564">
      <c r="B564" s="361" t="n">
        <v>523</v>
      </c>
      <c r="C564" s="362" t="n">
        <v>33336182</v>
      </c>
      <c r="D564" s="362" t="inlineStr">
        <is>
          <t>126066_TEN - McDonald's - Disney Avengers - OLV/VOD 18/19 UPF #126066</t>
        </is>
      </c>
      <c r="E564" s="362" t="inlineStr">
        <is>
          <t>Adult Swim</t>
        </is>
      </c>
      <c r="F564" s="363" t="n">
        <v>43578</v>
      </c>
      <c r="G564" s="363" t="n">
        <v>43597</v>
      </c>
      <c r="H564" s="362" t="n">
        <v>757855</v>
      </c>
      <c r="I564" s="362" t="n">
        <v>0.71</v>
      </c>
      <c r="J564" s="364">
        <f>ROUND(H564*(I564/1000),2)</f>
        <v/>
      </c>
      <c r="K564" s="364" t="n"/>
    </row>
    <row r="565">
      <c r="B565" s="361" t="n">
        <v>524</v>
      </c>
      <c r="C565" s="362" t="n">
        <v>33336182</v>
      </c>
      <c r="D565" s="362" t="inlineStr">
        <is>
          <t>126066_TEN - McDonald's - Disney Avengers - OLV/VOD 18/19 UPF #126066</t>
        </is>
      </c>
      <c r="E565" s="362" t="inlineStr">
        <is>
          <t>TBS</t>
        </is>
      </c>
      <c r="F565" s="363" t="n">
        <v>43578</v>
      </c>
      <c r="G565" s="363" t="n">
        <v>43597</v>
      </c>
      <c r="H565" s="362" t="n">
        <v>1189856</v>
      </c>
      <c r="I565" s="362" t="n">
        <v>0.71</v>
      </c>
      <c r="J565" s="364">
        <f>ROUND(H565*(I565/1000),2)</f>
        <v/>
      </c>
      <c r="K565" s="364" t="n"/>
    </row>
    <row r="566">
      <c r="B566" s="361" t="n">
        <v>525</v>
      </c>
      <c r="C566" s="362" t="n">
        <v>33336182</v>
      </c>
      <c r="D566" s="362" t="inlineStr">
        <is>
          <t>126066_TEN - McDonald's - Disney Avengers - OLV/VOD 18/19 UPF #126066</t>
        </is>
      </c>
      <c r="E566" s="362" t="inlineStr">
        <is>
          <t>TNT</t>
        </is>
      </c>
      <c r="F566" s="363" t="n">
        <v>43578</v>
      </c>
      <c r="G566" s="363" t="n">
        <v>43597</v>
      </c>
      <c r="H566" s="362" t="n">
        <v>363211</v>
      </c>
      <c r="I566" s="362" t="n">
        <v>0.71</v>
      </c>
      <c r="J566" s="364">
        <f>ROUND(H566*(I566/1000),2)</f>
        <v/>
      </c>
      <c r="K566" s="364" t="n"/>
    </row>
    <row r="567">
      <c r="B567" s="361" t="n">
        <v>526</v>
      </c>
      <c r="C567" s="362" t="n">
        <v>33336182</v>
      </c>
      <c r="D567" s="362" t="inlineStr">
        <is>
          <t>126066_TEN - McDonald's - Disney Avengers - OLV/VOD 18/19 UPF #126066</t>
        </is>
      </c>
      <c r="E567" s="362" t="inlineStr">
        <is>
          <t>truTV</t>
        </is>
      </c>
      <c r="F567" s="363" t="n">
        <v>43578</v>
      </c>
      <c r="G567" s="363" t="n">
        <v>43597</v>
      </c>
      <c r="H567" s="362" t="n">
        <v>316135</v>
      </c>
      <c r="I567" s="362" t="n">
        <v>0.71</v>
      </c>
      <c r="J567" s="364">
        <f>ROUND(H567*(I567/1000),2)</f>
        <v/>
      </c>
      <c r="K567" s="364" t="n"/>
    </row>
    <row r="568">
      <c r="B568" s="361" t="n">
        <v>527</v>
      </c>
      <c r="C568" s="362" t="n">
        <v>33343838</v>
      </c>
      <c r="D568" s="362" t="inlineStr">
        <is>
          <t>126555_CTN VOD/OLV Topps Drop Pop 2Q19 Post Easter Upfront 4.22 - 5.13 IO#126555</t>
        </is>
      </c>
      <c r="E568" s="362" t="inlineStr">
        <is>
          <t>Boomerang</t>
        </is>
      </c>
      <c r="F568" s="363" t="n">
        <v>43598</v>
      </c>
      <c r="G568" s="363" t="n">
        <v>43604</v>
      </c>
      <c r="H568" s="362" t="n">
        <v>9</v>
      </c>
      <c r="I568" s="362" t="n">
        <v>0.71</v>
      </c>
      <c r="J568" s="364">
        <f>ROUND(H568*(I568/1000),2)</f>
        <v/>
      </c>
      <c r="K568" s="364" t="n"/>
    </row>
    <row r="569">
      <c r="B569" s="361" t="n">
        <v>528</v>
      </c>
      <c r="C569" s="362" t="n">
        <v>33343838</v>
      </c>
      <c r="D569" s="362" t="inlineStr">
        <is>
          <t>126555_CTN VOD/OLV Topps Drop Pop 2Q19 Post Easter Upfront 4.22 - 5.13 IO#126555</t>
        </is>
      </c>
      <c r="E569" s="362" t="inlineStr">
        <is>
          <t>Cartoon Network</t>
        </is>
      </c>
      <c r="F569" s="363" t="n">
        <v>43578</v>
      </c>
      <c r="G569" s="363" t="n">
        <v>43604</v>
      </c>
      <c r="H569" s="362" t="n">
        <v>74226</v>
      </c>
      <c r="I569" s="362" t="n">
        <v>0.71</v>
      </c>
      <c r="J569" s="364">
        <f>ROUND(H569*(I569/1000),2)</f>
        <v/>
      </c>
      <c r="K569" s="364" t="n"/>
    </row>
    <row r="570">
      <c r="B570" s="361" t="n">
        <v>529</v>
      </c>
      <c r="C570" s="362" t="n">
        <v>33343838</v>
      </c>
      <c r="D570" s="362" t="inlineStr">
        <is>
          <t>126555_CTN VOD/OLV Topps Drop Pop 2Q19 Post Easter Upfront 4.22 - 5.13 IO#126555</t>
        </is>
      </c>
      <c r="E570" s="362" t="inlineStr">
        <is>
          <t>Cartoon Network ESP</t>
        </is>
      </c>
      <c r="F570" s="363" t="n">
        <v>43578</v>
      </c>
      <c r="G570" s="363" t="n">
        <v>43604</v>
      </c>
      <c r="H570" s="362" t="n">
        <v>225</v>
      </c>
      <c r="I570" s="362" t="n">
        <v>0.71</v>
      </c>
      <c r="J570" s="364">
        <f>ROUND(H570*(I570/1000),2)</f>
        <v/>
      </c>
      <c r="K570" s="364" t="n"/>
    </row>
    <row r="571">
      <c r="B571" s="361" t="n">
        <v>530</v>
      </c>
      <c r="C571" s="362" t="n">
        <v>33346433</v>
      </c>
      <c r="D571" s="362" t="inlineStr">
        <is>
          <t>126608_CTN VOD Playmonster Oragutwang 2Q19 Post Easter Upfront 4.22 - 4.29 IO#126608</t>
        </is>
      </c>
      <c r="E571" s="362" t="inlineStr">
        <is>
          <t>Boomerang</t>
        </is>
      </c>
      <c r="F571" s="363" t="n">
        <v>43578</v>
      </c>
      <c r="G571" s="363" t="n">
        <v>43590</v>
      </c>
      <c r="H571" s="362" t="n">
        <v>18</v>
      </c>
      <c r="I571" s="362" t="n">
        <v>0.71</v>
      </c>
      <c r="J571" s="364">
        <f>ROUND(H571*(I571/1000),2)</f>
        <v/>
      </c>
      <c r="K571" s="364" t="n"/>
    </row>
    <row r="572">
      <c r="B572" s="361" t="n">
        <v>531</v>
      </c>
      <c r="C572" s="362" t="n">
        <v>33346433</v>
      </c>
      <c r="D572" s="362" t="inlineStr">
        <is>
          <t>126608_CTN VOD Playmonster Oragutwang 2Q19 Post Easter Upfront 4.22 - 4.29 IO#126608</t>
        </is>
      </c>
      <c r="E572" s="362" t="inlineStr">
        <is>
          <t>Cartoon Network</t>
        </is>
      </c>
      <c r="F572" s="363" t="n">
        <v>43578</v>
      </c>
      <c r="G572" s="363" t="n">
        <v>43590</v>
      </c>
      <c r="H572" s="362" t="n">
        <v>176088</v>
      </c>
      <c r="I572" s="362" t="n">
        <v>0.71</v>
      </c>
      <c r="J572" s="364">
        <f>ROUND(H572*(I572/1000),2)</f>
        <v/>
      </c>
      <c r="K572" s="364" t="n"/>
    </row>
    <row r="573">
      <c r="B573" s="361" t="n">
        <v>532</v>
      </c>
      <c r="C573" s="362" t="n">
        <v>33346433</v>
      </c>
      <c r="D573" s="362" t="inlineStr">
        <is>
          <t>126608_CTN VOD Playmonster Oragutwang 2Q19 Post Easter Upfront 4.22 - 4.29 IO#126608</t>
        </is>
      </c>
      <c r="E573" s="362" t="inlineStr">
        <is>
          <t>Cartoon Network ESP</t>
        </is>
      </c>
      <c r="F573" s="363" t="n">
        <v>43578</v>
      </c>
      <c r="G573" s="363" t="n">
        <v>43590</v>
      </c>
      <c r="H573" s="362" t="n">
        <v>547</v>
      </c>
      <c r="I573" s="362" t="n">
        <v>0.71</v>
      </c>
      <c r="J573" s="364">
        <f>ROUND(H573*(I573/1000),2)</f>
        <v/>
      </c>
      <c r="K573" s="364" t="n"/>
    </row>
    <row r="574">
      <c r="B574" s="361" t="n">
        <v>533</v>
      </c>
      <c r="C574" s="362" t="n">
        <v>33348219</v>
      </c>
      <c r="D574" s="362" t="inlineStr">
        <is>
          <t>126559_CTN VOD Topps Finders Keepers 2Q19 Post Easter Upfront 4.22 - 6.17 IO#126559</t>
        </is>
      </c>
      <c r="E574" s="362" t="inlineStr">
        <is>
          <t>Boomerang</t>
        </is>
      </c>
      <c r="F574" s="363" t="n">
        <v>43591</v>
      </c>
      <c r="G574" s="363" t="n">
        <v>43639</v>
      </c>
      <c r="H574" s="362" t="n">
        <v>10</v>
      </c>
      <c r="I574" s="362" t="n">
        <v>0.71</v>
      </c>
      <c r="J574" s="364">
        <f>ROUND(H574*(I574/1000),2)</f>
        <v/>
      </c>
      <c r="K574" s="364" t="n"/>
    </row>
    <row r="575">
      <c r="B575" s="361" t="n">
        <v>534</v>
      </c>
      <c r="C575" s="362" t="n">
        <v>33348219</v>
      </c>
      <c r="D575" s="362" t="inlineStr">
        <is>
          <t>126559_CTN VOD Topps Finders Keepers 2Q19 Post Easter Upfront 4.22 - 6.17 IO#126559</t>
        </is>
      </c>
      <c r="E575" s="362" t="inlineStr">
        <is>
          <t>Cartoon Network</t>
        </is>
      </c>
      <c r="F575" s="363" t="n">
        <v>43591</v>
      </c>
      <c r="G575" s="363" t="n">
        <v>43639</v>
      </c>
      <c r="H575" s="362" t="n">
        <v>253670</v>
      </c>
      <c r="I575" s="362" t="n">
        <v>0.71</v>
      </c>
      <c r="J575" s="364">
        <f>ROUND(H575*(I575/1000),2)</f>
        <v/>
      </c>
      <c r="K575" s="364" t="n"/>
    </row>
    <row r="576">
      <c r="B576" s="361" t="n">
        <v>535</v>
      </c>
      <c r="C576" s="362" t="n">
        <v>33348219</v>
      </c>
      <c r="D576" s="362" t="inlineStr">
        <is>
          <t>126559_CTN VOD Topps Finders Keepers 2Q19 Post Easter Upfront 4.22 - 6.17 IO#126559</t>
        </is>
      </c>
      <c r="E576" s="362" t="inlineStr">
        <is>
          <t>Cartoon Network ESP</t>
        </is>
      </c>
      <c r="F576" s="363" t="n">
        <v>43591</v>
      </c>
      <c r="G576" s="363" t="n">
        <v>43639</v>
      </c>
      <c r="H576" s="362" t="n">
        <v>1109</v>
      </c>
      <c r="I576" s="362" t="n">
        <v>0.71</v>
      </c>
      <c r="J576" s="364">
        <f>ROUND(H576*(I576/1000),2)</f>
        <v/>
      </c>
      <c r="K576" s="364" t="n"/>
    </row>
    <row r="577">
      <c r="B577" s="361" t="n">
        <v>536</v>
      </c>
      <c r="C577" s="362" t="n">
        <v>33348928</v>
      </c>
      <c r="D577" s="362" t="inlineStr">
        <is>
          <t>126584_CTN VOD/OLV Topps Matchems 2Q19 Post Easter Upfront 4.22 - 6.24 IO#126584</t>
        </is>
      </c>
      <c r="E577" s="362" t="inlineStr">
        <is>
          <t>Boomerang</t>
        </is>
      </c>
      <c r="F577" s="363" t="n">
        <v>43598</v>
      </c>
      <c r="G577" s="363" t="n">
        <v>43646</v>
      </c>
      <c r="H577" s="362" t="n">
        <v>24</v>
      </c>
      <c r="I577" s="362" t="n">
        <v>0.71</v>
      </c>
      <c r="J577" s="364">
        <f>ROUND(H577*(I577/1000),2)</f>
        <v/>
      </c>
      <c r="K577" s="364" t="n"/>
    </row>
    <row r="578">
      <c r="B578" s="361" t="n">
        <v>537</v>
      </c>
      <c r="C578" s="362" t="n">
        <v>33348928</v>
      </c>
      <c r="D578" s="362" t="inlineStr">
        <is>
          <t>126584_CTN VOD/OLV Topps Matchems 2Q19 Post Easter Upfront 4.22 - 6.24 IO#126584</t>
        </is>
      </c>
      <c r="E578" s="362" t="inlineStr">
        <is>
          <t>Cartoon Network</t>
        </is>
      </c>
      <c r="F578" s="363" t="n">
        <v>43598</v>
      </c>
      <c r="G578" s="363" t="n">
        <v>43646</v>
      </c>
      <c r="H578" s="362" t="n">
        <v>119203</v>
      </c>
      <c r="I578" s="362" t="n">
        <v>0.71</v>
      </c>
      <c r="J578" s="364">
        <f>ROUND(H578*(I578/1000),2)</f>
        <v/>
      </c>
      <c r="K578" s="364" t="n"/>
    </row>
    <row r="579">
      <c r="B579" s="361" t="n">
        <v>538</v>
      </c>
      <c r="C579" s="362" t="n">
        <v>33348928</v>
      </c>
      <c r="D579" s="362" t="inlineStr">
        <is>
          <t>126584_CTN VOD/OLV Topps Matchems 2Q19 Post Easter Upfront 4.22 - 6.24 IO#126584</t>
        </is>
      </c>
      <c r="E579" s="362" t="inlineStr">
        <is>
          <t>Cartoon Network ESP</t>
        </is>
      </c>
      <c r="F579" s="363" t="n">
        <v>43598</v>
      </c>
      <c r="G579" s="363" t="n">
        <v>43646</v>
      </c>
      <c r="H579" s="362" t="n">
        <v>449</v>
      </c>
      <c r="I579" s="362" t="n">
        <v>0.71</v>
      </c>
      <c r="J579" s="364">
        <f>ROUND(H579*(I579/1000),2)</f>
        <v/>
      </c>
      <c r="K579" s="364" t="n"/>
    </row>
    <row r="580">
      <c r="B580" s="361" t="n">
        <v>539</v>
      </c>
      <c r="C580" s="362" t="n">
        <v>33349062</v>
      </c>
      <c r="D580" s="362" t="inlineStr">
        <is>
          <t>126558_CTN VOD/OLV Topps Baby Bottle Pop 2Q19 Post Easter Upfront 4.22 - 6.24 IO#126558</t>
        </is>
      </c>
      <c r="E580" s="362" t="inlineStr">
        <is>
          <t>Boomerang</t>
        </is>
      </c>
      <c r="F580" s="363" t="n">
        <v>43578</v>
      </c>
      <c r="G580" s="363" t="n">
        <v>43646</v>
      </c>
      <c r="H580" s="362" t="n">
        <v>29</v>
      </c>
      <c r="I580" s="362" t="n">
        <v>0.71</v>
      </c>
      <c r="J580" s="364">
        <f>ROUND(H580*(I580/1000),2)</f>
        <v/>
      </c>
      <c r="K580" s="364" t="n"/>
    </row>
    <row r="581">
      <c r="B581" s="361" t="n">
        <v>540</v>
      </c>
      <c r="C581" s="362" t="n">
        <v>33349062</v>
      </c>
      <c r="D581" s="362" t="inlineStr">
        <is>
          <t>126558_CTN VOD/OLV Topps Baby Bottle Pop 2Q19 Post Easter Upfront 4.22 - 6.24 IO#126558</t>
        </is>
      </c>
      <c r="E581" s="362" t="inlineStr">
        <is>
          <t>Cartoon Network</t>
        </is>
      </c>
      <c r="F581" s="363" t="n">
        <v>43578</v>
      </c>
      <c r="G581" s="363" t="n">
        <v>43646</v>
      </c>
      <c r="H581" s="362" t="n">
        <v>171066</v>
      </c>
      <c r="I581" s="362" t="n">
        <v>0.71</v>
      </c>
      <c r="J581" s="364">
        <f>ROUND(H581*(I581/1000),2)</f>
        <v/>
      </c>
      <c r="K581" s="364" t="n"/>
    </row>
    <row r="582">
      <c r="B582" s="361" t="n">
        <v>541</v>
      </c>
      <c r="C582" s="362" t="n">
        <v>33349062</v>
      </c>
      <c r="D582" s="362" t="inlineStr">
        <is>
          <t>126558_CTN VOD/OLV Topps Baby Bottle Pop 2Q19 Post Easter Upfront 4.22 - 6.24 IO#126558</t>
        </is>
      </c>
      <c r="E582" s="362" t="inlineStr">
        <is>
          <t>Cartoon Network ESP</t>
        </is>
      </c>
      <c r="F582" s="363" t="n">
        <v>43578</v>
      </c>
      <c r="G582" s="363" t="n">
        <v>43646</v>
      </c>
      <c r="H582" s="362" t="n">
        <v>693</v>
      </c>
      <c r="I582" s="362" t="n">
        <v>0.71</v>
      </c>
      <c r="J582" s="364">
        <f>ROUND(H582*(I582/1000),2)</f>
        <v/>
      </c>
      <c r="K582" s="364" t="n"/>
    </row>
    <row r="583">
      <c r="B583" s="361" t="n">
        <v>542</v>
      </c>
      <c r="C583" s="362" t="n">
        <v>33349120</v>
      </c>
      <c r="D583" s="362" t="inlineStr">
        <is>
          <t>126560_CTN VOD/OLV Topps Push Pop 2Q19 Post Easter Upfront 4.22 - 6.24 IO#126560</t>
        </is>
      </c>
      <c r="E583" s="362" t="inlineStr">
        <is>
          <t>Boomerang</t>
        </is>
      </c>
      <c r="F583" s="363" t="n">
        <v>43578</v>
      </c>
      <c r="G583" s="363" t="n">
        <v>43646</v>
      </c>
      <c r="H583" s="362" t="n">
        <v>17</v>
      </c>
      <c r="I583" s="362" t="n">
        <v>0.71</v>
      </c>
      <c r="J583" s="364">
        <f>ROUND(H583*(I583/1000),2)</f>
        <v/>
      </c>
      <c r="K583" s="364" t="n"/>
    </row>
    <row r="584">
      <c r="B584" s="361" t="n">
        <v>543</v>
      </c>
      <c r="C584" s="362" t="n">
        <v>33349120</v>
      </c>
      <c r="D584" s="362" t="inlineStr">
        <is>
          <t>126560_CTN VOD/OLV Topps Push Pop 2Q19 Post Easter Upfront 4.22 - 6.24 IO#126560</t>
        </is>
      </c>
      <c r="E584" s="362" t="inlineStr">
        <is>
          <t>Cartoon Network</t>
        </is>
      </c>
      <c r="F584" s="363" t="n">
        <v>43578</v>
      </c>
      <c r="G584" s="363" t="n">
        <v>43646</v>
      </c>
      <c r="H584" s="362" t="n">
        <v>86982</v>
      </c>
      <c r="I584" s="362" t="n">
        <v>0.71</v>
      </c>
      <c r="J584" s="364">
        <f>ROUND(H584*(I584/1000),2)</f>
        <v/>
      </c>
      <c r="K584" s="364" t="n"/>
    </row>
    <row r="585">
      <c r="B585" s="361" t="n">
        <v>544</v>
      </c>
      <c r="C585" s="362" t="n">
        <v>33349120</v>
      </c>
      <c r="D585" s="362" t="inlineStr">
        <is>
          <t>126560_CTN VOD/OLV Topps Push Pop 2Q19 Post Easter Upfront 4.22 - 6.24 IO#126560</t>
        </is>
      </c>
      <c r="E585" s="362" t="inlineStr">
        <is>
          <t>Cartoon Network ESP</t>
        </is>
      </c>
      <c r="F585" s="363" t="n">
        <v>43578</v>
      </c>
      <c r="G585" s="363" t="n">
        <v>43646</v>
      </c>
      <c r="H585" s="362" t="n">
        <v>295</v>
      </c>
      <c r="I585" s="362" t="n">
        <v>0.71</v>
      </c>
      <c r="J585" s="364">
        <f>ROUND(H585*(I585/1000),2)</f>
        <v/>
      </c>
      <c r="K585" s="364" t="n"/>
    </row>
    <row r="586">
      <c r="B586" s="361" t="n">
        <v>545</v>
      </c>
      <c r="C586" s="362" t="n">
        <v>33350332</v>
      </c>
      <c r="D586" s="362" t="inlineStr">
        <is>
          <t>126071_TNT - Pepsi - 2Q'19 Pepsi Propel TNT VOD for ADU - 4/22-6/30 - IO #126071</t>
        </is>
      </c>
      <c r="E586" s="362" t="inlineStr">
        <is>
          <t>TNT</t>
        </is>
      </c>
      <c r="F586" s="363" t="n">
        <v>43579</v>
      </c>
      <c r="G586" s="363" t="n">
        <v>43646</v>
      </c>
      <c r="H586" s="362" t="n">
        <v>1334669</v>
      </c>
      <c r="I586" s="362" t="n">
        <v>0.71</v>
      </c>
      <c r="J586" s="364">
        <f>ROUND(H586*(I586/1000),2)</f>
        <v/>
      </c>
      <c r="K586" s="364" t="n"/>
    </row>
    <row r="587">
      <c r="B587" s="361" t="n">
        <v>546</v>
      </c>
      <c r="C587" s="362" t="n">
        <v>33350340</v>
      </c>
      <c r="D587" s="362" t="inlineStr">
        <is>
          <t>126072_TBS - Pepsi - 2Q'19 Pepsi Propel TBS VOD for ADU - 4/22-6/30 - IO #126072</t>
        </is>
      </c>
      <c r="E587" s="362" t="inlineStr">
        <is>
          <t>TBS</t>
        </is>
      </c>
      <c r="F587" s="363" t="n">
        <v>43579</v>
      </c>
      <c r="G587" s="363" t="n">
        <v>43646</v>
      </c>
      <c r="H587" s="362" t="n">
        <v>1290393</v>
      </c>
      <c r="I587" s="362" t="n">
        <v>0.71</v>
      </c>
      <c r="J587" s="364">
        <f>ROUND(H587*(I587/1000),2)</f>
        <v/>
      </c>
      <c r="K587" s="364" t="n"/>
    </row>
    <row r="588">
      <c r="B588" s="361" t="n">
        <v>547</v>
      </c>
      <c r="C588" s="362" t="n">
        <v>33361091</v>
      </c>
      <c r="D588" s="362" t="inlineStr">
        <is>
          <t>126380_P&amp;G_TNT VOD/OLV_18/19 ADU Cross Clear Package_2Q'19_IO #126380</t>
        </is>
      </c>
      <c r="E588" s="362" t="inlineStr">
        <is>
          <t>TNT</t>
        </is>
      </c>
      <c r="F588" s="363" t="n">
        <v>43581</v>
      </c>
      <c r="G588" s="363" t="n">
        <v>43646</v>
      </c>
      <c r="H588" s="362" t="n">
        <v>120690</v>
      </c>
      <c r="I588" s="362" t="n">
        <v>0.71</v>
      </c>
      <c r="J588" s="364">
        <f>ROUND(H588*(I588/1000),2)</f>
        <v/>
      </c>
      <c r="K588" s="364" t="n"/>
    </row>
    <row r="589">
      <c r="B589" s="361" t="n">
        <v>548</v>
      </c>
      <c r="C589" s="362" t="n">
        <v>33372922</v>
      </c>
      <c r="D589" s="362" t="inlineStr">
        <is>
          <t>126534_XP - Audible ANOW - 2Q19- 4/29-5/26 - 126534</t>
        </is>
      </c>
      <c r="E589" s="362" t="inlineStr">
        <is>
          <t>Adult Swim</t>
        </is>
      </c>
      <c r="F589" s="363" t="n">
        <v>43584</v>
      </c>
      <c r="G589" s="363" t="n">
        <v>43611</v>
      </c>
      <c r="H589" s="362" t="n">
        <v>1116485</v>
      </c>
      <c r="I589" s="362" t="n">
        <v>0.71</v>
      </c>
      <c r="J589" s="364">
        <f>ROUND(H589*(I589/1000),2)</f>
        <v/>
      </c>
      <c r="K589" s="364" t="n"/>
    </row>
    <row r="590">
      <c r="B590" s="361" t="n">
        <v>549</v>
      </c>
      <c r="C590" s="362" t="n">
        <v>33372922</v>
      </c>
      <c r="D590" s="362" t="inlineStr">
        <is>
          <t>126534_XP - Audible ANOW - 2Q19- 4/29-5/26 - 126534</t>
        </is>
      </c>
      <c r="E590" s="362" t="inlineStr">
        <is>
          <t>CNN</t>
        </is>
      </c>
      <c r="F590" s="363" t="n">
        <v>43584</v>
      </c>
      <c r="G590" s="363" t="n">
        <v>43611</v>
      </c>
      <c r="H590" s="362" t="n">
        <v>289606</v>
      </c>
      <c r="I590" s="362" t="n">
        <v>0.71</v>
      </c>
      <c r="J590" s="364">
        <f>ROUND(H590*(I590/1000),2)</f>
        <v/>
      </c>
      <c r="K590" s="364" t="n"/>
    </row>
    <row r="591">
      <c r="B591" s="361" t="n">
        <v>550</v>
      </c>
      <c r="C591" s="362" t="n">
        <v>33372922</v>
      </c>
      <c r="D591" s="362" t="inlineStr">
        <is>
          <t>126534_XP - Audible ANOW - 2Q19- 4/29-5/26 - 126534</t>
        </is>
      </c>
      <c r="E591" s="362" t="inlineStr">
        <is>
          <t>HLN</t>
        </is>
      </c>
      <c r="F591" s="363" t="n">
        <v>43584</v>
      </c>
      <c r="G591" s="363" t="n">
        <v>43611</v>
      </c>
      <c r="H591" s="362" t="n">
        <v>124325</v>
      </c>
      <c r="I591" s="362" t="n">
        <v>0.71</v>
      </c>
      <c r="J591" s="364">
        <f>ROUND(H591*(I591/1000),2)</f>
        <v/>
      </c>
      <c r="K591" s="364" t="n"/>
    </row>
    <row r="592">
      <c r="B592" s="361" t="n">
        <v>551</v>
      </c>
      <c r="C592" s="362" t="n">
        <v>33372922</v>
      </c>
      <c r="D592" s="362" t="inlineStr">
        <is>
          <t>126534_XP - Audible ANOW - 2Q19- 4/29-5/26 - 126534</t>
        </is>
      </c>
      <c r="E592" s="362" t="inlineStr">
        <is>
          <t>TBS</t>
        </is>
      </c>
      <c r="F592" s="363" t="n">
        <v>43584</v>
      </c>
      <c r="G592" s="363" t="n">
        <v>43611</v>
      </c>
      <c r="H592" s="362" t="n">
        <v>1619046</v>
      </c>
      <c r="I592" s="362" t="n">
        <v>0.71</v>
      </c>
      <c r="J592" s="364">
        <f>ROUND(H592*(I592/1000),2)</f>
        <v/>
      </c>
      <c r="K592" s="364" t="n"/>
    </row>
    <row r="593">
      <c r="B593" s="361" t="n">
        <v>552</v>
      </c>
      <c r="C593" s="362" t="n">
        <v>33372922</v>
      </c>
      <c r="D593" s="362" t="inlineStr">
        <is>
          <t>126534_XP - Audible ANOW - 2Q19- 4/29-5/26 - 126534</t>
        </is>
      </c>
      <c r="E593" s="362" t="inlineStr">
        <is>
          <t>TNT</t>
        </is>
      </c>
      <c r="F593" s="363" t="n">
        <v>43584</v>
      </c>
      <c r="G593" s="363" t="n">
        <v>43611</v>
      </c>
      <c r="H593" s="362" t="n">
        <v>770652</v>
      </c>
      <c r="I593" s="362" t="n">
        <v>0.71</v>
      </c>
      <c r="J593" s="364">
        <f>ROUND(H593*(I593/1000),2)</f>
        <v/>
      </c>
      <c r="K593" s="364" t="n"/>
    </row>
    <row r="594">
      <c r="B594" s="361" t="n">
        <v>553</v>
      </c>
      <c r="C594" s="362" t="n">
        <v>33372922</v>
      </c>
      <c r="D594" s="362" t="inlineStr">
        <is>
          <t>126534_XP - Audible ANOW - 2Q19- 4/29-5/26 - 126534</t>
        </is>
      </c>
      <c r="E594" s="362" t="inlineStr">
        <is>
          <t>truTV</t>
        </is>
      </c>
      <c r="F594" s="363" t="n">
        <v>43584</v>
      </c>
      <c r="G594" s="363" t="n">
        <v>43611</v>
      </c>
      <c r="H594" s="362" t="n">
        <v>303864</v>
      </c>
      <c r="I594" s="362" t="n">
        <v>0.71</v>
      </c>
      <c r="J594" s="364">
        <f>ROUND(H594*(I594/1000),2)</f>
        <v/>
      </c>
      <c r="K594" s="364" t="n"/>
    </row>
    <row r="595">
      <c r="B595" s="361" t="n">
        <v>554</v>
      </c>
      <c r="C595" s="362" t="n">
        <v>33377759</v>
      </c>
      <c r="D595" s="362" t="inlineStr">
        <is>
          <t>126499_truTV VOD Cross Clear - Mondelez 4.24 - 4.30 IO#126499</t>
        </is>
      </c>
      <c r="E595" s="362" t="inlineStr">
        <is>
          <t>truTV</t>
        </is>
      </c>
      <c r="F595" s="363" t="n">
        <v>43579</v>
      </c>
      <c r="G595" s="363" t="n">
        <v>43585</v>
      </c>
      <c r="H595" s="362" t="n">
        <v>15</v>
      </c>
      <c r="I595" s="362" t="n">
        <v>0.71</v>
      </c>
      <c r="J595" s="364">
        <f>ROUND(H595*(I595/1000),2)</f>
        <v/>
      </c>
      <c r="K595" s="364" t="n"/>
    </row>
    <row r="596">
      <c r="B596" s="361" t="n">
        <v>555</v>
      </c>
      <c r="C596" s="362" t="n">
        <v>33398260</v>
      </c>
      <c r="D596" s="362" t="inlineStr">
        <is>
          <t>126674_Cartoon Network - Chuck E Cheese PHD VOD - 2Q-4Q19 - 4.23-12.29 - #126674</t>
        </is>
      </c>
      <c r="E596" s="362" t="inlineStr">
        <is>
          <t>Boomerang</t>
        </is>
      </c>
      <c r="F596" s="363" t="n">
        <v>43580</v>
      </c>
      <c r="G596" s="363" t="n">
        <v>43828</v>
      </c>
      <c r="H596" s="362" t="n">
        <v>135</v>
      </c>
      <c r="I596" s="362" t="n">
        <v>0.71</v>
      </c>
      <c r="J596" s="364">
        <f>ROUND(H596*(I596/1000),2)</f>
        <v/>
      </c>
      <c r="K596" s="364" t="n"/>
    </row>
    <row r="597">
      <c r="B597" s="361" t="n">
        <v>556</v>
      </c>
      <c r="C597" s="362" t="n">
        <v>33398260</v>
      </c>
      <c r="D597" s="362" t="inlineStr">
        <is>
          <t>126674_Cartoon Network - Chuck E Cheese PHD VOD - 2Q-4Q19 - 4.23-12.29 - #126674</t>
        </is>
      </c>
      <c r="E597" s="362" t="inlineStr">
        <is>
          <t>Cartoon Network</t>
        </is>
      </c>
      <c r="F597" s="363" t="n">
        <v>43580</v>
      </c>
      <c r="G597" s="363" t="n">
        <v>43828</v>
      </c>
      <c r="H597" s="362" t="n">
        <v>744577</v>
      </c>
      <c r="I597" s="362" t="n">
        <v>0.71</v>
      </c>
      <c r="J597" s="364">
        <f>ROUND(H597*(I597/1000),2)</f>
        <v/>
      </c>
      <c r="K597" s="364" t="n"/>
    </row>
    <row r="598">
      <c r="B598" s="361" t="n">
        <v>557</v>
      </c>
      <c r="C598" s="362" t="n">
        <v>33398260</v>
      </c>
      <c r="D598" s="362" t="inlineStr">
        <is>
          <t>126674_Cartoon Network - Chuck E Cheese PHD VOD - 2Q-4Q19 - 4.23-12.29 - #126674</t>
        </is>
      </c>
      <c r="E598" s="362" t="inlineStr">
        <is>
          <t>Cartoon Network ESP</t>
        </is>
      </c>
      <c r="F598" s="363" t="n">
        <v>43580</v>
      </c>
      <c r="G598" s="363" t="n">
        <v>43828</v>
      </c>
      <c r="H598" s="362" t="n">
        <v>2280</v>
      </c>
      <c r="I598" s="362" t="n">
        <v>0.71</v>
      </c>
      <c r="J598" s="364">
        <f>ROUND(H598*(I598/1000),2)</f>
        <v/>
      </c>
      <c r="K598" s="364" t="n"/>
    </row>
    <row r="599">
      <c r="B599" s="361" t="n">
        <v>558</v>
      </c>
      <c r="C599" s="362" t="n">
        <v>33399449</v>
      </c>
      <c r="D599" s="362" t="inlineStr">
        <is>
          <t>126107_TRU - Pepsi - Propel - 2QΓÇÖ19 VOD 18/19 Upfront - #126107</t>
        </is>
      </c>
      <c r="E599" s="362" t="inlineStr">
        <is>
          <t>truTV</t>
        </is>
      </c>
      <c r="F599" s="363" t="n">
        <v>43584</v>
      </c>
      <c r="G599" s="363" t="n">
        <v>43646</v>
      </c>
      <c r="H599" s="362" t="n">
        <v>363793</v>
      </c>
      <c r="I599" s="362" t="n">
        <v>0.71</v>
      </c>
      <c r="J599" s="364">
        <f>ROUND(H599*(I599/1000),2)</f>
        <v/>
      </c>
      <c r="K599" s="364" t="n"/>
    </row>
    <row r="600">
      <c r="B600" s="361" t="n">
        <v>559</v>
      </c>
      <c r="C600" s="362" t="n">
        <v>33408241</v>
      </c>
      <c r="D600" s="362" t="inlineStr">
        <is>
          <t>125891_TNT VOD_SPRINT_2Q19 SCATTER_4/29-6/30_IO#125891</t>
        </is>
      </c>
      <c r="E600" s="362" t="inlineStr">
        <is>
          <t>TNT</t>
        </is>
      </c>
      <c r="F600" s="363" t="n">
        <v>43584</v>
      </c>
      <c r="G600" s="363" t="n">
        <v>43646</v>
      </c>
      <c r="H600" s="362" t="n">
        <v>294149</v>
      </c>
      <c r="I600" s="362" t="n">
        <v>0.71</v>
      </c>
      <c r="J600" s="364">
        <f>ROUND(H600*(I600/1000),2)</f>
        <v/>
      </c>
      <c r="K600" s="364" t="n"/>
    </row>
    <row r="601">
      <c r="B601" s="361" t="n">
        <v>560</v>
      </c>
      <c r="C601" s="362" t="n">
        <v>33413514</v>
      </c>
      <c r="D601" s="362" t="inlineStr">
        <is>
          <t>125824_TBS/TNT VOD/OLV - D&amp;G - 2Q19 Sct - 5.6/6.10 - IO #125824</t>
        </is>
      </c>
      <c r="E601" s="362" t="inlineStr">
        <is>
          <t>TBS</t>
        </is>
      </c>
      <c r="F601" s="363" t="n">
        <v>43584</v>
      </c>
      <c r="G601" s="363" t="n">
        <v>43632</v>
      </c>
      <c r="H601" s="362" t="n">
        <v>977772</v>
      </c>
      <c r="I601" s="362" t="n">
        <v>0.71</v>
      </c>
      <c r="J601" s="364">
        <f>ROUND(H601*(I601/1000),2)</f>
        <v/>
      </c>
      <c r="K601" s="364" t="n"/>
    </row>
    <row r="602">
      <c r="B602" s="361" t="n">
        <v>561</v>
      </c>
      <c r="C602" s="362" t="n">
        <v>33413514</v>
      </c>
      <c r="D602" s="362" t="inlineStr">
        <is>
          <t>125824_TBS/TNT VOD/OLV - D&amp;G - 2Q19 Sct - 5.6/6.10 - IO #125824</t>
        </is>
      </c>
      <c r="E602" s="362" t="inlineStr">
        <is>
          <t>TNT</t>
        </is>
      </c>
      <c r="F602" s="363" t="n">
        <v>43584</v>
      </c>
      <c r="G602" s="363" t="n">
        <v>43632</v>
      </c>
      <c r="H602" s="362" t="n">
        <v>823180</v>
      </c>
      <c r="I602" s="362" t="n">
        <v>0.71</v>
      </c>
      <c r="J602" s="364">
        <f>ROUND(H602*(I602/1000),2)</f>
        <v/>
      </c>
      <c r="K602" s="364" t="n"/>
    </row>
    <row r="603">
      <c r="B603" s="361" t="n">
        <v>562</v>
      </c>
      <c r="C603" s="362" t="n">
        <v>33416680</v>
      </c>
      <c r="D603" s="362" t="inlineStr">
        <is>
          <t>126554_CTN VOD/OLV Topps Juicy Drop Gummies 2Q19 Post Easter Upfront 4.29 - 5.6 IO#126554</t>
        </is>
      </c>
      <c r="E603" s="362" t="inlineStr">
        <is>
          <t>Boomerang</t>
        </is>
      </c>
      <c r="F603" s="363" t="n">
        <v>43584</v>
      </c>
      <c r="G603" s="363" t="n">
        <v>43597</v>
      </c>
      <c r="H603" s="362" t="n">
        <v>9</v>
      </c>
      <c r="I603" s="362" t="n">
        <v>0.71</v>
      </c>
      <c r="J603" s="364">
        <f>ROUND(H603*(I603/1000),2)</f>
        <v/>
      </c>
      <c r="K603" s="364" t="n"/>
    </row>
    <row r="604">
      <c r="B604" s="361" t="n">
        <v>563</v>
      </c>
      <c r="C604" s="362" t="n">
        <v>33416680</v>
      </c>
      <c r="D604" s="362" t="inlineStr">
        <is>
          <t>126554_CTN VOD/OLV Topps Juicy Drop Gummies 2Q19 Post Easter Upfront 4.29 - 5.6 IO#126554</t>
        </is>
      </c>
      <c r="E604" s="362" t="inlineStr">
        <is>
          <t>Cartoon Network</t>
        </is>
      </c>
      <c r="F604" s="363" t="n">
        <v>43584</v>
      </c>
      <c r="G604" s="363" t="n">
        <v>43597</v>
      </c>
      <c r="H604" s="362" t="n">
        <v>78148</v>
      </c>
      <c r="I604" s="362" t="n">
        <v>0.71</v>
      </c>
      <c r="J604" s="364">
        <f>ROUND(H604*(I604/1000),2)</f>
        <v/>
      </c>
      <c r="K604" s="364" t="n"/>
    </row>
    <row r="605">
      <c r="B605" s="361" t="n">
        <v>564</v>
      </c>
      <c r="C605" s="362" t="n">
        <v>33416680</v>
      </c>
      <c r="D605" s="362" t="inlineStr">
        <is>
          <t>126554_CTN VOD/OLV Topps Juicy Drop Gummies 2Q19 Post Easter Upfront 4.29 - 5.6 IO#126554</t>
        </is>
      </c>
      <c r="E605" s="362" t="inlineStr">
        <is>
          <t>Cartoon Network ESP</t>
        </is>
      </c>
      <c r="F605" s="363" t="n">
        <v>43584</v>
      </c>
      <c r="G605" s="363" t="n">
        <v>43597</v>
      </c>
      <c r="H605" s="362" t="n">
        <v>240</v>
      </c>
      <c r="I605" s="362" t="n">
        <v>0.71</v>
      </c>
      <c r="J605" s="364">
        <f>ROUND(H605*(I605/1000),2)</f>
        <v/>
      </c>
      <c r="K605" s="364" t="n"/>
    </row>
    <row r="606">
      <c r="B606" s="361" t="n">
        <v>565</v>
      </c>
      <c r="C606" s="362" t="n">
        <v>33416878</v>
      </c>
      <c r="D606" s="362" t="inlineStr">
        <is>
          <t>126091_TBS/TNT VOD - Hallmark 18/19 Upfront - 2Q Allocated - IO #126091</t>
        </is>
      </c>
      <c r="E606" s="362" t="inlineStr">
        <is>
          <t>TBS</t>
        </is>
      </c>
      <c r="F606" s="363" t="n">
        <v>43584</v>
      </c>
      <c r="G606" s="363" t="n">
        <v>43597</v>
      </c>
      <c r="H606" s="362" t="n">
        <v>400499</v>
      </c>
      <c r="I606" s="362" t="n">
        <v>0.71</v>
      </c>
      <c r="J606" s="364">
        <f>ROUND(H606*(I606/1000),2)</f>
        <v/>
      </c>
      <c r="K606" s="364" t="n"/>
    </row>
    <row r="607">
      <c r="B607" s="361" t="n">
        <v>566</v>
      </c>
      <c r="C607" s="362" t="n">
        <v>33416878</v>
      </c>
      <c r="D607" s="362" t="inlineStr">
        <is>
          <t>126091_TBS/TNT VOD - Hallmark 18/19 Upfront - 2Q Allocated - IO #126091</t>
        </is>
      </c>
      <c r="E607" s="362" t="inlineStr">
        <is>
          <t>TNT</t>
        </is>
      </c>
      <c r="F607" s="363" t="n">
        <v>43584</v>
      </c>
      <c r="G607" s="363" t="n">
        <v>43597</v>
      </c>
      <c r="H607" s="362" t="n">
        <v>236393</v>
      </c>
      <c r="I607" s="362" t="n">
        <v>0.71</v>
      </c>
      <c r="J607" s="364">
        <f>ROUND(H607*(I607/1000),2)</f>
        <v/>
      </c>
      <c r="K607" s="364" t="n"/>
    </row>
    <row r="608">
      <c r="B608" s="361" t="n">
        <v>567</v>
      </c>
      <c r="C608" s="362" t="n">
        <v>33417355</v>
      </c>
      <c r="D608" s="362" t="inlineStr">
        <is>
          <t>126650_CTN VOD Topps Ring Pop 2Q19 Post Easter Upfront 4.29 - 5.17 (Additional $) IO#126650</t>
        </is>
      </c>
      <c r="E608" s="362" t="inlineStr">
        <is>
          <t>Boomerang</t>
        </is>
      </c>
      <c r="F608" s="363" t="n">
        <v>43584</v>
      </c>
      <c r="G608" s="363" t="n">
        <v>43639</v>
      </c>
      <c r="H608" s="362" t="n">
        <v>16</v>
      </c>
      <c r="I608" s="362" t="n">
        <v>0.71</v>
      </c>
      <c r="J608" s="364">
        <f>ROUND(H608*(I608/1000),2)</f>
        <v/>
      </c>
      <c r="K608" s="364" t="n"/>
    </row>
    <row r="609">
      <c r="B609" s="361" t="n">
        <v>568</v>
      </c>
      <c r="C609" s="362" t="n">
        <v>33417355</v>
      </c>
      <c r="D609" s="362" t="inlineStr">
        <is>
          <t>126650_CTN VOD Topps Ring Pop 2Q19 Post Easter Upfront 4.29 - 5.17 (Additional $) IO#126650</t>
        </is>
      </c>
      <c r="E609" s="362" t="inlineStr">
        <is>
          <t>Cartoon Network</t>
        </is>
      </c>
      <c r="F609" s="363" t="n">
        <v>43584</v>
      </c>
      <c r="G609" s="363" t="n">
        <v>43639</v>
      </c>
      <c r="H609" s="362" t="n">
        <v>280527</v>
      </c>
      <c r="I609" s="362" t="n">
        <v>0.71</v>
      </c>
      <c r="J609" s="364">
        <f>ROUND(H609*(I609/1000),2)</f>
        <v/>
      </c>
      <c r="K609" s="364" t="n"/>
    </row>
    <row r="610">
      <c r="B610" s="361" t="n">
        <v>569</v>
      </c>
      <c r="C610" s="362" t="n">
        <v>33417355</v>
      </c>
      <c r="D610" s="362" t="inlineStr">
        <is>
          <t>126650_CTN VOD Topps Ring Pop 2Q19 Post Easter Upfront 4.29 - 5.17 (Additional $) IO#126650</t>
        </is>
      </c>
      <c r="E610" s="362" t="inlineStr">
        <is>
          <t>Cartoon Network ESP</t>
        </is>
      </c>
      <c r="F610" s="363" t="n">
        <v>43584</v>
      </c>
      <c r="G610" s="363" t="n">
        <v>43639</v>
      </c>
      <c r="H610" s="362" t="n">
        <v>1174</v>
      </c>
      <c r="I610" s="362" t="n">
        <v>0.71</v>
      </c>
      <c r="J610" s="364">
        <f>ROUND(H610*(I610/1000),2)</f>
        <v/>
      </c>
      <c r="K610" s="364" t="n"/>
    </row>
    <row r="611">
      <c r="B611" s="361" t="n">
        <v>570</v>
      </c>
      <c r="C611" s="362" t="n">
        <v>33417795</v>
      </c>
      <c r="D611" s="362" t="inlineStr">
        <is>
          <t>126653_CTN VOD Topps Push Pop 2Q19 Post Easter Upfront 4.29 - 6.24 (Additional $) IO#126653</t>
        </is>
      </c>
      <c r="E611" s="362" t="inlineStr">
        <is>
          <t>Boomerang</t>
        </is>
      </c>
      <c r="F611" s="363" t="n">
        <v>43584</v>
      </c>
      <c r="G611" s="363" t="n">
        <v>43646</v>
      </c>
      <c r="H611" s="362" t="n">
        <v>49</v>
      </c>
      <c r="I611" s="362" t="n">
        <v>0.71</v>
      </c>
      <c r="J611" s="364">
        <f>ROUND(H611*(I611/1000),2)</f>
        <v/>
      </c>
      <c r="K611" s="364" t="n"/>
    </row>
    <row r="612">
      <c r="B612" s="361" t="n">
        <v>571</v>
      </c>
      <c r="C612" s="362" t="n">
        <v>33417795</v>
      </c>
      <c r="D612" s="362" t="inlineStr">
        <is>
          <t>126653_CTN VOD Topps Push Pop 2Q19 Post Easter Upfront 4.29 - 6.24 (Additional $) IO#126653</t>
        </is>
      </c>
      <c r="E612" s="362" t="inlineStr">
        <is>
          <t>Cartoon Network</t>
        </is>
      </c>
      <c r="F612" s="363" t="n">
        <v>43584</v>
      </c>
      <c r="G612" s="363" t="n">
        <v>43646</v>
      </c>
      <c r="H612" s="362" t="n">
        <v>370911</v>
      </c>
      <c r="I612" s="362" t="n">
        <v>0.71</v>
      </c>
      <c r="J612" s="364">
        <f>ROUND(H612*(I612/1000),2)</f>
        <v/>
      </c>
      <c r="K612" s="364" t="n"/>
    </row>
    <row r="613">
      <c r="B613" s="361" t="n">
        <v>572</v>
      </c>
      <c r="C613" s="362" t="n">
        <v>33417795</v>
      </c>
      <c r="D613" s="362" t="inlineStr">
        <is>
          <t>126653_CTN VOD Topps Push Pop 2Q19 Post Easter Upfront 4.29 - 6.24 (Additional $) IO#126653</t>
        </is>
      </c>
      <c r="E613" s="362" t="inlineStr">
        <is>
          <t>Cartoon Network ESP</t>
        </is>
      </c>
      <c r="F613" s="363" t="n">
        <v>43584</v>
      </c>
      <c r="G613" s="363" t="n">
        <v>43646</v>
      </c>
      <c r="H613" s="362" t="n">
        <v>1369</v>
      </c>
      <c r="I613" s="362" t="n">
        <v>0.71</v>
      </c>
      <c r="J613" s="364">
        <f>ROUND(H613*(I613/1000),2)</f>
        <v/>
      </c>
      <c r="K613" s="364" t="n"/>
    </row>
    <row r="614">
      <c r="B614" s="361" t="n">
        <v>573</v>
      </c>
      <c r="C614" s="362" t="n">
        <v>33418072</v>
      </c>
      <c r="D614" s="362" t="inlineStr">
        <is>
          <t>126492_TOON - Warner Brothers 2Q19 Godzilla King of the Monsters VOD - 4/29-6/2 - #126492</t>
        </is>
      </c>
      <c r="E614" s="362" t="inlineStr">
        <is>
          <t>Cartoon Network</t>
        </is>
      </c>
      <c r="F614" s="363" t="n">
        <v>43584</v>
      </c>
      <c r="G614" s="363" t="n">
        <v>43618</v>
      </c>
      <c r="H614" s="362" t="n">
        <v>702403</v>
      </c>
      <c r="I614" s="362" t="n">
        <v>0.71</v>
      </c>
      <c r="J614" s="364">
        <f>ROUND(H614*(I614/1000),2)</f>
        <v/>
      </c>
      <c r="K614" s="364" t="n"/>
    </row>
    <row r="615">
      <c r="B615" s="361" t="n">
        <v>574</v>
      </c>
      <c r="C615" s="362" t="n">
        <v>33418072</v>
      </c>
      <c r="D615" s="362" t="inlineStr">
        <is>
          <t>126492_TOON - Warner Brothers 2Q19 Godzilla King of the Monsters VOD - 4/29-6/2 - #126492</t>
        </is>
      </c>
      <c r="E615" s="362" t="inlineStr">
        <is>
          <t>Cartoon Network ESP</t>
        </is>
      </c>
      <c r="F615" s="363" t="n">
        <v>43584</v>
      </c>
      <c r="G615" s="363" t="n">
        <v>43618</v>
      </c>
      <c r="H615" s="362" t="n">
        <v>4606</v>
      </c>
      <c r="I615" s="362" t="n">
        <v>0.71</v>
      </c>
      <c r="J615" s="364">
        <f>ROUND(H615*(I615/1000),2)</f>
        <v/>
      </c>
      <c r="K615" s="364" t="n"/>
    </row>
    <row r="616">
      <c r="B616" s="361" t="n">
        <v>575</v>
      </c>
      <c r="C616" s="362" t="n">
        <v>33418177</v>
      </c>
      <c r="D616" s="362" t="inlineStr">
        <is>
          <t>126652_CTN VOD Topps Ring Pop Gummy Gem 2Q19 Post Easter Upfront 4.29 - 6.24 (Additional $) IO#126652</t>
        </is>
      </c>
      <c r="E616" s="362" t="inlineStr">
        <is>
          <t>Boomerang</t>
        </is>
      </c>
      <c r="F616" s="363" t="n">
        <v>43584</v>
      </c>
      <c r="G616" s="363" t="n">
        <v>43646</v>
      </c>
      <c r="H616" s="362" t="n">
        <v>22</v>
      </c>
      <c r="I616" s="362" t="n">
        <v>0.71</v>
      </c>
      <c r="J616" s="364">
        <f>ROUND(H616*(I616/1000),2)</f>
        <v/>
      </c>
      <c r="K616" s="364" t="n"/>
    </row>
    <row r="617">
      <c r="B617" s="361" t="n">
        <v>576</v>
      </c>
      <c r="C617" s="362" t="n">
        <v>33418177</v>
      </c>
      <c r="D617" s="362" t="inlineStr">
        <is>
          <t>126652_CTN VOD Topps Ring Pop Gummy Gem 2Q19 Post Easter Upfront 4.29 - 6.24 (Additional $) IO#126652</t>
        </is>
      </c>
      <c r="E617" s="362" t="inlineStr">
        <is>
          <t>Cartoon Network</t>
        </is>
      </c>
      <c r="F617" s="363" t="n">
        <v>43584</v>
      </c>
      <c r="G617" s="363" t="n">
        <v>43646</v>
      </c>
      <c r="H617" s="362" t="n">
        <v>322640</v>
      </c>
      <c r="I617" s="362" t="n">
        <v>0.71</v>
      </c>
      <c r="J617" s="364">
        <f>ROUND(H617*(I617/1000),2)</f>
        <v/>
      </c>
      <c r="K617" s="364" t="n"/>
    </row>
    <row r="618">
      <c r="B618" s="361" t="n">
        <v>577</v>
      </c>
      <c r="C618" s="362" t="n">
        <v>33418177</v>
      </c>
      <c r="D618" s="362" t="inlineStr">
        <is>
          <t>126652_CTN VOD Topps Ring Pop Gummy Gem 2Q19 Post Easter Upfront 4.29 - 6.24 (Additional $) IO#126652</t>
        </is>
      </c>
      <c r="E618" s="362" t="inlineStr">
        <is>
          <t>Cartoon Network ESP</t>
        </is>
      </c>
      <c r="F618" s="363" t="n">
        <v>43584</v>
      </c>
      <c r="G618" s="363" t="n">
        <v>43646</v>
      </c>
      <c r="H618" s="362" t="n">
        <v>1214</v>
      </c>
      <c r="I618" s="362" t="n">
        <v>0.71</v>
      </c>
      <c r="J618" s="364">
        <f>ROUND(H618*(I618/1000),2)</f>
        <v/>
      </c>
      <c r="K618" s="364" t="n"/>
    </row>
    <row r="619">
      <c r="B619" s="361" t="n">
        <v>578</v>
      </c>
      <c r="C619" s="362" t="n">
        <v>33419765</v>
      </c>
      <c r="D619" s="362" t="inlineStr">
        <is>
          <t>126662_CTN VOD Topps Baby Bottle Pop 2Q19 Post Easter Upfront 4.29 - 6.24 (Additional $) IO#126662</t>
        </is>
      </c>
      <c r="E619" s="362" t="inlineStr">
        <is>
          <t>Boomerang</t>
        </is>
      </c>
      <c r="F619" s="363" t="n">
        <v>43584</v>
      </c>
      <c r="G619" s="363" t="n">
        <v>43646</v>
      </c>
      <c r="H619" s="362" t="n">
        <v>36</v>
      </c>
      <c r="I619" s="362" t="n">
        <v>0.71</v>
      </c>
      <c r="J619" s="364">
        <f>ROUND(H619*(I619/1000),2)</f>
        <v/>
      </c>
      <c r="K619" s="364" t="n"/>
    </row>
    <row r="620">
      <c r="B620" s="361" t="n">
        <v>579</v>
      </c>
      <c r="C620" s="362" t="n">
        <v>33419765</v>
      </c>
      <c r="D620" s="362" t="inlineStr">
        <is>
          <t>126662_CTN VOD Topps Baby Bottle Pop 2Q19 Post Easter Upfront 4.29 - 6.24 (Additional $) IO#126662</t>
        </is>
      </c>
      <c r="E620" s="362" t="inlineStr">
        <is>
          <t>Cartoon Network</t>
        </is>
      </c>
      <c r="F620" s="363" t="n">
        <v>43584</v>
      </c>
      <c r="G620" s="363" t="n">
        <v>43646</v>
      </c>
      <c r="H620" s="362" t="n">
        <v>226203</v>
      </c>
      <c r="I620" s="362" t="n">
        <v>0.71</v>
      </c>
      <c r="J620" s="364">
        <f>ROUND(H620*(I620/1000),2)</f>
        <v/>
      </c>
      <c r="K620" s="364" t="n"/>
    </row>
    <row r="621">
      <c r="B621" s="361" t="n">
        <v>580</v>
      </c>
      <c r="C621" s="362" t="n">
        <v>33419765</v>
      </c>
      <c r="D621" s="362" t="inlineStr">
        <is>
          <t>126662_CTN VOD Topps Baby Bottle Pop 2Q19 Post Easter Upfront 4.29 - 6.24 (Additional $) IO#126662</t>
        </is>
      </c>
      <c r="E621" s="362" t="inlineStr">
        <is>
          <t>Cartoon Network ESP</t>
        </is>
      </c>
      <c r="F621" s="363" t="n">
        <v>43584</v>
      </c>
      <c r="G621" s="363" t="n">
        <v>43646</v>
      </c>
      <c r="H621" s="362" t="n">
        <v>840</v>
      </c>
      <c r="I621" s="362" t="n">
        <v>0.71</v>
      </c>
      <c r="J621" s="364">
        <f>ROUND(H621*(I621/1000),2)</f>
        <v/>
      </c>
      <c r="K621" s="364" t="n"/>
    </row>
    <row r="622">
      <c r="B622" s="361" t="n">
        <v>581</v>
      </c>
      <c r="C622" s="362" t="n">
        <v>33421499</v>
      </c>
      <c r="D622" s="362" t="inlineStr">
        <is>
          <t>126227_TNT - Pepsi - 2Q'19 Frappuccino TNT Upfront Allocation - 4/29-6/30 - IO #126227</t>
        </is>
      </c>
      <c r="E622" s="362" t="inlineStr">
        <is>
          <t>TNT</t>
        </is>
      </c>
      <c r="F622" s="363" t="n">
        <v>43584</v>
      </c>
      <c r="G622" s="363" t="n">
        <v>43646</v>
      </c>
      <c r="H622" s="362" t="n">
        <v>848741</v>
      </c>
      <c r="I622" s="362" t="n">
        <v>0.71</v>
      </c>
      <c r="J622" s="364">
        <f>ROUND(H622*(I622/1000),2)</f>
        <v/>
      </c>
      <c r="K622" s="364" t="n"/>
    </row>
    <row r="623">
      <c r="B623" s="361" t="n">
        <v>582</v>
      </c>
      <c r="C623" s="362" t="n">
        <v>33421521</v>
      </c>
      <c r="D623" s="362" t="inlineStr">
        <is>
          <t>126246_TBS - Pepsi - 2Q'19 Frappucino TBS VOD Upfront Allocation - 4/29-6/30 - IO #126246</t>
        </is>
      </c>
      <c r="E623" s="362" t="inlineStr">
        <is>
          <t>TBS</t>
        </is>
      </c>
      <c r="F623" s="363" t="n">
        <v>43584</v>
      </c>
      <c r="G623" s="363" t="n">
        <v>43646</v>
      </c>
      <c r="H623" s="362" t="n">
        <v>844094</v>
      </c>
      <c r="I623" s="362" t="n">
        <v>0.71</v>
      </c>
      <c r="J623" s="364">
        <f>ROUND(H623*(I623/1000),2)</f>
        <v/>
      </c>
      <c r="K623" s="364" t="n"/>
    </row>
    <row r="624">
      <c r="B624" s="361" t="n">
        <v>583</v>
      </c>
      <c r="C624" s="362" t="n">
        <v>33421958</v>
      </c>
      <c r="D624" s="362" t="inlineStr">
        <is>
          <t>126067_TEN - McDonald's - ROD Deal - OLV/VOD 18/19 UPF #126067</t>
        </is>
      </c>
      <c r="E624" s="362" t="inlineStr">
        <is>
          <t>Adult Swim</t>
        </is>
      </c>
      <c r="F624" s="363" t="n">
        <v>43585</v>
      </c>
      <c r="G624" s="363" t="n">
        <v>43617</v>
      </c>
      <c r="H624" s="362" t="n">
        <v>1969561</v>
      </c>
      <c r="I624" s="362" t="n">
        <v>0.71</v>
      </c>
      <c r="J624" s="364">
        <f>ROUND(H624*(I624/1000),2)</f>
        <v/>
      </c>
      <c r="K624" s="364" t="n"/>
    </row>
    <row r="625">
      <c r="B625" s="361" t="n">
        <v>584</v>
      </c>
      <c r="C625" s="362" t="n">
        <v>33421958</v>
      </c>
      <c r="D625" s="362" t="inlineStr">
        <is>
          <t>126067_TEN - McDonald's - ROD Deal - OLV/VOD 18/19 UPF #126067</t>
        </is>
      </c>
      <c r="E625" s="362" t="inlineStr">
        <is>
          <t>TBS</t>
        </is>
      </c>
      <c r="F625" s="363" t="n">
        <v>43585</v>
      </c>
      <c r="G625" s="363" t="n">
        <v>43617</v>
      </c>
      <c r="H625" s="362" t="n">
        <v>1773712</v>
      </c>
      <c r="I625" s="362" t="n">
        <v>0.71</v>
      </c>
      <c r="J625" s="364">
        <f>ROUND(H625*(I625/1000),2)</f>
        <v/>
      </c>
      <c r="K625" s="364" t="n"/>
    </row>
    <row r="626">
      <c r="B626" s="361" t="n">
        <v>585</v>
      </c>
      <c r="C626" s="362" t="n">
        <v>33421958</v>
      </c>
      <c r="D626" s="362" t="inlineStr">
        <is>
          <t>126067_TEN - McDonald's - ROD Deal - OLV/VOD 18/19 UPF #126067</t>
        </is>
      </c>
      <c r="E626" s="362" t="inlineStr">
        <is>
          <t>TNT</t>
        </is>
      </c>
      <c r="F626" s="363" t="n">
        <v>43585</v>
      </c>
      <c r="G626" s="363" t="n">
        <v>43617</v>
      </c>
      <c r="H626" s="362" t="n">
        <v>1006256</v>
      </c>
      <c r="I626" s="362" t="n">
        <v>0.71</v>
      </c>
      <c r="J626" s="364">
        <f>ROUND(H626*(I626/1000),2)</f>
        <v/>
      </c>
      <c r="K626" s="364" t="n"/>
    </row>
    <row r="627">
      <c r="B627" s="361" t="n">
        <v>586</v>
      </c>
      <c r="C627" s="362" t="n">
        <v>33421958</v>
      </c>
      <c r="D627" s="362" t="inlineStr">
        <is>
          <t>126067_TEN - McDonald's - ROD Deal - OLV/VOD 18/19 UPF #126067</t>
        </is>
      </c>
      <c r="E627" s="362" t="inlineStr">
        <is>
          <t>truTV</t>
        </is>
      </c>
      <c r="F627" s="363" t="n">
        <v>43585</v>
      </c>
      <c r="G627" s="363" t="n">
        <v>43617</v>
      </c>
      <c r="H627" s="362" t="n">
        <v>603133</v>
      </c>
      <c r="I627" s="362" t="n">
        <v>0.71</v>
      </c>
      <c r="J627" s="364">
        <f>ROUND(H627*(I627/1000),2)</f>
        <v/>
      </c>
      <c r="K627" s="364" t="n"/>
    </row>
    <row r="628">
      <c r="B628" s="361" t="n">
        <v>587</v>
      </c>
      <c r="C628" s="362" t="n">
        <v>33423392</v>
      </c>
      <c r="D628" s="362" t="inlineStr">
        <is>
          <t>124408_TBS - Baskin Robbins-TBS VOD - 2019 CYU - P18-49- IO #124408</t>
        </is>
      </c>
      <c r="E628" s="362" t="inlineStr">
        <is>
          <t>TBS</t>
        </is>
      </c>
      <c r="F628" s="363" t="n">
        <v>43584</v>
      </c>
      <c r="G628" s="363" t="n">
        <v>43737</v>
      </c>
      <c r="H628" s="362" t="n">
        <v>47951</v>
      </c>
      <c r="I628" s="362" t="n">
        <v>0.71</v>
      </c>
      <c r="J628" s="364">
        <f>ROUND(H628*(I628/1000),2)</f>
        <v/>
      </c>
      <c r="K628" s="364" t="n"/>
    </row>
    <row r="629">
      <c r="B629" s="361" t="n">
        <v>588</v>
      </c>
      <c r="C629" s="362" t="n">
        <v>33436071</v>
      </c>
      <c r="D629" s="362" t="inlineStr">
        <is>
          <t>126354_truTV-ADU-VOD- Royal Caribbean 4/12-5/13- IO: #126354</t>
        </is>
      </c>
      <c r="E629" s="362" t="inlineStr">
        <is>
          <t>TBS</t>
        </is>
      </c>
      <c r="F629" s="363" t="n">
        <v>43584</v>
      </c>
      <c r="G629" s="363" t="n">
        <v>43604</v>
      </c>
      <c r="H629" s="362" t="n">
        <v>16</v>
      </c>
      <c r="I629" s="362" t="n">
        <v>0.71</v>
      </c>
      <c r="J629" s="364">
        <f>ROUND(H629*(I629/1000),2)</f>
        <v/>
      </c>
      <c r="K629" s="364" t="n"/>
    </row>
    <row r="630">
      <c r="B630" s="361" t="n">
        <v>589</v>
      </c>
      <c r="C630" s="362" t="n">
        <v>33436071</v>
      </c>
      <c r="D630" s="362" t="inlineStr">
        <is>
          <t>126354_truTV-ADU-VOD- Royal Caribbean 4/12-5/13- IO: #126354</t>
        </is>
      </c>
      <c r="E630" s="362" t="inlineStr">
        <is>
          <t>TNT</t>
        </is>
      </c>
      <c r="F630" s="363" t="n">
        <v>43584</v>
      </c>
      <c r="G630" s="363" t="n">
        <v>43604</v>
      </c>
      <c r="H630" s="362" t="n">
        <v>19</v>
      </c>
      <c r="I630" s="362" t="n">
        <v>0.71</v>
      </c>
      <c r="J630" s="364">
        <f>ROUND(H630*(I630/1000),2)</f>
        <v/>
      </c>
      <c r="K630" s="364" t="n"/>
    </row>
    <row r="631">
      <c r="B631" s="361" t="n">
        <v>590</v>
      </c>
      <c r="C631" s="362" t="n">
        <v>33436071</v>
      </c>
      <c r="D631" s="362" t="inlineStr">
        <is>
          <t>126354_truTV-ADU-VOD- Royal Caribbean 4/12-5/13- IO: #126354</t>
        </is>
      </c>
      <c r="E631" s="362" t="inlineStr">
        <is>
          <t>truTV</t>
        </is>
      </c>
      <c r="F631" s="363" t="n">
        <v>43584</v>
      </c>
      <c r="G631" s="363" t="n">
        <v>43604</v>
      </c>
      <c r="H631" s="362" t="n">
        <v>290</v>
      </c>
      <c r="I631" s="362" t="n">
        <v>0.71</v>
      </c>
      <c r="J631" s="364">
        <f>ROUND(H631*(I631/1000),2)</f>
        <v/>
      </c>
      <c r="K631" s="364" t="n"/>
    </row>
    <row r="632">
      <c r="B632" s="361" t="n">
        <v>591</v>
      </c>
      <c r="C632" s="362" t="n">
        <v>33436583</v>
      </c>
      <c r="D632" s="362" t="inlineStr">
        <is>
          <t>126603_TBS/TNT - SCJ - 18/19 VOD/OLV Upfront - Off- 2Q19-3Q19 - 126603</t>
        </is>
      </c>
      <c r="E632" s="362" t="inlineStr">
        <is>
          <t>TBS</t>
        </is>
      </c>
      <c r="F632" s="363" t="n">
        <v>43587</v>
      </c>
      <c r="G632" s="363" t="n">
        <v>43644</v>
      </c>
      <c r="H632" s="362" t="n">
        <v>97354</v>
      </c>
      <c r="I632" s="362" t="n">
        <v>0.71</v>
      </c>
      <c r="J632" s="364">
        <f>ROUND(H632*(I632/1000),2)</f>
        <v/>
      </c>
      <c r="K632" s="364" t="n"/>
    </row>
    <row r="633">
      <c r="B633" s="361" t="n">
        <v>592</v>
      </c>
      <c r="C633" s="362" t="n">
        <v>33436583</v>
      </c>
      <c r="D633" s="362" t="inlineStr">
        <is>
          <t>126603_TBS/TNT - SCJ - 18/19 VOD/OLV Upfront - Off- 2Q19-3Q19 - 126603</t>
        </is>
      </c>
      <c r="E633" s="362" t="inlineStr">
        <is>
          <t>TNT</t>
        </is>
      </c>
      <c r="F633" s="363" t="n">
        <v>43587</v>
      </c>
      <c r="G633" s="363" t="n">
        <v>43644</v>
      </c>
      <c r="H633" s="362" t="n">
        <v>47515</v>
      </c>
      <c r="I633" s="362" t="n">
        <v>0.71</v>
      </c>
      <c r="J633" s="364">
        <f>ROUND(H633*(I633/1000),2)</f>
        <v/>
      </c>
      <c r="K633" s="364" t="n"/>
    </row>
    <row r="634">
      <c r="B634" s="361" t="n">
        <v>593</v>
      </c>
      <c r="C634" s="362" t="n">
        <v>33442168</v>
      </c>
      <c r="D634" s="362" t="inlineStr">
        <is>
          <t>126444_TOON VOD - Walmart 18/19 Upfront - GP 2Q - IO:126444</t>
        </is>
      </c>
      <c r="E634" s="362" t="inlineStr">
        <is>
          <t>Cartoon Network</t>
        </is>
      </c>
      <c r="F634" s="363" t="n">
        <v>43586</v>
      </c>
      <c r="G634" s="363" t="n">
        <v>43646</v>
      </c>
      <c r="H634" s="362" t="n">
        <v>701554</v>
      </c>
      <c r="I634" s="362" t="n">
        <v>0.71</v>
      </c>
      <c r="J634" s="364">
        <f>ROUND(H634*(I634/1000),2)</f>
        <v/>
      </c>
      <c r="K634" s="364" t="n"/>
    </row>
    <row r="635">
      <c r="B635" s="361" t="n">
        <v>594</v>
      </c>
      <c r="C635" s="362" t="n">
        <v>33442168</v>
      </c>
      <c r="D635" s="362" t="inlineStr">
        <is>
          <t>126444_TOON VOD - Walmart 18/19 Upfront - GP 2Q - IO:126444</t>
        </is>
      </c>
      <c r="E635" s="362" t="inlineStr">
        <is>
          <t>Cartoon Network ESP</t>
        </is>
      </c>
      <c r="F635" s="363" t="n">
        <v>43586</v>
      </c>
      <c r="G635" s="363" t="n">
        <v>43646</v>
      </c>
      <c r="H635" s="362" t="n">
        <v>1742</v>
      </c>
      <c r="I635" s="362" t="n">
        <v>0.71</v>
      </c>
      <c r="J635" s="364">
        <f>ROUND(H635*(I635/1000),2)</f>
        <v/>
      </c>
      <c r="K635" s="364" t="n"/>
    </row>
    <row r="636">
      <c r="B636" s="361" t="n">
        <v>595</v>
      </c>
      <c r="C636" s="362" t="n">
        <v>33446189</v>
      </c>
      <c r="D636" s="362" t="inlineStr">
        <is>
          <t>126616_AS - Booking.com - VOD Cross Clear ADU 4/23/19-6/30/19 #126616</t>
        </is>
      </c>
      <c r="E636" s="362" t="inlineStr">
        <is>
          <t>Adult Swim</t>
        </is>
      </c>
      <c r="F636" s="363" t="n">
        <v>43584</v>
      </c>
      <c r="G636" s="363" t="n">
        <v>43646</v>
      </c>
      <c r="H636" s="362" t="n">
        <v>456276</v>
      </c>
      <c r="I636" s="362" t="n">
        <v>0.71</v>
      </c>
      <c r="J636" s="364">
        <f>ROUND(H636*(I636/1000),2)</f>
        <v/>
      </c>
      <c r="K636" s="364" t="n"/>
    </row>
    <row r="637">
      <c r="B637" s="361" t="n">
        <v>596</v>
      </c>
      <c r="C637" s="362" t="n">
        <v>33457261</v>
      </c>
      <c r="D637" s="362" t="inlineStr">
        <is>
          <t>126443_TRU VOD - Walmart 18/19 Upfront - GP 2Q - IO:126443</t>
        </is>
      </c>
      <c r="E637" s="362" t="inlineStr">
        <is>
          <t>truTV</t>
        </is>
      </c>
      <c r="F637" s="363" t="n">
        <v>43586</v>
      </c>
      <c r="G637" s="363" t="n">
        <v>43646</v>
      </c>
      <c r="H637" s="362" t="n">
        <v>974131</v>
      </c>
      <c r="I637" s="362" t="n">
        <v>0.71</v>
      </c>
      <c r="J637" s="364">
        <f>ROUND(H637*(I637/1000),2)</f>
        <v/>
      </c>
      <c r="K637" s="364" t="n"/>
    </row>
    <row r="638">
      <c r="B638" s="361" t="n">
        <v>597</v>
      </c>
      <c r="C638" s="362" t="n">
        <v>33457616</v>
      </c>
      <c r="D638" s="362" t="inlineStr">
        <is>
          <t>126623_TBS/TNT - VOD Only General Motors- Cadillac - 2Q'19 Upfront - Order #126623</t>
        </is>
      </c>
      <c r="E638" s="362" t="inlineStr">
        <is>
          <t>TBS</t>
        </is>
      </c>
      <c r="F638" s="363" t="n">
        <v>43584</v>
      </c>
      <c r="G638" s="363" t="n">
        <v>43646</v>
      </c>
      <c r="H638" s="362" t="n">
        <v>232446</v>
      </c>
      <c r="I638" s="362" t="n">
        <v>0.71</v>
      </c>
      <c r="J638" s="364">
        <f>ROUND(H638*(I638/1000),2)</f>
        <v/>
      </c>
      <c r="K638" s="364" t="n"/>
    </row>
    <row r="639">
      <c r="B639" s="361" t="n">
        <v>598</v>
      </c>
      <c r="C639" s="362" t="n">
        <v>33457616</v>
      </c>
      <c r="D639" s="362" t="inlineStr">
        <is>
          <t>126623_TBS/TNT - VOD Only General Motors- Cadillac - 2Q'19 Upfront - Order #126623</t>
        </is>
      </c>
      <c r="E639" s="362" t="inlineStr">
        <is>
          <t>TNT</t>
        </is>
      </c>
      <c r="F639" s="363" t="n">
        <v>43584</v>
      </c>
      <c r="G639" s="363" t="n">
        <v>43646</v>
      </c>
      <c r="H639" s="362" t="n">
        <v>414435</v>
      </c>
      <c r="I639" s="362" t="n">
        <v>0.71</v>
      </c>
      <c r="J639" s="364">
        <f>ROUND(H639*(I639/1000),2)</f>
        <v/>
      </c>
      <c r="K639" s="364" t="n"/>
    </row>
    <row r="640">
      <c r="B640" s="361" t="n">
        <v>599</v>
      </c>
      <c r="C640" s="362" t="n">
        <v>33463049</v>
      </c>
      <c r="D640" s="362" t="inlineStr">
        <is>
          <t>126438_TBS VOD - Walmart 18/19 Upfront - GP 2Q - IO:126438</t>
        </is>
      </c>
      <c r="E640" s="362" t="inlineStr">
        <is>
          <t>TBS</t>
        </is>
      </c>
      <c r="F640" s="363" t="n">
        <v>43586</v>
      </c>
      <c r="G640" s="363" t="n">
        <v>43646</v>
      </c>
      <c r="H640" s="362" t="n">
        <v>1562222</v>
      </c>
      <c r="I640" s="362" t="n">
        <v>0.71</v>
      </c>
      <c r="J640" s="364">
        <f>ROUND(H640*(I640/1000),2)</f>
        <v/>
      </c>
      <c r="K640" s="364" t="n"/>
    </row>
    <row r="641">
      <c r="B641" s="361" t="n">
        <v>600</v>
      </c>
      <c r="C641" s="362" t="n">
        <v>33463077</v>
      </c>
      <c r="D641" s="362" t="inlineStr">
        <is>
          <t>126442_TNT VOD - Walmart 18/19 Upfront - GP 2Q - IO:126442</t>
        </is>
      </c>
      <c r="E641" s="362" t="inlineStr">
        <is>
          <t>TNT</t>
        </is>
      </c>
      <c r="F641" s="363" t="n">
        <v>43586</v>
      </c>
      <c r="G641" s="363" t="n">
        <v>43646</v>
      </c>
      <c r="H641" s="362" t="n">
        <v>1572421</v>
      </c>
      <c r="I641" s="362" t="n">
        <v>0.71</v>
      </c>
      <c r="J641" s="364">
        <f>ROUND(H641*(I641/1000),2)</f>
        <v/>
      </c>
      <c r="K641" s="364" t="n"/>
    </row>
    <row r="642">
      <c r="B642" s="361" t="n">
        <v>601</v>
      </c>
      <c r="C642" s="362" t="n">
        <v>33463346</v>
      </c>
      <c r="D642" s="362" t="inlineStr">
        <is>
          <t>126591_TBS VOD - Western Union - 2Q19 Increm SCT - #126591</t>
        </is>
      </c>
      <c r="E642" s="362" t="inlineStr">
        <is>
          <t>TBS</t>
        </is>
      </c>
      <c r="F642" s="363" t="n">
        <v>43585</v>
      </c>
      <c r="G642" s="363" t="n">
        <v>43611</v>
      </c>
      <c r="H642" s="362" t="n">
        <v>728643</v>
      </c>
      <c r="I642" s="362" t="n">
        <v>0.71</v>
      </c>
      <c r="J642" s="364">
        <f>ROUND(H642*(I642/1000),2)</f>
        <v/>
      </c>
      <c r="K642" s="364" t="n"/>
    </row>
    <row r="643">
      <c r="B643" s="361" t="n">
        <v>602</v>
      </c>
      <c r="C643" s="362" t="n">
        <v>33463361</v>
      </c>
      <c r="D643" s="362" t="inlineStr">
        <is>
          <t>126651_TNT VOD - Western Union - 2Q19 SCT - #126651</t>
        </is>
      </c>
      <c r="E643" s="362" t="inlineStr">
        <is>
          <t>TNT</t>
        </is>
      </c>
      <c r="F643" s="363" t="n">
        <v>43585</v>
      </c>
      <c r="G643" s="363" t="n">
        <v>43611</v>
      </c>
      <c r="H643" s="362" t="n">
        <v>1391112</v>
      </c>
      <c r="I643" s="362" t="n">
        <v>0.71</v>
      </c>
      <c r="J643" s="364">
        <f>ROUND(H643*(I643/1000),2)</f>
        <v/>
      </c>
      <c r="K643" s="364" t="n"/>
    </row>
    <row r="644">
      <c r="B644" s="361" t="n">
        <v>603</v>
      </c>
      <c r="C644" s="362" t="n">
        <v>33471328</v>
      </c>
      <c r="D644" s="362" t="inlineStr">
        <is>
          <t>126137_truTV- KFC VOD Cross Clear 2Q IO#126137</t>
        </is>
      </c>
      <c r="E644" s="362" t="inlineStr">
        <is>
          <t>Adult Swim</t>
        </is>
      </c>
      <c r="F644" s="363" t="n">
        <v>43586</v>
      </c>
      <c r="G644" s="363" t="n">
        <v>43636</v>
      </c>
      <c r="H644" s="362" t="n">
        <v>82</v>
      </c>
      <c r="I644" s="362" t="n">
        <v>0.71</v>
      </c>
      <c r="J644" s="364">
        <f>ROUND(H644*(I644/1000),2)</f>
        <v/>
      </c>
      <c r="K644" s="364" t="n"/>
    </row>
    <row r="645">
      <c r="B645" s="361" t="n">
        <v>604</v>
      </c>
      <c r="C645" s="362" t="n">
        <v>33471328</v>
      </c>
      <c r="D645" s="362" t="inlineStr">
        <is>
          <t>126137_truTV- KFC VOD Cross Clear 2Q IO#126137</t>
        </is>
      </c>
      <c r="E645" s="362" t="inlineStr">
        <is>
          <t>TNT</t>
        </is>
      </c>
      <c r="F645" s="363" t="n">
        <v>43586</v>
      </c>
      <c r="G645" s="363" t="n">
        <v>43636</v>
      </c>
      <c r="H645" s="362" t="n">
        <v>14</v>
      </c>
      <c r="I645" s="362" t="n">
        <v>0.71</v>
      </c>
      <c r="J645" s="364">
        <f>ROUND(H645*(I645/1000),2)</f>
        <v/>
      </c>
      <c r="K645" s="364" t="n"/>
    </row>
    <row r="646">
      <c r="B646" s="361" t="n">
        <v>605</v>
      </c>
      <c r="C646" s="362" t="n">
        <v>33471328</v>
      </c>
      <c r="D646" s="362" t="inlineStr">
        <is>
          <t>126137_truTV- KFC VOD Cross Clear 2Q IO#126137</t>
        </is>
      </c>
      <c r="E646" s="362" t="inlineStr">
        <is>
          <t>truTV</t>
        </is>
      </c>
      <c r="F646" s="363" t="n">
        <v>43586</v>
      </c>
      <c r="G646" s="363" t="n">
        <v>43636</v>
      </c>
      <c r="H646" s="362" t="n">
        <v>797</v>
      </c>
      <c r="I646" s="362" t="n">
        <v>0.71</v>
      </c>
      <c r="J646" s="364">
        <f>ROUND(H646*(I646/1000),2)</f>
        <v/>
      </c>
      <c r="K646" s="364" t="n"/>
    </row>
    <row r="647">
      <c r="B647" s="361" t="n">
        <v>606</v>
      </c>
      <c r="C647" s="362" t="n">
        <v>33474618</v>
      </c>
      <c r="D647" s="362" t="inlineStr">
        <is>
          <t>126701_TBS/TNT - VOD Only General Motors 18/19 Upfront - Buick -126701</t>
        </is>
      </c>
      <c r="E647" s="362" t="inlineStr">
        <is>
          <t>TBS</t>
        </is>
      </c>
      <c r="F647" s="363" t="n">
        <v>43586</v>
      </c>
      <c r="G647" s="363" t="n">
        <v>43646</v>
      </c>
      <c r="H647" s="362" t="n">
        <v>157576</v>
      </c>
      <c r="I647" s="362" t="n">
        <v>0.71</v>
      </c>
      <c r="J647" s="364">
        <f>ROUND(H647*(I647/1000),2)</f>
        <v/>
      </c>
      <c r="K647" s="364" t="n"/>
    </row>
    <row r="648">
      <c r="B648" s="361" t="n">
        <v>607</v>
      </c>
      <c r="C648" s="362" t="n">
        <v>33474618</v>
      </c>
      <c r="D648" s="362" t="inlineStr">
        <is>
          <t>126701_TBS/TNT - VOD Only General Motors 18/19 Upfront - Buick -126701</t>
        </is>
      </c>
      <c r="E648" s="362" t="inlineStr">
        <is>
          <t>TNT</t>
        </is>
      </c>
      <c r="F648" s="363" t="n">
        <v>43586</v>
      </c>
      <c r="G648" s="363" t="n">
        <v>43646</v>
      </c>
      <c r="H648" s="362" t="n">
        <v>190427</v>
      </c>
      <c r="I648" s="362" t="n">
        <v>0.71</v>
      </c>
      <c r="J648" s="364">
        <f>ROUND(H648*(I648/1000),2)</f>
        <v/>
      </c>
      <c r="K648" s="364" t="n"/>
    </row>
    <row r="649">
      <c r="B649" s="361" t="n">
        <v>608</v>
      </c>
      <c r="C649" s="362" t="n">
        <v>33478899</v>
      </c>
      <c r="D649" s="362" t="inlineStr">
        <is>
          <t>126700_TBS/TNT - VOD ONLY General Motors 18/19 Upfront - Chevy - Order #126700</t>
        </is>
      </c>
      <c r="E649" s="362" t="inlineStr">
        <is>
          <t>TBS</t>
        </is>
      </c>
      <c r="F649" s="363" t="n">
        <v>43586</v>
      </c>
      <c r="G649" s="363" t="n">
        <v>43646</v>
      </c>
      <c r="H649" s="362" t="n">
        <v>307569</v>
      </c>
      <c r="I649" s="362" t="n">
        <v>0.71</v>
      </c>
      <c r="J649" s="364">
        <f>ROUND(H649*(I649/1000),2)</f>
        <v/>
      </c>
      <c r="K649" s="364" t="n"/>
    </row>
    <row r="650">
      <c r="B650" s="361" t="n">
        <v>609</v>
      </c>
      <c r="C650" s="362" t="n">
        <v>33478899</v>
      </c>
      <c r="D650" s="362" t="inlineStr">
        <is>
          <t>126700_TBS/TNT - VOD ONLY General Motors 18/19 Upfront - Chevy - Order #126700</t>
        </is>
      </c>
      <c r="E650" s="362" t="inlineStr">
        <is>
          <t>TNT</t>
        </is>
      </c>
      <c r="F650" s="363" t="n">
        <v>43586</v>
      </c>
      <c r="G650" s="363" t="n">
        <v>43646</v>
      </c>
      <c r="H650" s="362" t="n">
        <v>313813</v>
      </c>
      <c r="I650" s="362" t="n">
        <v>0.71</v>
      </c>
      <c r="J650" s="364">
        <f>ROUND(H650*(I650/1000),2)</f>
        <v/>
      </c>
      <c r="K650" s="364" t="n"/>
    </row>
    <row r="651">
      <c r="B651" s="361" t="n">
        <v>610</v>
      </c>
      <c r="C651" s="362" t="n">
        <v>33487461</v>
      </c>
      <c r="D651" s="362" t="inlineStr">
        <is>
          <t>126683_TBS/TNT VOD/OLV- SharkNinja- 18/19 F3554 Foodi UPF INC- 5/1-5/12- #126683</t>
        </is>
      </c>
      <c r="E651" s="362" t="inlineStr">
        <is>
          <t>TBS</t>
        </is>
      </c>
      <c r="F651" s="363" t="n">
        <v>43586</v>
      </c>
      <c r="G651" s="363" t="n">
        <v>43597</v>
      </c>
      <c r="H651" s="362" t="n">
        <v>783820</v>
      </c>
      <c r="I651" s="362" t="n">
        <v>0.71</v>
      </c>
      <c r="J651" s="364">
        <f>ROUND(H651*(I651/1000),2)</f>
        <v/>
      </c>
      <c r="K651" s="364" t="n"/>
    </row>
    <row r="652">
      <c r="B652" s="361" t="n">
        <v>611</v>
      </c>
      <c r="C652" s="362" t="n">
        <v>33487461</v>
      </c>
      <c r="D652" s="362" t="inlineStr">
        <is>
          <t>126683_TBS/TNT VOD/OLV- SharkNinja- 18/19 F3554 Foodi UPF INC- 5/1-5/12- #126683</t>
        </is>
      </c>
      <c r="E652" s="362" t="inlineStr">
        <is>
          <t>TNT</t>
        </is>
      </c>
      <c r="F652" s="363" t="n">
        <v>43586</v>
      </c>
      <c r="G652" s="363" t="n">
        <v>43597</v>
      </c>
      <c r="H652" s="362" t="n">
        <v>691935</v>
      </c>
      <c r="I652" s="362" t="n">
        <v>0.71</v>
      </c>
      <c r="J652" s="364">
        <f>ROUND(H652*(I652/1000),2)</f>
        <v/>
      </c>
      <c r="K652" s="364" t="n"/>
    </row>
    <row r="653">
      <c r="B653" s="361" t="n">
        <v>612</v>
      </c>
      <c r="C653" s="362" t="n">
        <v>33497048</v>
      </c>
      <c r="D653" s="362" t="inlineStr">
        <is>
          <t>126073_TOON - Warner Brothers  2Q19 Lego Movie 2 PST VOD - 5/1-5/9 - #126073</t>
        </is>
      </c>
      <c r="E653" s="362" t="inlineStr">
        <is>
          <t>Boomerang</t>
        </is>
      </c>
      <c r="F653" s="363" t="n">
        <v>43587</v>
      </c>
      <c r="G653" s="363" t="n">
        <v>43594</v>
      </c>
      <c r="H653" s="362" t="n">
        <v>95</v>
      </c>
      <c r="I653" s="362" t="n">
        <v>0.71</v>
      </c>
      <c r="J653" s="364">
        <f>ROUND(H653*(I653/1000),2)</f>
        <v/>
      </c>
      <c r="K653" s="364" t="n"/>
    </row>
    <row r="654">
      <c r="B654" s="361" t="n">
        <v>613</v>
      </c>
      <c r="C654" s="362" t="n">
        <v>33497048</v>
      </c>
      <c r="D654" s="362" t="inlineStr">
        <is>
          <t>126073_TOON - Warner Brothers  2Q19 Lego Movie 2 PST VOD - 5/1-5/9 - #126073</t>
        </is>
      </c>
      <c r="E654" s="362" t="inlineStr">
        <is>
          <t>Cartoon Network</t>
        </is>
      </c>
      <c r="F654" s="363" t="n">
        <v>43587</v>
      </c>
      <c r="G654" s="363" t="n">
        <v>43594</v>
      </c>
      <c r="H654" s="362" t="n">
        <v>521747</v>
      </c>
      <c r="I654" s="362" t="n">
        <v>0.71</v>
      </c>
      <c r="J654" s="364">
        <f>ROUND(H654*(I654/1000),2)</f>
        <v/>
      </c>
      <c r="K654" s="364" t="n"/>
    </row>
    <row r="655">
      <c r="B655" s="361" t="n">
        <v>614</v>
      </c>
      <c r="C655" s="362" t="n">
        <v>33497048</v>
      </c>
      <c r="D655" s="362" t="inlineStr">
        <is>
          <t>126073_TOON - Warner Brothers  2Q19 Lego Movie 2 PST VOD - 5/1-5/9 - #126073</t>
        </is>
      </c>
      <c r="E655" s="362" t="inlineStr">
        <is>
          <t>Cartoon Network ESP</t>
        </is>
      </c>
      <c r="F655" s="363" t="n">
        <v>43587</v>
      </c>
      <c r="G655" s="363" t="n">
        <v>43594</v>
      </c>
      <c r="H655" s="362" t="n">
        <v>2524</v>
      </c>
      <c r="I655" s="362" t="n">
        <v>0.71</v>
      </c>
      <c r="J655" s="364">
        <f>ROUND(H655*(I655/1000),2)</f>
        <v/>
      </c>
      <c r="K655" s="364" t="n"/>
    </row>
    <row r="656">
      <c r="B656" s="361" t="n">
        <v>615</v>
      </c>
      <c r="C656" s="362" t="n">
        <v>33497439</v>
      </c>
      <c r="D656" s="362" t="inlineStr">
        <is>
          <t>126132_TTN RON - RECKITT UF HYHO 2Q - IO #126132</t>
        </is>
      </c>
      <c r="E656" s="362" t="inlineStr">
        <is>
          <t>Adult Swim</t>
        </is>
      </c>
      <c r="F656" s="363" t="n">
        <v>43587</v>
      </c>
      <c r="G656" s="363" t="n">
        <v>43646</v>
      </c>
      <c r="H656" s="362" t="n">
        <v>1819040</v>
      </c>
      <c r="I656" s="362" t="n">
        <v>0.71</v>
      </c>
      <c r="J656" s="364">
        <f>ROUND(H656*(I656/1000),2)</f>
        <v/>
      </c>
      <c r="K656" s="364" t="n"/>
    </row>
    <row r="657">
      <c r="B657" s="361" t="n">
        <v>616</v>
      </c>
      <c r="C657" s="362" t="n">
        <v>33497439</v>
      </c>
      <c r="D657" s="362" t="inlineStr">
        <is>
          <t>126132_TTN RON - RECKITT UF HYHO 2Q - IO #126132</t>
        </is>
      </c>
      <c r="E657" s="362" t="inlineStr">
        <is>
          <t>Boomerang</t>
        </is>
      </c>
      <c r="F657" s="363" t="n">
        <v>43587</v>
      </c>
      <c r="G657" s="363" t="n">
        <v>43646</v>
      </c>
      <c r="H657" s="362" t="n">
        <v>36</v>
      </c>
      <c r="I657" s="362" t="n">
        <v>0.71</v>
      </c>
      <c r="J657" s="364">
        <f>ROUND(H657*(I657/1000),2)</f>
        <v/>
      </c>
      <c r="K657" s="364" t="n"/>
    </row>
    <row r="658">
      <c r="B658" s="361" t="n">
        <v>617</v>
      </c>
      <c r="C658" s="362" t="n">
        <v>33497439</v>
      </c>
      <c r="D658" s="362" t="inlineStr">
        <is>
          <t>126132_TTN RON - RECKITT UF HYHO 2Q - IO #126132</t>
        </is>
      </c>
      <c r="E658" s="362" t="inlineStr">
        <is>
          <t>Cartoon Network</t>
        </is>
      </c>
      <c r="F658" s="363" t="n">
        <v>43587</v>
      </c>
      <c r="G658" s="363" t="n">
        <v>43646</v>
      </c>
      <c r="H658" s="362" t="n">
        <v>301019</v>
      </c>
      <c r="I658" s="362" t="n">
        <v>0.71</v>
      </c>
      <c r="J658" s="364">
        <f>ROUND(H658*(I658/1000),2)</f>
        <v/>
      </c>
      <c r="K658" s="364" t="n"/>
    </row>
    <row r="659">
      <c r="B659" s="361" t="n">
        <v>618</v>
      </c>
      <c r="C659" s="362" t="n">
        <v>33497439</v>
      </c>
      <c r="D659" s="362" t="inlineStr">
        <is>
          <t>126132_TTN RON - RECKITT UF HYHO 2Q - IO #126132</t>
        </is>
      </c>
      <c r="E659" s="362" t="inlineStr">
        <is>
          <t>Cartoon Network ESP</t>
        </is>
      </c>
      <c r="F659" s="363" t="n">
        <v>43587</v>
      </c>
      <c r="G659" s="363" t="n">
        <v>43646</v>
      </c>
      <c r="H659" s="362" t="n">
        <v>1461</v>
      </c>
      <c r="I659" s="362" t="n">
        <v>0.71</v>
      </c>
      <c r="J659" s="364">
        <f>ROUND(H659*(I659/1000),2)</f>
        <v/>
      </c>
      <c r="K659" s="364" t="n"/>
    </row>
    <row r="660">
      <c r="B660" s="361" t="n">
        <v>619</v>
      </c>
      <c r="C660" s="362" t="n">
        <v>33497439</v>
      </c>
      <c r="D660" s="362" t="inlineStr">
        <is>
          <t>126132_TTN RON - RECKITT UF HYHO 2Q - IO #126132</t>
        </is>
      </c>
      <c r="E660" s="362" t="inlineStr">
        <is>
          <t>CNN</t>
        </is>
      </c>
      <c r="F660" s="363" t="n">
        <v>43587</v>
      </c>
      <c r="G660" s="363" t="n">
        <v>43646</v>
      </c>
      <c r="H660" s="362" t="n">
        <v>253714</v>
      </c>
      <c r="I660" s="362" t="n">
        <v>0.71</v>
      </c>
      <c r="J660" s="364">
        <f>ROUND(H660*(I660/1000),2)</f>
        <v/>
      </c>
      <c r="K660" s="364" t="n"/>
    </row>
    <row r="661">
      <c r="B661" s="361" t="n">
        <v>620</v>
      </c>
      <c r="C661" s="362" t="n">
        <v>33497439</v>
      </c>
      <c r="D661" s="362" t="inlineStr">
        <is>
          <t>126132_TTN RON - RECKITT UF HYHO 2Q - IO #126132</t>
        </is>
      </c>
      <c r="E661" s="362" t="inlineStr">
        <is>
          <t>HLN</t>
        </is>
      </c>
      <c r="F661" s="363" t="n">
        <v>43587</v>
      </c>
      <c r="G661" s="363" t="n">
        <v>43646</v>
      </c>
      <c r="H661" s="362" t="n">
        <v>113022</v>
      </c>
      <c r="I661" s="362" t="n">
        <v>0.71</v>
      </c>
      <c r="J661" s="364">
        <f>ROUND(H661*(I661/1000),2)</f>
        <v/>
      </c>
      <c r="K661" s="364" t="n"/>
    </row>
    <row r="662">
      <c r="B662" s="361" t="n">
        <v>621</v>
      </c>
      <c r="C662" s="362" t="n">
        <v>33497439</v>
      </c>
      <c r="D662" s="362" t="inlineStr">
        <is>
          <t>126132_TTN RON - RECKITT UF HYHO 2Q - IO #126132</t>
        </is>
      </c>
      <c r="E662" s="362" t="inlineStr">
        <is>
          <t>TBS</t>
        </is>
      </c>
      <c r="F662" s="363" t="n">
        <v>43587</v>
      </c>
      <c r="G662" s="363" t="n">
        <v>43646</v>
      </c>
      <c r="H662" s="362" t="n">
        <v>1687758</v>
      </c>
      <c r="I662" s="362" t="n">
        <v>0.71</v>
      </c>
      <c r="J662" s="364">
        <f>ROUND(H662*(I662/1000),2)</f>
        <v/>
      </c>
      <c r="K662" s="364" t="n"/>
    </row>
    <row r="663">
      <c r="B663" s="361" t="n">
        <v>622</v>
      </c>
      <c r="C663" s="362" t="n">
        <v>33497439</v>
      </c>
      <c r="D663" s="362" t="inlineStr">
        <is>
          <t>126132_TTN RON - RECKITT UF HYHO 2Q - IO #126132</t>
        </is>
      </c>
      <c r="E663" s="362" t="inlineStr">
        <is>
          <t>TNT</t>
        </is>
      </c>
      <c r="F663" s="363" t="n">
        <v>43587</v>
      </c>
      <c r="G663" s="363" t="n">
        <v>43646</v>
      </c>
      <c r="H663" s="362" t="n">
        <v>1272514</v>
      </c>
      <c r="I663" s="362" t="n">
        <v>0.71</v>
      </c>
      <c r="J663" s="364">
        <f>ROUND(H663*(I663/1000),2)</f>
        <v/>
      </c>
      <c r="K663" s="364" t="n"/>
    </row>
    <row r="664">
      <c r="B664" s="361" t="n">
        <v>623</v>
      </c>
      <c r="C664" s="362" t="n">
        <v>33497439</v>
      </c>
      <c r="D664" s="362" t="inlineStr">
        <is>
          <t>126132_TTN RON - RECKITT UF HYHO 2Q - IO #126132</t>
        </is>
      </c>
      <c r="E664" s="362" t="inlineStr">
        <is>
          <t>truTV</t>
        </is>
      </c>
      <c r="F664" s="363" t="n">
        <v>43587</v>
      </c>
      <c r="G664" s="363" t="n">
        <v>43646</v>
      </c>
      <c r="H664" s="362" t="n">
        <v>576258</v>
      </c>
      <c r="I664" s="362" t="n">
        <v>0.71</v>
      </c>
      <c r="J664" s="364">
        <f>ROUND(H664*(I664/1000),2)</f>
        <v/>
      </c>
      <c r="K664" s="364" t="n"/>
    </row>
    <row r="665">
      <c r="B665" s="361" t="n">
        <v>624</v>
      </c>
      <c r="C665" s="362" t="n">
        <v>33508317</v>
      </c>
      <c r="D665" s="362" t="inlineStr">
        <is>
          <t>126104_AS &amp; TRU - Pepsi - Tripleshot - 2QΓÇÖ19 VOD 18/19 Upfront - #126104</t>
        </is>
      </c>
      <c r="E665" s="362" t="inlineStr">
        <is>
          <t>Adult Swim</t>
        </is>
      </c>
      <c r="F665" s="363" t="n">
        <v>43591</v>
      </c>
      <c r="G665" s="363" t="n">
        <v>43646</v>
      </c>
      <c r="H665" s="362" t="n">
        <v>892249</v>
      </c>
      <c r="I665" s="362" t="n">
        <v>0.71</v>
      </c>
      <c r="J665" s="364">
        <f>ROUND(H665*(I665/1000),2)</f>
        <v/>
      </c>
      <c r="K665" s="364" t="n"/>
    </row>
    <row r="666">
      <c r="B666" s="361" t="n">
        <v>625</v>
      </c>
      <c r="C666" s="362" t="n">
        <v>33508317</v>
      </c>
      <c r="D666" s="362" t="inlineStr">
        <is>
          <t>126104_AS &amp; TRU - Pepsi - Tripleshot - 2QΓÇÖ19 VOD 18/19 Upfront - #126104</t>
        </is>
      </c>
      <c r="E666" s="362" t="inlineStr">
        <is>
          <t>truTV</t>
        </is>
      </c>
      <c r="F666" s="363" t="n">
        <v>43591</v>
      </c>
      <c r="G666" s="363" t="n">
        <v>43646</v>
      </c>
      <c r="H666" s="362" t="n">
        <v>821162</v>
      </c>
      <c r="I666" s="362" t="n">
        <v>0.71</v>
      </c>
      <c r="J666" s="364">
        <f>ROUND(H666*(I666/1000),2)</f>
        <v/>
      </c>
      <c r="K666" s="364" t="n"/>
    </row>
    <row r="667">
      <c r="B667" s="361" t="n">
        <v>626</v>
      </c>
      <c r="C667" s="362" t="n">
        <v>33510695</v>
      </c>
      <c r="D667" s="362" t="inlineStr">
        <is>
          <t>123367_CNN/ CNN Business_FY19 Charles Schwab Custom Program_1/1-12/31_#123367</t>
        </is>
      </c>
      <c r="E667" s="362" t="inlineStr">
        <is>
          <t>CNN</t>
        </is>
      </c>
      <c r="F667" s="363" t="n">
        <v>43598</v>
      </c>
      <c r="G667" s="363" t="n">
        <v>43830</v>
      </c>
      <c r="H667" s="362" t="n">
        <v>43</v>
      </c>
      <c r="I667" s="362" t="n">
        <v>0.71</v>
      </c>
      <c r="J667" s="364">
        <f>ROUND(H667*(I667/1000),2)</f>
        <v/>
      </c>
      <c r="K667" s="364" t="n"/>
    </row>
    <row r="668">
      <c r="B668" s="361" t="n">
        <v>627</v>
      </c>
      <c r="C668" s="362" t="n">
        <v>33510695</v>
      </c>
      <c r="D668" s="362" t="inlineStr">
        <is>
          <t>123367_CNN/ CNN Business_FY19 Charles Schwab Custom Program_1/1-12/31_#123367</t>
        </is>
      </c>
      <c r="E668" s="362" t="inlineStr">
        <is>
          <t>HLN</t>
        </is>
      </c>
      <c r="F668" s="363" t="n">
        <v>43598</v>
      </c>
      <c r="G668" s="363" t="n">
        <v>43830</v>
      </c>
      <c r="H668" s="362" t="n">
        <v>21</v>
      </c>
      <c r="I668" s="362" t="n">
        <v>0.71</v>
      </c>
      <c r="J668" s="364">
        <f>ROUND(H668*(I668/1000),2)</f>
        <v/>
      </c>
      <c r="K668" s="364" t="n"/>
    </row>
    <row r="669">
      <c r="B669" s="361" t="n">
        <v>628</v>
      </c>
      <c r="C669" s="362" t="n">
        <v>33512581</v>
      </c>
      <c r="D669" s="362" t="inlineStr">
        <is>
          <t>126679_TBS - Buffalo Wild Wings - 5.6.19 - 6.3.19 - 126679 - P18-49 - FC</t>
        </is>
      </c>
      <c r="E669" s="362" t="inlineStr">
        <is>
          <t>TBS</t>
        </is>
      </c>
      <c r="F669" s="363" t="n">
        <v>43591</v>
      </c>
      <c r="G669" s="363" t="n">
        <v>43625</v>
      </c>
      <c r="H669" s="362" t="n">
        <v>790926</v>
      </c>
      <c r="I669" s="362" t="n">
        <v>0.71</v>
      </c>
      <c r="J669" s="364">
        <f>ROUND(H669*(I669/1000),2)</f>
        <v/>
      </c>
      <c r="K669" s="364" t="n"/>
    </row>
    <row r="670">
      <c r="B670" s="361" t="n">
        <v>629</v>
      </c>
      <c r="C670" s="362" t="n">
        <v>33516120</v>
      </c>
      <c r="D670" s="362" t="inlineStr">
        <is>
          <t>126768_TBS/TNT/AS - Warner Brothers - 2Q'19 TSIAAS TBS/TNT/AS OLV/VOD - 5/1-5/17 - IO #126768</t>
        </is>
      </c>
      <c r="E670" s="362" t="inlineStr">
        <is>
          <t>TBS</t>
        </is>
      </c>
      <c r="F670" s="363" t="n">
        <v>43587</v>
      </c>
      <c r="G670" s="363" t="n">
        <v>43604</v>
      </c>
      <c r="H670" s="362" t="n">
        <v>775808</v>
      </c>
      <c r="I670" s="362" t="n">
        <v>0.71</v>
      </c>
      <c r="J670" s="364">
        <f>ROUND(H670*(I670/1000),2)</f>
        <v/>
      </c>
      <c r="K670" s="364" t="n"/>
    </row>
    <row r="671">
      <c r="B671" s="361" t="n">
        <v>630</v>
      </c>
      <c r="C671" s="362" t="n">
        <v>33516120</v>
      </c>
      <c r="D671" s="362" t="inlineStr">
        <is>
          <t>126768_TBS/TNT/AS - Warner Brothers - 2Q'19 TSIAAS TBS/TNT/AS OLV/VOD - 5/1-5/17 - IO #126768</t>
        </is>
      </c>
      <c r="E671" s="362" t="inlineStr">
        <is>
          <t>TNT</t>
        </is>
      </c>
      <c r="F671" s="363" t="n">
        <v>43587</v>
      </c>
      <c r="G671" s="363" t="n">
        <v>43604</v>
      </c>
      <c r="H671" s="362" t="n">
        <v>1102804</v>
      </c>
      <c r="I671" s="362" t="n">
        <v>0.71</v>
      </c>
      <c r="J671" s="364">
        <f>ROUND(H671*(I671/1000),2)</f>
        <v/>
      </c>
      <c r="K671" s="364" t="n"/>
    </row>
    <row r="672">
      <c r="B672" s="361" t="n">
        <v>631</v>
      </c>
      <c r="C672" s="362" t="n">
        <v>33529170</v>
      </c>
      <c r="D672" s="362" t="inlineStr">
        <is>
          <t>126226_TNT - Pepsi - 2Q'19 Tripleshot TNT Upfront Allocation - 5/6-6/30 - IO #126266</t>
        </is>
      </c>
      <c r="E672" s="362" t="inlineStr">
        <is>
          <t>TNT</t>
        </is>
      </c>
      <c r="F672" s="363" t="n">
        <v>43591</v>
      </c>
      <c r="G672" s="363" t="n">
        <v>43646</v>
      </c>
      <c r="H672" s="362" t="n">
        <v>1246571</v>
      </c>
      <c r="I672" s="362" t="n">
        <v>0.71</v>
      </c>
      <c r="J672" s="364">
        <f>ROUND(H672*(I672/1000),2)</f>
        <v/>
      </c>
      <c r="K672" s="364" t="n"/>
    </row>
    <row r="673">
      <c r="B673" s="361" t="n">
        <v>632</v>
      </c>
      <c r="C673" s="362" t="n">
        <v>33529192</v>
      </c>
      <c r="D673" s="362" t="inlineStr">
        <is>
          <t>126241_TBS - Pepsi - 2Q'19 Tripleshot TBS VOD Upfront Allocation - 5/6-6/30 - IO #126241</t>
        </is>
      </c>
      <c r="E673" s="362" t="inlineStr">
        <is>
          <t>TBS</t>
        </is>
      </c>
      <c r="F673" s="363" t="n">
        <v>43591</v>
      </c>
      <c r="G673" s="363" t="n">
        <v>43646</v>
      </c>
      <c r="H673" s="362" t="n">
        <v>1213531</v>
      </c>
      <c r="I673" s="362" t="n">
        <v>0.71</v>
      </c>
      <c r="J673" s="364">
        <f>ROUND(H673*(I673/1000),2)</f>
        <v/>
      </c>
      <c r="K673" s="364" t="n"/>
    </row>
    <row r="674">
      <c r="B674" s="361" t="n">
        <v>633</v>
      </c>
      <c r="C674" s="362" t="n">
        <v>33534525</v>
      </c>
      <c r="D674" s="362" t="inlineStr">
        <is>
          <t>126660_CTN VOD Topps Finders Keepers 2Q19 Post Easter Upfront 5.6 - 6.23 (Additional $) IO#126660</t>
        </is>
      </c>
      <c r="E674" s="362" t="inlineStr">
        <is>
          <t>Boomerang</t>
        </is>
      </c>
      <c r="F674" s="363" t="n">
        <v>43591</v>
      </c>
      <c r="G674" s="363" t="n">
        <v>43639</v>
      </c>
      <c r="H674" s="362" t="n">
        <v>15</v>
      </c>
      <c r="I674" s="362" t="n">
        <v>0.71</v>
      </c>
      <c r="J674" s="364">
        <f>ROUND(H674*(I674/1000),2)</f>
        <v/>
      </c>
      <c r="K674" s="364" t="n"/>
    </row>
    <row r="675">
      <c r="B675" s="361" t="n">
        <v>634</v>
      </c>
      <c r="C675" s="362" t="n">
        <v>33534525</v>
      </c>
      <c r="D675" s="362" t="inlineStr">
        <is>
          <t>126660_CTN VOD Topps Finders Keepers 2Q19 Post Easter Upfront 5.6 - 6.23 (Additional $) IO#126660</t>
        </is>
      </c>
      <c r="E675" s="362" t="inlineStr">
        <is>
          <t>Cartoon Network</t>
        </is>
      </c>
      <c r="F675" s="363" t="n">
        <v>43591</v>
      </c>
      <c r="G675" s="363" t="n">
        <v>43639</v>
      </c>
      <c r="H675" s="362" t="n">
        <v>375693</v>
      </c>
      <c r="I675" s="362" t="n">
        <v>0.71</v>
      </c>
      <c r="J675" s="364">
        <f>ROUND(H675*(I675/1000),2)</f>
        <v/>
      </c>
      <c r="K675" s="364" t="n"/>
    </row>
    <row r="676">
      <c r="B676" s="361" t="n">
        <v>635</v>
      </c>
      <c r="C676" s="362" t="n">
        <v>33534525</v>
      </c>
      <c r="D676" s="362" t="inlineStr">
        <is>
          <t>126660_CTN VOD Topps Finders Keepers 2Q19 Post Easter Upfront 5.6 - 6.23 (Additional $) IO#126660</t>
        </is>
      </c>
      <c r="E676" s="362" t="inlineStr">
        <is>
          <t>Cartoon Network ESP</t>
        </is>
      </c>
      <c r="F676" s="363" t="n">
        <v>43591</v>
      </c>
      <c r="G676" s="363" t="n">
        <v>43639</v>
      </c>
      <c r="H676" s="362" t="n">
        <v>1521</v>
      </c>
      <c r="I676" s="362" t="n">
        <v>0.71</v>
      </c>
      <c r="J676" s="364">
        <f>ROUND(H676*(I676/1000),2)</f>
        <v/>
      </c>
      <c r="K676" s="364" t="n"/>
    </row>
    <row r="677">
      <c r="B677" s="361" t="n">
        <v>636</v>
      </c>
      <c r="C677" s="362" t="n">
        <v>33538740</v>
      </c>
      <c r="D677" s="362" t="inlineStr">
        <is>
          <t>126711_AS - Buffalo Wilds Wings VOD 5/6-6/9 IO #126711</t>
        </is>
      </c>
      <c r="E677" s="362" t="inlineStr">
        <is>
          <t>Adult Swim</t>
        </is>
      </c>
      <c r="F677" s="363" t="n">
        <v>43591</v>
      </c>
      <c r="G677" s="363" t="n">
        <v>43625</v>
      </c>
      <c r="H677" s="362" t="n">
        <v>261551</v>
      </c>
      <c r="I677" s="362" t="n">
        <v>0.71</v>
      </c>
      <c r="J677" s="364">
        <f>ROUND(H677*(I677/1000),2)</f>
        <v/>
      </c>
      <c r="K677" s="364" t="n"/>
    </row>
    <row r="678">
      <c r="B678" s="361" t="n">
        <v>637</v>
      </c>
      <c r="C678" s="362" t="n">
        <v>33539138</v>
      </c>
      <c r="D678" s="362" t="inlineStr">
        <is>
          <t>123997_TOON - Warner Brothers - 2Q19 Detective Pikachu Sponsorship Bonus - VOD - 5/6-5/10 - #123997</t>
        </is>
      </c>
      <c r="E678" s="362" t="inlineStr">
        <is>
          <t>Boomerang</t>
        </is>
      </c>
      <c r="F678" s="363" t="n">
        <v>43591</v>
      </c>
      <c r="G678" s="363" t="n">
        <v>43595</v>
      </c>
      <c r="H678" s="362" t="n">
        <v>48</v>
      </c>
      <c r="I678" s="362" t="n">
        <v>0.71</v>
      </c>
      <c r="J678" s="364">
        <f>ROUND(H678*(I678/1000),2)</f>
        <v/>
      </c>
      <c r="K678" s="364" t="n"/>
    </row>
    <row r="679">
      <c r="B679" s="361" t="n">
        <v>638</v>
      </c>
      <c r="C679" s="362" t="n">
        <v>33539138</v>
      </c>
      <c r="D679" s="362" t="inlineStr">
        <is>
          <t>123997_TOON - Warner Brothers - 2Q19 Detective Pikachu Sponsorship Bonus - VOD - 5/6-5/10 - #123997</t>
        </is>
      </c>
      <c r="E679" s="362" t="inlineStr">
        <is>
          <t>Cartoon Network</t>
        </is>
      </c>
      <c r="F679" s="363" t="n">
        <v>43591</v>
      </c>
      <c r="G679" s="363" t="n">
        <v>43595</v>
      </c>
      <c r="H679" s="362" t="n">
        <v>406756</v>
      </c>
      <c r="I679" s="362" t="n">
        <v>0.71</v>
      </c>
      <c r="J679" s="364">
        <f>ROUND(H679*(I679/1000),2)</f>
        <v/>
      </c>
      <c r="K679" s="364" t="n"/>
    </row>
    <row r="680">
      <c r="B680" s="361" t="n">
        <v>639</v>
      </c>
      <c r="C680" s="362" t="n">
        <v>33539138</v>
      </c>
      <c r="D680" s="362" t="inlineStr">
        <is>
          <t>123997_TOON - Warner Brothers - 2Q19 Detective Pikachu Sponsorship Bonus - VOD - 5/6-5/10 - #123997</t>
        </is>
      </c>
      <c r="E680" s="362" t="inlineStr">
        <is>
          <t>Cartoon Network ESP</t>
        </is>
      </c>
      <c r="F680" s="363" t="n">
        <v>43591</v>
      </c>
      <c r="G680" s="363" t="n">
        <v>43595</v>
      </c>
      <c r="H680" s="362" t="n">
        <v>2598</v>
      </c>
      <c r="I680" s="362" t="n">
        <v>0.71</v>
      </c>
      <c r="J680" s="364">
        <f>ROUND(H680*(I680/1000),2)</f>
        <v/>
      </c>
      <c r="K680" s="364" t="n"/>
    </row>
    <row r="681">
      <c r="B681" s="361" t="n">
        <v>640</v>
      </c>
      <c r="C681" s="362" t="n">
        <v>33541136</v>
      </c>
      <c r="D681" s="362" t="inlineStr">
        <is>
          <t>126490_TBS - Apple - 2Q'19 TBS VOD for ADU - 5/6-6/30 - IO#126490</t>
        </is>
      </c>
      <c r="E681" s="362" t="inlineStr">
        <is>
          <t>TBS</t>
        </is>
      </c>
      <c r="F681" s="363" t="n">
        <v>43591</v>
      </c>
      <c r="G681" s="363" t="n">
        <v>43646</v>
      </c>
      <c r="H681" s="362" t="n">
        <v>1765986</v>
      </c>
      <c r="I681" s="362" t="n">
        <v>0.71</v>
      </c>
      <c r="J681" s="364">
        <f>ROUND(H681*(I681/1000),2)</f>
        <v/>
      </c>
      <c r="K681" s="364" t="n"/>
    </row>
    <row r="682">
      <c r="B682" s="361" t="n">
        <v>641</v>
      </c>
      <c r="C682" s="362" t="n">
        <v>33541136</v>
      </c>
      <c r="D682" s="362" t="inlineStr">
        <is>
          <t>126490_TBS - Apple - 2Q'19 TBS VOD for ADU - 5/6-6/30 - IO#126490</t>
        </is>
      </c>
      <c r="E682" s="362" t="inlineStr">
        <is>
          <t>TNT</t>
        </is>
      </c>
      <c r="F682" s="363" t="n">
        <v>43591</v>
      </c>
      <c r="G682" s="363" t="n">
        <v>43646</v>
      </c>
      <c r="H682" s="362" t="n">
        <v>929411</v>
      </c>
      <c r="I682" s="362" t="n">
        <v>0.71</v>
      </c>
      <c r="J682" s="364">
        <f>ROUND(H682*(I682/1000),2)</f>
        <v/>
      </c>
      <c r="K682" s="364" t="n"/>
    </row>
    <row r="683">
      <c r="B683" s="361" t="n">
        <v>642</v>
      </c>
      <c r="C683" s="362" t="n">
        <v>33552292</v>
      </c>
      <c r="D683" s="362" t="inlineStr">
        <is>
          <t>126605_TBS/TNT - SCJ - 18/19 VOD/OLV Upfront - Raid- 2Q19-3Q19 - 126605</t>
        </is>
      </c>
      <c r="E683" s="362" t="inlineStr">
        <is>
          <t>TBS</t>
        </is>
      </c>
      <c r="F683" s="363" t="n">
        <v>43586</v>
      </c>
      <c r="G683" s="363" t="n">
        <v>43644</v>
      </c>
      <c r="H683" s="362" t="n">
        <v>181882</v>
      </c>
      <c r="I683" s="362" t="n">
        <v>0.71</v>
      </c>
      <c r="J683" s="364">
        <f>ROUND(H683*(I683/1000),2)</f>
        <v/>
      </c>
      <c r="K683" s="364" t="n"/>
    </row>
    <row r="684">
      <c r="B684" s="361" t="n">
        <v>643</v>
      </c>
      <c r="C684" s="362" t="n">
        <v>33552292</v>
      </c>
      <c r="D684" s="362" t="inlineStr">
        <is>
          <t>126605_TBS/TNT - SCJ - 18/19 VOD/OLV Upfront - Raid- 2Q19-3Q19 - 126605</t>
        </is>
      </c>
      <c r="E684" s="362" t="inlineStr">
        <is>
          <t>TNT</t>
        </is>
      </c>
      <c r="F684" s="363" t="n">
        <v>43586</v>
      </c>
      <c r="G684" s="363" t="n">
        <v>43644</v>
      </c>
      <c r="H684" s="362" t="n">
        <v>120017</v>
      </c>
      <c r="I684" s="362" t="n">
        <v>0.71</v>
      </c>
      <c r="J684" s="364">
        <f>ROUND(H684*(I684/1000),2)</f>
        <v/>
      </c>
      <c r="K684" s="364" t="n"/>
    </row>
    <row r="685">
      <c r="B685" s="361" t="n">
        <v>644</v>
      </c>
      <c r="C685" s="362" t="n">
        <v>33556464</v>
      </c>
      <c r="D685" s="362" t="inlineStr">
        <is>
          <t>126716_TNT - PNC VOD Cross Clear 5/6-6/9 IO #126716</t>
        </is>
      </c>
      <c r="E685" s="362" t="inlineStr">
        <is>
          <t>TNT</t>
        </is>
      </c>
      <c r="F685" s="363" t="n">
        <v>43591</v>
      </c>
      <c r="G685" s="363" t="n">
        <v>43625</v>
      </c>
      <c r="H685" s="362" t="n">
        <v>505660</v>
      </c>
      <c r="I685" s="362" t="n">
        <v>0.71</v>
      </c>
      <c r="J685" s="364">
        <f>ROUND(H685*(I685/1000),2)</f>
        <v/>
      </c>
      <c r="K685" s="364" t="n"/>
    </row>
    <row r="686">
      <c r="B686" s="361" t="n">
        <v>645</v>
      </c>
      <c r="C686" s="362" t="n">
        <v>33569931</v>
      </c>
      <c r="D686" s="362" t="inlineStr">
        <is>
          <t>126715_truTV - PNC VOD Cross Clear 5/6-6/9 IO #126715</t>
        </is>
      </c>
      <c r="E686" s="362" t="inlineStr">
        <is>
          <t>truTV</t>
        </is>
      </c>
      <c r="F686" s="363" t="n">
        <v>43591</v>
      </c>
      <c r="G686" s="363" t="n">
        <v>43625</v>
      </c>
      <c r="H686" s="362" t="n">
        <v>390291</v>
      </c>
      <c r="I686" s="362" t="n">
        <v>0.71</v>
      </c>
      <c r="J686" s="364">
        <f>ROUND(H686*(I686/1000),2)</f>
        <v/>
      </c>
      <c r="K686" s="364" t="n"/>
    </row>
    <row r="687">
      <c r="B687" s="361" t="n">
        <v>646</v>
      </c>
      <c r="C687" s="362" t="n">
        <v>33585569</v>
      </c>
      <c r="D687" s="362" t="inlineStr">
        <is>
          <t>126617_TNT - Facebook- Brand Deal- 5.6.19 - 9.30.19 - FC - P18-49 - 126617</t>
        </is>
      </c>
      <c r="E687" s="362" t="inlineStr">
        <is>
          <t>TNT</t>
        </is>
      </c>
      <c r="F687" s="363" t="n">
        <v>43602</v>
      </c>
      <c r="G687" s="363" t="n">
        <v>43737</v>
      </c>
      <c r="H687" s="362" t="n">
        <v>1105881</v>
      </c>
      <c r="I687" s="362" t="n">
        <v>0.71</v>
      </c>
      <c r="J687" s="364">
        <f>ROUND(H687*(I687/1000),2)</f>
        <v/>
      </c>
      <c r="K687" s="364" t="n"/>
    </row>
    <row r="688">
      <c r="B688" s="361" t="n">
        <v>647</v>
      </c>
      <c r="C688" s="362" t="n">
        <v>33585572</v>
      </c>
      <c r="D688" s="362" t="inlineStr">
        <is>
          <t>126629_TBS - Facebook- Brand Deal- 5.6.19 - 9.30.19 - FC - P18-49 - 126617</t>
        </is>
      </c>
      <c r="E688" s="362" t="inlineStr">
        <is>
          <t>TBS</t>
        </is>
      </c>
      <c r="F688" s="363" t="n">
        <v>43602</v>
      </c>
      <c r="G688" s="363" t="n">
        <v>43737</v>
      </c>
      <c r="H688" s="362" t="n">
        <v>953266</v>
      </c>
      <c r="I688" s="362" t="n">
        <v>0.71</v>
      </c>
      <c r="J688" s="364">
        <f>ROUND(H688*(I688/1000),2)</f>
        <v/>
      </c>
      <c r="K688" s="364" t="n"/>
    </row>
    <row r="689">
      <c r="B689" s="361" t="n">
        <v>648</v>
      </c>
      <c r="C689" s="362" t="n">
        <v>33619997</v>
      </c>
      <c r="D689" s="362" t="inlineStr">
        <is>
          <t>126273_Toon - Disney - Aladdin- 2Q19 -VOD IO#126273</t>
        </is>
      </c>
      <c r="E689" s="362" t="inlineStr">
        <is>
          <t>Boomerang</t>
        </is>
      </c>
      <c r="F689" s="363" t="n">
        <v>43598</v>
      </c>
      <c r="G689" s="363" t="n">
        <v>43611</v>
      </c>
      <c r="H689" s="362" t="n">
        <v>141</v>
      </c>
      <c r="I689" s="362" t="n">
        <v>0.71</v>
      </c>
      <c r="J689" s="364">
        <f>ROUND(H689*(I689/1000),2)</f>
        <v/>
      </c>
      <c r="K689" s="364" t="n"/>
    </row>
    <row r="690">
      <c r="B690" s="361" t="n">
        <v>649</v>
      </c>
      <c r="C690" s="362" t="n">
        <v>33619997</v>
      </c>
      <c r="D690" s="362" t="inlineStr">
        <is>
          <t>126273_Toon - Disney - Aladdin- 2Q19 -VOD IO#126273</t>
        </is>
      </c>
      <c r="E690" s="362" t="inlineStr">
        <is>
          <t>Cartoon Network</t>
        </is>
      </c>
      <c r="F690" s="363" t="n">
        <v>43598</v>
      </c>
      <c r="G690" s="363" t="n">
        <v>43611</v>
      </c>
      <c r="H690" s="362" t="n">
        <v>1122576</v>
      </c>
      <c r="I690" s="362" t="n">
        <v>0.71</v>
      </c>
      <c r="J690" s="364">
        <f>ROUND(H690*(I690/1000),2)</f>
        <v/>
      </c>
      <c r="K690" s="364" t="n"/>
    </row>
    <row r="691">
      <c r="B691" s="361" t="n">
        <v>650</v>
      </c>
      <c r="C691" s="362" t="n">
        <v>33619997</v>
      </c>
      <c r="D691" s="362" t="inlineStr">
        <is>
          <t>126273_Toon - Disney - Aladdin- 2Q19 -VOD IO#126273</t>
        </is>
      </c>
      <c r="E691" s="362" t="inlineStr">
        <is>
          <t>Cartoon Network ESP</t>
        </is>
      </c>
      <c r="F691" s="363" t="n">
        <v>43598</v>
      </c>
      <c r="G691" s="363" t="n">
        <v>43611</v>
      </c>
      <c r="H691" s="362" t="n">
        <v>4548</v>
      </c>
      <c r="I691" s="362" t="n">
        <v>0.71</v>
      </c>
      <c r="J691" s="364">
        <f>ROUND(H691*(I691/1000),2)</f>
        <v/>
      </c>
      <c r="K691" s="364" t="n"/>
    </row>
    <row r="692">
      <c r="B692" s="361" t="n">
        <v>651</v>
      </c>
      <c r="C692" s="362" t="n">
        <v>33626812</v>
      </c>
      <c r="D692" s="362" t="inlineStr">
        <is>
          <t>126581_TBS.TNT_2Q19_Macys Bundle_OLV_P2_Apex_PostDiscount_IO #126581</t>
        </is>
      </c>
      <c r="E692" s="362" t="inlineStr">
        <is>
          <t>TBS</t>
        </is>
      </c>
      <c r="F692" s="363" t="n">
        <v>43594</v>
      </c>
      <c r="G692" s="363" t="n">
        <v>43604</v>
      </c>
      <c r="H692" s="362" t="n">
        <v>278279</v>
      </c>
      <c r="I692" s="362" t="n">
        <v>0.71</v>
      </c>
      <c r="J692" s="364">
        <f>ROUND(H692*(I692/1000),2)</f>
        <v/>
      </c>
      <c r="K692" s="364" t="n"/>
    </row>
    <row r="693">
      <c r="B693" s="361" t="n">
        <v>652</v>
      </c>
      <c r="C693" s="362" t="n">
        <v>33626812</v>
      </c>
      <c r="D693" s="362" t="inlineStr">
        <is>
          <t>126581_TBS.TNT_2Q19_Macys Bundle_OLV_P2_Apex_PostDiscount_IO #126581</t>
        </is>
      </c>
      <c r="E693" s="362" t="inlineStr">
        <is>
          <t>TNT</t>
        </is>
      </c>
      <c r="F693" s="363" t="n">
        <v>43594</v>
      </c>
      <c r="G693" s="363" t="n">
        <v>43604</v>
      </c>
      <c r="H693" s="362" t="n">
        <v>119778</v>
      </c>
      <c r="I693" s="362" t="n">
        <v>0.71</v>
      </c>
      <c r="J693" s="364">
        <f>ROUND(H693*(I693/1000),2)</f>
        <v/>
      </c>
      <c r="K693" s="364" t="n"/>
    </row>
    <row r="694">
      <c r="B694" s="361" t="n">
        <v>653</v>
      </c>
      <c r="C694" s="362" t="n">
        <v>33645309</v>
      </c>
      <c r="D694" s="362" t="inlineStr">
        <is>
          <t>126663_CTN VOD Topps Matchems 2Q19 Post Easter Upfront 5.13 - 6.24 (Additional $) IO#126663</t>
        </is>
      </c>
      <c r="E694" s="362" t="inlineStr">
        <is>
          <t>Boomerang</t>
        </is>
      </c>
      <c r="F694" s="363" t="n">
        <v>43598</v>
      </c>
      <c r="G694" s="363" t="n">
        <v>43646</v>
      </c>
      <c r="H694" s="362" t="n">
        <v>35</v>
      </c>
      <c r="I694" s="362" t="n">
        <v>0.71</v>
      </c>
      <c r="J694" s="364">
        <f>ROUND(H694*(I694/1000),2)</f>
        <v/>
      </c>
      <c r="K694" s="364" t="n"/>
    </row>
    <row r="695">
      <c r="B695" s="361" t="n">
        <v>654</v>
      </c>
      <c r="C695" s="362" t="n">
        <v>33645309</v>
      </c>
      <c r="D695" s="362" t="inlineStr">
        <is>
          <t>126663_CTN VOD Topps Matchems 2Q19 Post Easter Upfront 5.13 - 6.24 (Additional $) IO#126663</t>
        </is>
      </c>
      <c r="E695" s="362" t="inlineStr">
        <is>
          <t>Cartoon Network</t>
        </is>
      </c>
      <c r="F695" s="363" t="n">
        <v>43598</v>
      </c>
      <c r="G695" s="363" t="n">
        <v>43646</v>
      </c>
      <c r="H695" s="362" t="n">
        <v>108934</v>
      </c>
      <c r="I695" s="362" t="n">
        <v>0.71</v>
      </c>
      <c r="J695" s="364">
        <f>ROUND(H695*(I695/1000),2)</f>
        <v/>
      </c>
      <c r="K695" s="364" t="n"/>
    </row>
    <row r="696">
      <c r="B696" s="361" t="n">
        <v>655</v>
      </c>
      <c r="C696" s="362" t="n">
        <v>33645309</v>
      </c>
      <c r="D696" s="362" t="inlineStr">
        <is>
          <t>126663_CTN VOD Topps Matchems 2Q19 Post Easter Upfront 5.13 - 6.24 (Additional $) IO#126663</t>
        </is>
      </c>
      <c r="E696" s="362" t="inlineStr">
        <is>
          <t>Cartoon Network ESP</t>
        </is>
      </c>
      <c r="F696" s="363" t="n">
        <v>43598</v>
      </c>
      <c r="G696" s="363" t="n">
        <v>43646</v>
      </c>
      <c r="H696" s="362" t="n">
        <v>393</v>
      </c>
      <c r="I696" s="362" t="n">
        <v>0.71</v>
      </c>
      <c r="J696" s="364">
        <f>ROUND(H696*(I696/1000),2)</f>
        <v/>
      </c>
      <c r="K696" s="364" t="n"/>
    </row>
    <row r="697">
      <c r="B697" s="361" t="n">
        <v>656</v>
      </c>
      <c r="C697" s="362" t="n">
        <v>33658995</v>
      </c>
      <c r="D697" s="362" t="inlineStr">
        <is>
          <t>126426_TBS VOD_NAT GEO_2Q'19 SCATTER_HOT ZONE_5/13-5/26_IO#126426</t>
        </is>
      </c>
      <c r="E697" s="362" t="inlineStr">
        <is>
          <t>TBS</t>
        </is>
      </c>
      <c r="F697" s="363" t="n">
        <v>43605</v>
      </c>
      <c r="G697" s="363" t="n">
        <v>43611</v>
      </c>
      <c r="H697" s="362" t="n">
        <v>1074587</v>
      </c>
      <c r="I697" s="362" t="n">
        <v>0.71</v>
      </c>
      <c r="J697" s="364">
        <f>ROUND(H697*(I697/1000),2)</f>
        <v/>
      </c>
      <c r="K697" s="364" t="n"/>
    </row>
    <row r="698">
      <c r="B698" s="361" t="n">
        <v>657</v>
      </c>
      <c r="C698" s="362" t="n">
        <v>33659002</v>
      </c>
      <c r="D698" s="362" t="inlineStr">
        <is>
          <t>126430_TNT VOD_NAT GEO_2Q19 SCATTER_5/13-5/26_HOT ZONES_IO#126430</t>
        </is>
      </c>
      <c r="E698" s="362" t="inlineStr">
        <is>
          <t>TNT</t>
        </is>
      </c>
      <c r="F698" s="363" t="n">
        <v>43605</v>
      </c>
      <c r="G698" s="363" t="n">
        <v>43611</v>
      </c>
      <c r="H698" s="362" t="n">
        <v>759290</v>
      </c>
      <c r="I698" s="362" t="n">
        <v>0.71</v>
      </c>
      <c r="J698" s="364">
        <f>ROUND(H698*(I698/1000),2)</f>
        <v/>
      </c>
      <c r="K698" s="364" t="n"/>
    </row>
    <row r="699">
      <c r="B699" s="361" t="n">
        <v>658</v>
      </c>
      <c r="C699" s="362" t="n">
        <v>33661021</v>
      </c>
      <c r="D699" s="362" t="inlineStr">
        <is>
          <t>123674_TBS VOD/OLV_CONSTELLATION_2019 CYU_CORONA REFRESCA_2Q'19-3Q'19_IO#123674</t>
        </is>
      </c>
      <c r="E699" s="362" t="inlineStr">
        <is>
          <t>TBS</t>
        </is>
      </c>
      <c r="F699" s="363" t="n">
        <v>43598</v>
      </c>
      <c r="G699" s="363" t="n">
        <v>43709</v>
      </c>
      <c r="H699" s="362" t="n">
        <v>339289</v>
      </c>
      <c r="I699" s="362" t="n">
        <v>0.71</v>
      </c>
      <c r="J699" s="364">
        <f>ROUND(H699*(I699/1000),2)</f>
        <v/>
      </c>
      <c r="K699" s="364" t="n"/>
    </row>
    <row r="700">
      <c r="B700" s="361" t="n">
        <v>659</v>
      </c>
      <c r="C700" s="362" t="n">
        <v>33661904</v>
      </c>
      <c r="D700" s="362" t="inlineStr">
        <is>
          <t>125933_TNT - Boston Beer - 2Q'19 Truly VOD/OLV Allocation - IO #125933</t>
        </is>
      </c>
      <c r="E700" s="362" t="inlineStr">
        <is>
          <t>TNT</t>
        </is>
      </c>
      <c r="F700" s="363" t="n">
        <v>43598</v>
      </c>
      <c r="G700" s="363" t="n">
        <v>43646</v>
      </c>
      <c r="H700" s="362" t="n">
        <v>1883502</v>
      </c>
      <c r="I700" s="362" t="n">
        <v>0.71</v>
      </c>
      <c r="J700" s="364">
        <f>ROUND(H700*(I700/1000),2)</f>
        <v/>
      </c>
      <c r="K700" s="364" t="n"/>
    </row>
    <row r="701">
      <c r="B701" s="361" t="n">
        <v>660</v>
      </c>
      <c r="C701" s="362" t="n">
        <v>33664812</v>
      </c>
      <c r="D701" s="362" t="inlineStr">
        <is>
          <t>120541_ADSM_Fruit of the Loom_18/19 UF_120541</t>
        </is>
      </c>
      <c r="E701" s="362" t="inlineStr">
        <is>
          <t>Adult Swim</t>
        </is>
      </c>
      <c r="F701" s="363" t="n">
        <v>43599</v>
      </c>
      <c r="G701" s="363" t="n">
        <v>43723</v>
      </c>
      <c r="H701" s="362" t="n">
        <v>221951</v>
      </c>
      <c r="I701" s="362" t="n">
        <v>0.71</v>
      </c>
      <c r="J701" s="364">
        <f>ROUND(H701*(I701/1000),2)</f>
        <v/>
      </c>
      <c r="K701" s="364" t="n"/>
    </row>
    <row r="702">
      <c r="B702" s="361" t="n">
        <v>661</v>
      </c>
      <c r="C702" s="362" t="n">
        <v>33665155</v>
      </c>
      <c r="D702" s="362" t="inlineStr">
        <is>
          <t>125942_TBS - Boston Beer - 2Q'19 Truly VOD/OLV Allocation - IO #125942</t>
        </is>
      </c>
      <c r="E702" s="362" t="inlineStr">
        <is>
          <t>TBS</t>
        </is>
      </c>
      <c r="F702" s="363" t="n">
        <v>43598</v>
      </c>
      <c r="G702" s="363" t="n">
        <v>43646</v>
      </c>
      <c r="H702" s="362" t="n">
        <v>919449</v>
      </c>
      <c r="I702" s="362" t="n">
        <v>0.71</v>
      </c>
      <c r="J702" s="364">
        <f>ROUND(H702*(I702/1000),2)</f>
        <v/>
      </c>
      <c r="K702" s="364" t="n"/>
    </row>
    <row r="703">
      <c r="B703" s="361" t="n">
        <v>662</v>
      </c>
      <c r="C703" s="362" t="n">
        <v>33666420</v>
      </c>
      <c r="D703" s="362" t="inlineStr">
        <is>
          <t>126800_Adult Swim - Warner Brothers - Shaft Pre-Opening 3Q19 - Adult Swim OLV/VOD - #126800</t>
        </is>
      </c>
      <c r="E703" s="362" t="inlineStr">
        <is>
          <t>Adult Swim</t>
        </is>
      </c>
      <c r="F703" s="363" t="n">
        <v>43598</v>
      </c>
      <c r="G703" s="363" t="n">
        <v>43632</v>
      </c>
      <c r="H703" s="362" t="n">
        <v>204084</v>
      </c>
      <c r="I703" s="362" t="n">
        <v>0.71</v>
      </c>
      <c r="J703" s="364">
        <f>ROUND(H703*(I703/1000),2)</f>
        <v/>
      </c>
      <c r="K703" s="364" t="n"/>
    </row>
    <row r="704">
      <c r="B704" s="361" t="n">
        <v>663</v>
      </c>
      <c r="C704" s="362" t="n">
        <v>33675661</v>
      </c>
      <c r="D704" s="362" t="inlineStr">
        <is>
          <t>126903_P&amp;G_TBS/TNT/TeamCoco OLV &amp; VOD_2Q'19 P&amp;G Upfront Olay Sun Moisturizer_IO #126903</t>
        </is>
      </c>
      <c r="E704" s="362" t="inlineStr">
        <is>
          <t>TBS</t>
        </is>
      </c>
      <c r="F704" s="363" t="n">
        <v>43598</v>
      </c>
      <c r="G704" s="363" t="n">
        <v>43618</v>
      </c>
      <c r="H704" s="362" t="n">
        <v>691027</v>
      </c>
      <c r="I704" s="362" t="n">
        <v>0.71</v>
      </c>
      <c r="J704" s="364">
        <f>ROUND(H704*(I704/1000),2)</f>
        <v/>
      </c>
      <c r="K704" s="364" t="n"/>
    </row>
    <row r="705">
      <c r="B705" s="361" t="n">
        <v>664</v>
      </c>
      <c r="C705" s="362" t="n">
        <v>33675661</v>
      </c>
      <c r="D705" s="362" t="inlineStr">
        <is>
          <t>126903_P&amp;G_TBS/TNT/TeamCoco OLV &amp; VOD_2Q'19 P&amp;G Upfront Olay Sun Moisturizer_IO #126903</t>
        </is>
      </c>
      <c r="E705" s="362" t="inlineStr">
        <is>
          <t>TNT</t>
        </is>
      </c>
      <c r="F705" s="363" t="n">
        <v>43598</v>
      </c>
      <c r="G705" s="363" t="n">
        <v>43618</v>
      </c>
      <c r="H705" s="362" t="n">
        <v>668118</v>
      </c>
      <c r="I705" s="362" t="n">
        <v>0.71</v>
      </c>
      <c r="J705" s="364">
        <f>ROUND(H705*(I705/1000),2)</f>
        <v/>
      </c>
      <c r="K705" s="364" t="n"/>
    </row>
    <row r="706">
      <c r="B706" s="361" t="n">
        <v>665</v>
      </c>
      <c r="C706" s="362" t="n">
        <v>33699441</v>
      </c>
      <c r="D706" s="362" t="inlineStr">
        <is>
          <t>124866_TBS OLV/VOD_CONSTELLATION_2019 CYU_SVEDKA_2Q19-3Q19_IO#124866</t>
        </is>
      </c>
      <c r="E706" s="362" t="inlineStr">
        <is>
          <t>TBS</t>
        </is>
      </c>
      <c r="F706" s="363" t="n">
        <v>43599</v>
      </c>
      <c r="G706" s="363" t="n">
        <v>43709</v>
      </c>
      <c r="H706" s="362" t="n">
        <v>274483</v>
      </c>
      <c r="I706" s="362" t="n">
        <v>0.71</v>
      </c>
      <c r="J706" s="364">
        <f>ROUND(H706*(I706/1000),2)</f>
        <v/>
      </c>
      <c r="K706" s="364" t="n"/>
    </row>
    <row r="707">
      <c r="B707" s="361" t="n">
        <v>666</v>
      </c>
      <c r="C707" s="362" t="n">
        <v>33744344</v>
      </c>
      <c r="D707" s="362" t="inlineStr">
        <is>
          <t>126162_TOON - McDonald's - Secret Life of Pets - 2Q'19 OLV/VOD 18/19 - #126162</t>
        </is>
      </c>
      <c r="E707" s="362" t="inlineStr">
        <is>
          <t>Boomerang</t>
        </is>
      </c>
      <c r="F707" s="363" t="n">
        <v>43606</v>
      </c>
      <c r="G707" s="363" t="n">
        <v>43626</v>
      </c>
      <c r="H707" s="362" t="n">
        <v>257</v>
      </c>
      <c r="I707" s="362" t="n">
        <v>0.71</v>
      </c>
      <c r="J707" s="364">
        <f>ROUND(H707*(I707/1000),2)</f>
        <v/>
      </c>
      <c r="K707" s="364" t="n"/>
    </row>
    <row r="708">
      <c r="B708" s="361" t="n">
        <v>667</v>
      </c>
      <c r="C708" s="362" t="n">
        <v>33744344</v>
      </c>
      <c r="D708" s="362" t="inlineStr">
        <is>
          <t>126162_TOON - McDonald's - Secret Life of Pets - 2Q'19 OLV/VOD 18/19 - #126162</t>
        </is>
      </c>
      <c r="E708" s="362" t="inlineStr">
        <is>
          <t>Cartoon Network</t>
        </is>
      </c>
      <c r="F708" s="363" t="n">
        <v>43606</v>
      </c>
      <c r="G708" s="363" t="n">
        <v>43626</v>
      </c>
      <c r="H708" s="362" t="n">
        <v>1981281</v>
      </c>
      <c r="I708" s="362" t="n">
        <v>0.71</v>
      </c>
      <c r="J708" s="364">
        <f>ROUND(H708*(I708/1000),2)</f>
        <v/>
      </c>
      <c r="K708" s="364" t="n"/>
    </row>
    <row r="709">
      <c r="B709" s="361" t="n">
        <v>668</v>
      </c>
      <c r="C709" s="362" t="n">
        <v>33744344</v>
      </c>
      <c r="D709" s="362" t="inlineStr">
        <is>
          <t>126162_TOON - McDonald's - Secret Life of Pets - 2Q'19 OLV/VOD 18/19 - #126162</t>
        </is>
      </c>
      <c r="E709" s="362" t="inlineStr">
        <is>
          <t>Cartoon Network ESP</t>
        </is>
      </c>
      <c r="F709" s="363" t="n">
        <v>43606</v>
      </c>
      <c r="G709" s="363" t="n">
        <v>43626</v>
      </c>
      <c r="H709" s="362" t="n">
        <v>9796</v>
      </c>
      <c r="I709" s="362" t="n">
        <v>0.71</v>
      </c>
      <c r="J709" s="364">
        <f>ROUND(H709*(I709/1000),2)</f>
        <v/>
      </c>
      <c r="K709" s="364" t="n"/>
    </row>
    <row r="710">
      <c r="B710" s="361" t="n">
        <v>669</v>
      </c>
      <c r="C710" s="362" t="n">
        <v>33773807</v>
      </c>
      <c r="D710" s="362" t="inlineStr">
        <is>
          <t>126699_TBS VOD/OLV_CAPITAL ONE_2Q-3Q'19 SCATTER_CONSUMER CARD_5/6-7/14_IO#126699</t>
        </is>
      </c>
      <c r="E710" s="362" t="inlineStr">
        <is>
          <t>TBS</t>
        </is>
      </c>
      <c r="F710" s="363" t="n">
        <v>43602</v>
      </c>
      <c r="G710" s="363" t="n">
        <v>43660</v>
      </c>
      <c r="H710" s="362" t="n">
        <v>554276</v>
      </c>
      <c r="I710" s="362" t="n">
        <v>0.71</v>
      </c>
      <c r="J710" s="364">
        <f>ROUND(H710*(I710/1000),2)</f>
        <v/>
      </c>
      <c r="K710" s="364" t="n"/>
    </row>
    <row r="711">
      <c r="B711" s="361" t="n">
        <v>670</v>
      </c>
      <c r="C711" s="362" t="n">
        <v>33774207</v>
      </c>
      <c r="D711" s="362" t="inlineStr">
        <is>
          <t>126676_CTN VOD/OLV Topps Juicy Drop Trademark 2Q19 Post Easter Upfront 5.20 - 6.24 IO#126676</t>
        </is>
      </c>
      <c r="E711" s="362" t="inlineStr">
        <is>
          <t>Boomerang</t>
        </is>
      </c>
      <c r="F711" s="363" t="n">
        <v>43605</v>
      </c>
      <c r="G711" s="363" t="n">
        <v>43646</v>
      </c>
      <c r="H711" s="362" t="n">
        <v>14</v>
      </c>
      <c r="I711" s="362" t="n">
        <v>0.71</v>
      </c>
      <c r="J711" s="364">
        <f>ROUND(H711*(I711/1000),2)</f>
        <v/>
      </c>
      <c r="K711" s="364" t="n"/>
    </row>
    <row r="712">
      <c r="B712" s="361" t="n">
        <v>671</v>
      </c>
      <c r="C712" s="362" t="n">
        <v>33774207</v>
      </c>
      <c r="D712" s="362" t="inlineStr">
        <is>
          <t>126676_CTN VOD/OLV Topps Juicy Drop Trademark 2Q19 Post Easter Upfront 5.20 - 6.24 IO#126676</t>
        </is>
      </c>
      <c r="E712" s="362" t="inlineStr">
        <is>
          <t>Cartoon Network</t>
        </is>
      </c>
      <c r="F712" s="363" t="n">
        <v>43605</v>
      </c>
      <c r="G712" s="363" t="n">
        <v>43646</v>
      </c>
      <c r="H712" s="362" t="n">
        <v>189870</v>
      </c>
      <c r="I712" s="362" t="n">
        <v>0.71</v>
      </c>
      <c r="J712" s="364">
        <f>ROUND(H712*(I712/1000),2)</f>
        <v/>
      </c>
      <c r="K712" s="364" t="n"/>
    </row>
    <row r="713">
      <c r="B713" s="361" t="n">
        <v>672</v>
      </c>
      <c r="C713" s="362" t="n">
        <v>33774207</v>
      </c>
      <c r="D713" s="362" t="inlineStr">
        <is>
          <t>126676_CTN VOD/OLV Topps Juicy Drop Trademark 2Q19 Post Easter Upfront 5.20 - 6.24 IO#126676</t>
        </is>
      </c>
      <c r="E713" s="362" t="inlineStr">
        <is>
          <t>Cartoon Network ESP</t>
        </is>
      </c>
      <c r="F713" s="363" t="n">
        <v>43605</v>
      </c>
      <c r="G713" s="363" t="n">
        <v>43646</v>
      </c>
      <c r="H713" s="362" t="n">
        <v>708</v>
      </c>
      <c r="I713" s="362" t="n">
        <v>0.71</v>
      </c>
      <c r="J713" s="364">
        <f>ROUND(H713*(I713/1000),2)</f>
        <v/>
      </c>
      <c r="K713" s="364" t="n"/>
    </row>
    <row r="714">
      <c r="B714" s="361" t="n">
        <v>673</v>
      </c>
      <c r="C714" s="362" t="n">
        <v>33781143</v>
      </c>
      <c r="D714" s="362" t="inlineStr">
        <is>
          <t>125831_TBS - DXL - 2Q'19 TBS VOD for ADU - 4Q'18 Upfront Liability - 5/20-6/16 - IO # 125831</t>
        </is>
      </c>
      <c r="E714" s="362" t="inlineStr">
        <is>
          <t>TBS</t>
        </is>
      </c>
      <c r="F714" s="363" t="n">
        <v>43605</v>
      </c>
      <c r="G714" s="363" t="n">
        <v>43632</v>
      </c>
      <c r="H714" s="362" t="n">
        <v>96435</v>
      </c>
      <c r="I714" s="362" t="n">
        <v>0.71</v>
      </c>
      <c r="J714" s="364">
        <f>ROUND(H714*(I714/1000),2)</f>
        <v/>
      </c>
      <c r="K714" s="364" t="n"/>
    </row>
    <row r="715">
      <c r="B715" s="361" t="n">
        <v>674</v>
      </c>
      <c r="C715" s="362" t="n">
        <v>33793703</v>
      </c>
      <c r="D715" s="362" t="inlineStr">
        <is>
          <t>126429_TEN - McDonald's Amp'd Scatter VOD/FEP 2Q19 # 126429</t>
        </is>
      </c>
      <c r="E715" s="362" t="inlineStr">
        <is>
          <t>Adult Swim</t>
        </is>
      </c>
      <c r="F715" s="363" t="n">
        <v>43605</v>
      </c>
      <c r="G715" s="363" t="n">
        <v>43646</v>
      </c>
      <c r="H715" s="362" t="n">
        <v>571535</v>
      </c>
      <c r="I715" s="362" t="n">
        <v>0.71</v>
      </c>
      <c r="J715" s="364">
        <f>ROUND(H715*(I715/1000),2)</f>
        <v/>
      </c>
      <c r="K715" s="364" t="n"/>
    </row>
    <row r="716">
      <c r="B716" s="361" t="n">
        <v>675</v>
      </c>
      <c r="C716" s="362" t="n">
        <v>33793703</v>
      </c>
      <c r="D716" s="362" t="inlineStr">
        <is>
          <t>126429_TEN - McDonald's Amp'd Scatter VOD/FEP 2Q19 # 126429</t>
        </is>
      </c>
      <c r="E716" s="362" t="inlineStr">
        <is>
          <t>TBS</t>
        </is>
      </c>
      <c r="F716" s="363" t="n">
        <v>43605</v>
      </c>
      <c r="G716" s="363" t="n">
        <v>43646</v>
      </c>
      <c r="H716" s="362" t="n">
        <v>407874</v>
      </c>
      <c r="I716" s="362" t="n">
        <v>0.71</v>
      </c>
      <c r="J716" s="364">
        <f>ROUND(H716*(I716/1000),2)</f>
        <v/>
      </c>
      <c r="K716" s="364" t="n"/>
    </row>
    <row r="717">
      <c r="B717" s="361" t="n">
        <v>676</v>
      </c>
      <c r="C717" s="362" t="n">
        <v>33793703</v>
      </c>
      <c r="D717" s="362" t="inlineStr">
        <is>
          <t>126429_TEN - McDonald's Amp'd Scatter VOD/FEP 2Q19 # 126429</t>
        </is>
      </c>
      <c r="E717" s="362" t="inlineStr">
        <is>
          <t>TNT</t>
        </is>
      </c>
      <c r="F717" s="363" t="n">
        <v>43605</v>
      </c>
      <c r="G717" s="363" t="n">
        <v>43646</v>
      </c>
      <c r="H717" s="362" t="n">
        <v>542520</v>
      </c>
      <c r="I717" s="362" t="n">
        <v>0.71</v>
      </c>
      <c r="J717" s="364">
        <f>ROUND(H717*(I717/1000),2)</f>
        <v/>
      </c>
      <c r="K717" s="364" t="n"/>
    </row>
    <row r="718">
      <c r="B718" s="361" t="n">
        <v>677</v>
      </c>
      <c r="C718" s="362" t="n">
        <v>33793703</v>
      </c>
      <c r="D718" s="362" t="inlineStr">
        <is>
          <t>126429_TEN - McDonald's Amp'd Scatter VOD/FEP 2Q19 # 126429</t>
        </is>
      </c>
      <c r="E718" s="362" t="inlineStr">
        <is>
          <t>truTV</t>
        </is>
      </c>
      <c r="F718" s="363" t="n">
        <v>43605</v>
      </c>
      <c r="G718" s="363" t="n">
        <v>43646</v>
      </c>
      <c r="H718" s="362" t="n">
        <v>182462</v>
      </c>
      <c r="I718" s="362" t="n">
        <v>0.71</v>
      </c>
      <c r="J718" s="364">
        <f>ROUND(H718*(I718/1000),2)</f>
        <v/>
      </c>
      <c r="K718" s="364" t="n"/>
    </row>
    <row r="719">
      <c r="B719" s="361" t="n">
        <v>678</v>
      </c>
      <c r="C719" s="362" t="n">
        <v>33796461</v>
      </c>
      <c r="D719" s="362" t="inlineStr">
        <is>
          <t>125491_TBS VOD - Infiniti TBS Conan - 2Q'19 TBS VOD for ADU - IO #125491</t>
        </is>
      </c>
      <c r="E719" s="362" t="inlineStr">
        <is>
          <t>TBS</t>
        </is>
      </c>
      <c r="F719" s="363" t="n">
        <v>43626</v>
      </c>
      <c r="G719" s="363" t="n">
        <v>43646</v>
      </c>
      <c r="H719" s="362" t="n">
        <v>28491</v>
      </c>
      <c r="I719" s="362" t="n">
        <v>0.71</v>
      </c>
      <c r="J719" s="364">
        <f>ROUND(H719*(I719/1000),2)</f>
        <v/>
      </c>
      <c r="K719" s="364" t="n"/>
    </row>
    <row r="720">
      <c r="B720" s="361" t="n">
        <v>679</v>
      </c>
      <c r="C720" s="362" t="n">
        <v>33796480</v>
      </c>
      <c r="D720" s="362" t="inlineStr">
        <is>
          <t>125488_TNT VOD - Infiniti TNT Originals - 2Q'19 TNT VOD for ADU - IO #125488</t>
        </is>
      </c>
      <c r="E720" s="362" t="inlineStr">
        <is>
          <t>TNT</t>
        </is>
      </c>
      <c r="F720" s="363" t="n">
        <v>43605</v>
      </c>
      <c r="G720" s="363" t="n">
        <v>43646</v>
      </c>
      <c r="H720" s="362" t="n">
        <v>239042</v>
      </c>
      <c r="I720" s="362" t="n">
        <v>0.71</v>
      </c>
      <c r="J720" s="364">
        <f>ROUND(H720*(I720/1000),2)</f>
        <v/>
      </c>
      <c r="K720" s="364" t="n"/>
    </row>
    <row r="721">
      <c r="B721" s="361" t="n">
        <v>680</v>
      </c>
      <c r="C721" s="362" t="n">
        <v>33811883</v>
      </c>
      <c r="D721" s="362" t="inlineStr">
        <is>
          <t>125643_ADSM Facebook VOD 5/10/19-9/29/19 #125643</t>
        </is>
      </c>
      <c r="E721" s="362" t="inlineStr">
        <is>
          <t>Adult Swim</t>
        </is>
      </c>
      <c r="F721" s="363" t="n">
        <v>43605</v>
      </c>
      <c r="G721" s="363" t="n">
        <v>43737</v>
      </c>
      <c r="H721" s="362" t="n">
        <v>103510</v>
      </c>
      <c r="I721" s="362" t="n">
        <v>0.71</v>
      </c>
      <c r="J721" s="364">
        <f>ROUND(H721*(I721/1000),2)</f>
        <v/>
      </c>
      <c r="K721" s="364" t="n"/>
    </row>
    <row r="722">
      <c r="B722" s="361" t="n">
        <v>681</v>
      </c>
      <c r="C722" s="362" t="n">
        <v>33812144</v>
      </c>
      <c r="D722" s="362" t="inlineStr">
        <is>
          <t>125882_CN - Sony Pictures OLV/VOD ADU MIB: International 5/20/19-6/16/19 #125882</t>
        </is>
      </c>
      <c r="E722" s="362" t="inlineStr">
        <is>
          <t>Boomerang</t>
        </is>
      </c>
      <c r="F722" s="363" t="n">
        <v>43605</v>
      </c>
      <c r="G722" s="363" t="n">
        <v>43632</v>
      </c>
      <c r="H722" s="362" t="n">
        <v>83</v>
      </c>
      <c r="I722" s="362" t="n">
        <v>0.71</v>
      </c>
      <c r="J722" s="364">
        <f>ROUND(H722*(I722/1000),2)</f>
        <v/>
      </c>
      <c r="K722" s="364" t="n"/>
    </row>
    <row r="723">
      <c r="B723" s="361" t="n">
        <v>682</v>
      </c>
      <c r="C723" s="362" t="n">
        <v>33812144</v>
      </c>
      <c r="D723" s="362" t="inlineStr">
        <is>
          <t>125882_CN - Sony Pictures OLV/VOD ADU MIB: International 5/20/19-6/16/19 #125882</t>
        </is>
      </c>
      <c r="E723" s="362" t="inlineStr">
        <is>
          <t>Cartoon Network</t>
        </is>
      </c>
      <c r="F723" s="363" t="n">
        <v>43605</v>
      </c>
      <c r="G723" s="363" t="n">
        <v>43632</v>
      </c>
      <c r="H723" s="362" t="n">
        <v>392341</v>
      </c>
      <c r="I723" s="362" t="n">
        <v>0.71</v>
      </c>
      <c r="J723" s="364">
        <f>ROUND(H723*(I723/1000),2)</f>
        <v/>
      </c>
      <c r="K723" s="364" t="n"/>
    </row>
    <row r="724">
      <c r="B724" s="361" t="n">
        <v>683</v>
      </c>
      <c r="C724" s="362" t="n">
        <v>33812144</v>
      </c>
      <c r="D724" s="362" t="inlineStr">
        <is>
          <t>125882_CN - Sony Pictures OLV/VOD ADU MIB: International 5/20/19-6/16/19 #125882</t>
        </is>
      </c>
      <c r="E724" s="362" t="inlineStr">
        <is>
          <t>Cartoon Network ESP</t>
        </is>
      </c>
      <c r="F724" s="363" t="n">
        <v>43605</v>
      </c>
      <c r="G724" s="363" t="n">
        <v>43632</v>
      </c>
      <c r="H724" s="362" t="n">
        <v>2398</v>
      </c>
      <c r="I724" s="362" t="n">
        <v>0.71</v>
      </c>
      <c r="J724" s="364">
        <f>ROUND(H724*(I724/1000),2)</f>
        <v/>
      </c>
      <c r="K724" s="364" t="n"/>
    </row>
    <row r="725">
      <c r="B725" s="361" t="n">
        <v>684</v>
      </c>
      <c r="C725" s="362" t="n">
        <v>33850969</v>
      </c>
      <c r="D725" s="362" t="inlineStr">
        <is>
          <t>125587_TBS OLV/VOD - Netflix - Always Be My Maybe - 5/27-6/9 - #125587</t>
        </is>
      </c>
      <c r="E725" s="362" t="inlineStr">
        <is>
          <t>TBS</t>
        </is>
      </c>
      <c r="F725" s="363" t="n">
        <v>43612</v>
      </c>
      <c r="G725" s="363" t="n">
        <v>43625</v>
      </c>
      <c r="H725" s="362" t="n">
        <v>453183</v>
      </c>
      <c r="I725" s="362" t="n">
        <v>0.71</v>
      </c>
      <c r="J725" s="364">
        <f>ROUND(H725*(I725/1000),2)</f>
        <v/>
      </c>
      <c r="K725" s="364" t="n"/>
    </row>
    <row r="726">
      <c r="B726" s="361" t="n">
        <v>685</v>
      </c>
      <c r="C726" s="362" t="n">
        <v>33899609</v>
      </c>
      <c r="D726" s="362" t="inlineStr">
        <is>
          <t>126874_Toon-18/19 Disney - Captain Marvel DVD-VOD - 5/28-6/16 IO#126874</t>
        </is>
      </c>
      <c r="E726" s="362" t="inlineStr">
        <is>
          <t>Boomerang</t>
        </is>
      </c>
      <c r="F726" s="363" t="n">
        <v>43613</v>
      </c>
      <c r="G726" s="363" t="n">
        <v>43632</v>
      </c>
      <c r="H726" s="362" t="n">
        <v>22</v>
      </c>
      <c r="I726" s="362" t="n">
        <v>0.71</v>
      </c>
      <c r="J726" s="364">
        <f>ROUND(H726*(I726/1000),2)</f>
        <v/>
      </c>
      <c r="K726" s="364" t="n"/>
    </row>
    <row r="727">
      <c r="B727" s="361" t="n">
        <v>686</v>
      </c>
      <c r="C727" s="362" t="n">
        <v>33899609</v>
      </c>
      <c r="D727" s="362" t="inlineStr">
        <is>
          <t>126874_Toon-18/19 Disney - Captain Marvel DVD-VOD - 5/28-6/16 IO#126874</t>
        </is>
      </c>
      <c r="E727" s="362" t="inlineStr">
        <is>
          <t>Cartoon Network</t>
        </is>
      </c>
      <c r="F727" s="363" t="n">
        <v>43613</v>
      </c>
      <c r="G727" s="363" t="n">
        <v>43632</v>
      </c>
      <c r="H727" s="362" t="n">
        <v>127342</v>
      </c>
      <c r="I727" s="362" t="n">
        <v>0.71</v>
      </c>
      <c r="J727" s="364">
        <f>ROUND(H727*(I727/1000),2)</f>
        <v/>
      </c>
      <c r="K727" s="364" t="n"/>
    </row>
    <row r="728">
      <c r="B728" s="361" t="n">
        <v>687</v>
      </c>
      <c r="C728" s="362" t="n">
        <v>33899609</v>
      </c>
      <c r="D728" s="362" t="inlineStr">
        <is>
          <t>126874_Toon-18/19 Disney - Captain Marvel DVD-VOD - 5/28-6/16 IO#126874</t>
        </is>
      </c>
      <c r="E728" s="362" t="inlineStr">
        <is>
          <t>Cartoon Network ESP</t>
        </is>
      </c>
      <c r="F728" s="363" t="n">
        <v>43613</v>
      </c>
      <c r="G728" s="363" t="n">
        <v>43632</v>
      </c>
      <c r="H728" s="362" t="n">
        <v>466</v>
      </c>
      <c r="I728" s="362" t="n">
        <v>0.71</v>
      </c>
      <c r="J728" s="364">
        <f>ROUND(H728*(I728/1000),2)</f>
        <v/>
      </c>
      <c r="K728" s="364" t="n"/>
    </row>
    <row r="729">
      <c r="B729" s="361" t="n">
        <v>688</v>
      </c>
      <c r="C729" s="362" t="n">
        <v>33911904</v>
      </c>
      <c r="D729" s="362" t="inlineStr">
        <is>
          <t>126883_Toon-18/19 Disney- Toy Story 4 VOD- 6/3-6/22</t>
        </is>
      </c>
      <c r="E729" s="362" t="inlineStr">
        <is>
          <t>Boomerang</t>
        </is>
      </c>
      <c r="F729" s="363" t="n">
        <v>43613</v>
      </c>
      <c r="G729" s="363" t="n">
        <v>43638</v>
      </c>
      <c r="H729" s="362" t="n">
        <v>6</v>
      </c>
      <c r="I729" s="362" t="n">
        <v>0.71</v>
      </c>
      <c r="J729" s="364">
        <f>ROUND(H729*(I729/1000),2)</f>
        <v/>
      </c>
      <c r="K729" s="364" t="n"/>
    </row>
    <row r="730">
      <c r="B730" s="361" t="n">
        <v>689</v>
      </c>
      <c r="C730" s="362" t="n">
        <v>33911904</v>
      </c>
      <c r="D730" s="362" t="inlineStr">
        <is>
          <t>126883_Toon-18/19 Disney- Toy Story 4 VOD- 6/3-6/22</t>
        </is>
      </c>
      <c r="E730" s="362" t="inlineStr">
        <is>
          <t>Cartoon Network</t>
        </is>
      </c>
      <c r="F730" s="363" t="n">
        <v>43613</v>
      </c>
      <c r="G730" s="363" t="n">
        <v>43638</v>
      </c>
      <c r="H730" s="362" t="n">
        <v>22272</v>
      </c>
      <c r="I730" s="362" t="n">
        <v>0.71</v>
      </c>
      <c r="J730" s="364">
        <f>ROUND(H730*(I730/1000),2)</f>
        <v/>
      </c>
      <c r="K730" s="364" t="n"/>
    </row>
    <row r="731">
      <c r="B731" s="361" t="n">
        <v>690</v>
      </c>
      <c r="C731" s="362" t="n">
        <v>33911904</v>
      </c>
      <c r="D731" s="362" t="inlineStr">
        <is>
          <t>126883_Toon-18/19 Disney- Toy Story 4 VOD- 6/3-6/22</t>
        </is>
      </c>
      <c r="E731" s="362" t="inlineStr">
        <is>
          <t>Cartoon Network ESP</t>
        </is>
      </c>
      <c r="F731" s="363" t="n">
        <v>43613</v>
      </c>
      <c r="G731" s="363" t="n">
        <v>43638</v>
      </c>
      <c r="H731" s="362" t="n">
        <v>102</v>
      </c>
      <c r="I731" s="362" t="n">
        <v>0.71</v>
      </c>
      <c r="J731" s="364">
        <f>ROUND(H731*(I731/1000),2)</f>
        <v/>
      </c>
      <c r="K731" s="364" t="n"/>
    </row>
    <row r="732">
      <c r="B732" s="361" t="n">
        <v>691</v>
      </c>
      <c r="C732" s="362" t="n">
        <v>33999363</v>
      </c>
      <c r="D732" s="362" t="inlineStr">
        <is>
          <t>126974_Adult Swim - Warner Brothers - Annabelle Comes Home Pre-Opening 2Q19 - OLV/VOD - #126974</t>
        </is>
      </c>
      <c r="E732" s="362" t="inlineStr">
        <is>
          <t>Adult Swim</t>
        </is>
      </c>
      <c r="F732" s="363" t="n">
        <v>43617</v>
      </c>
      <c r="G732" s="363" t="n">
        <v>43646</v>
      </c>
      <c r="H732" s="362" t="n">
        <v>30788</v>
      </c>
      <c r="I732" s="362" t="n">
        <v>0.71</v>
      </c>
      <c r="J732" s="364">
        <f>ROUND(H732*(I732/1000),2)</f>
        <v/>
      </c>
      <c r="K732" s="364" t="n"/>
    </row>
    <row r="733">
      <c r="B733" s="95" t="n"/>
      <c r="C733" s="95" t="n"/>
      <c r="F733" s="365" t="n"/>
      <c r="G733" s="365" t="n"/>
      <c r="H733" s="253" t="n"/>
      <c r="I733" s="360" t="n"/>
      <c r="J733" s="333" t="n"/>
    </row>
    <row r="734">
      <c r="B734" s="95" t="n"/>
      <c r="C734" s="92" t="n"/>
      <c r="E734" s="253" t="n"/>
      <c r="F734" s="48" t="n"/>
      <c r="G734" s="47" t="n"/>
      <c r="H734" s="327" t="n"/>
      <c r="I734" s="328" t="n"/>
      <c r="J734" s="327" t="n"/>
    </row>
    <row r="735">
      <c r="B735" s="95" t="n"/>
      <c r="C735" s="92" t="n"/>
      <c r="E735" s="253" t="n"/>
      <c r="G735" s="253" t="n"/>
      <c r="H735" s="332" t="n"/>
      <c r="I735" s="333" t="n"/>
    </row>
    <row r="736">
      <c r="B736" s="95" t="n"/>
      <c r="C736" s="92" t="n"/>
      <c r="E736" s="315" t="n"/>
      <c r="F736" s="100" t="inlineStr">
        <is>
          <t>Sub-totals by Network:</t>
        </is>
      </c>
      <c r="G736" s="216" t="inlineStr">
        <is>
          <t>truTV</t>
        </is>
      </c>
      <c r="H736" s="215">
        <f>SUMIF(E42:E734,G736,H42:H734)</f>
        <v/>
      </c>
      <c r="I736" s="329" t="n"/>
      <c r="J736" s="366">
        <f>SUMIF(E42:E734,G736,J42:J734)</f>
        <v/>
      </c>
    </row>
    <row r="737">
      <c r="B737" s="95" t="n"/>
      <c r="C737" s="92" t="n"/>
      <c r="E737" s="315" t="n"/>
      <c r="F737" s="100" t="n"/>
      <c r="G737" s="216" t="inlineStr">
        <is>
          <t>Adult Swim</t>
        </is>
      </c>
      <c r="H737" s="215">
        <f>SUMIF(E42:E734,G737,H42:H734)</f>
        <v/>
      </c>
      <c r="I737" s="329" t="n"/>
      <c r="J737" s="366">
        <f>SUMIF(E42:E734,G737,J42:J734)</f>
        <v/>
      </c>
    </row>
    <row r="738">
      <c r="B738" s="95" t="n"/>
      <c r="C738" s="92" t="n"/>
      <c r="E738" s="315" t="n"/>
      <c r="F738" s="100" t="n"/>
      <c r="G738" s="216" t="inlineStr">
        <is>
          <t>TBS</t>
        </is>
      </c>
      <c r="H738" s="215">
        <f>SUMIF(E42:E734,G738,H42:H734)</f>
        <v/>
      </c>
      <c r="I738" s="329" t="n"/>
      <c r="J738" s="366">
        <f>SUMIF(E42:E734,G738,J42:J734)</f>
        <v/>
      </c>
    </row>
    <row r="739">
      <c r="B739" s="95" t="n"/>
      <c r="C739" s="92" t="n"/>
      <c r="E739" s="315" t="n"/>
      <c r="F739" s="100" t="n"/>
      <c r="G739" s="216" t="inlineStr">
        <is>
          <t>Boomerang</t>
        </is>
      </c>
      <c r="H739" s="215">
        <f>SUMIF(E42:E734,G739,H42:H734)</f>
        <v/>
      </c>
      <c r="I739" s="329" t="n"/>
      <c r="J739" s="366">
        <f>SUMIF(E42:E734,G739,J42:J734)</f>
        <v/>
      </c>
    </row>
    <row r="740">
      <c r="B740" s="95" t="n"/>
      <c r="C740" s="92" t="n"/>
      <c r="E740" s="315" t="n"/>
      <c r="F740" s="100" t="n"/>
      <c r="G740" s="216" t="inlineStr">
        <is>
          <t>Cartoon Network</t>
        </is>
      </c>
      <c r="H740" s="215">
        <f>SUMIF(E42:E734,G740,H42:H734)</f>
        <v/>
      </c>
      <c r="I740" s="329" t="n"/>
      <c r="J740" s="366">
        <f>SUMIF(E42:E734,G740,J42:J734)</f>
        <v/>
      </c>
    </row>
    <row r="741">
      <c r="B741" s="95" t="n"/>
      <c r="C741" s="92" t="n"/>
      <c r="E741" s="315" t="n"/>
      <c r="F741" s="100" t="n"/>
      <c r="G741" s="216" t="inlineStr">
        <is>
          <t>Cartoon Network ESP</t>
        </is>
      </c>
      <c r="H741" s="215">
        <f>SUMIF(E42:E734,G741,H42:H734)</f>
        <v/>
      </c>
      <c r="I741" s="329" t="n"/>
      <c r="J741" s="366">
        <f>SUMIF(E42:E734,G741,J42:J734)</f>
        <v/>
      </c>
    </row>
    <row r="742">
      <c r="B742" s="95" t="n"/>
      <c r="C742" s="92" t="n"/>
      <c r="E742" s="315" t="n"/>
      <c r="F742" s="100" t="n"/>
      <c r="G742" s="216" t="inlineStr">
        <is>
          <t>CNN</t>
        </is>
      </c>
      <c r="H742" s="215">
        <f>SUMIF(E42:E734,G742,H42:H734)</f>
        <v/>
      </c>
      <c r="I742" s="329" t="n"/>
      <c r="J742" s="366">
        <f>SUMIF(E42:E734,G742,J42:J734)</f>
        <v/>
      </c>
    </row>
    <row r="743">
      <c r="B743" s="95" t="n"/>
      <c r="C743" s="92" t="n"/>
      <c r="E743" s="315" t="n"/>
      <c r="F743" s="100" t="n"/>
      <c r="G743" s="216" t="inlineStr">
        <is>
          <t>HLN</t>
        </is>
      </c>
      <c r="H743" s="215">
        <f>SUMIF(E42:E734,G743,H42:H734)</f>
        <v/>
      </c>
      <c r="I743" s="329" t="n"/>
      <c r="J743" s="366">
        <f>SUMIF(E42:E734,G743,J42:J734)</f>
        <v/>
      </c>
    </row>
    <row r="744">
      <c r="B744" s="95" t="n"/>
      <c r="C744" s="92" t="n"/>
      <c r="E744" s="315" t="n"/>
      <c r="F744" s="100" t="n"/>
      <c r="G744" s="216" t="inlineStr">
        <is>
          <t>TNT</t>
        </is>
      </c>
      <c r="H744" s="215">
        <f>SUMIF(E42:E734,G744,H42:H734)</f>
        <v/>
      </c>
      <c r="I744" s="329" t="n"/>
      <c r="J744" s="366">
        <f>SUMIF(E42:E734,G744,J42:J734)</f>
        <v/>
      </c>
    </row>
    <row r="745">
      <c r="B745" s="95" t="n"/>
      <c r="C745" s="92" t="n"/>
      <c r="E745" s="315" t="n"/>
      <c r="F745" s="100" t="n"/>
      <c r="G745" s="216" t="inlineStr">
        <is>
          <t>March Madness</t>
        </is>
      </c>
      <c r="H745" s="215">
        <f>SUMIF(E42:E734,G745,H42:H734)</f>
        <v/>
      </c>
      <c r="I745" s="329" t="n"/>
      <c r="J745" s="366">
        <f>SUMIF(E42:E734,G745,J42:J734)</f>
        <v/>
      </c>
    </row>
    <row r="746">
      <c r="B746" s="95" t="n"/>
      <c r="C746" s="92" t="n"/>
      <c r="E746" s="253" t="n"/>
      <c r="F746" s="47" t="n"/>
      <c r="G746" s="48" t="n"/>
      <c r="H746" s="47" t="n"/>
      <c r="I746" s="327" t="n"/>
      <c r="J746" s="328" t="n"/>
    </row>
    <row r="747">
      <c r="B747" s="95" t="n"/>
      <c r="C747" s="92" t="n"/>
      <c r="E747" s="315" t="n"/>
      <c r="F747" s="253" t="n"/>
      <c r="H747" s="253" t="n"/>
      <c r="I747" s="332" t="n"/>
      <c r="J747" s="333" t="n"/>
      <c r="K747" s="334" t="n"/>
    </row>
    <row r="748">
      <c r="B748" s="95" t="n"/>
      <c r="C748" s="92" t="n"/>
      <c r="E748" s="315" t="n"/>
      <c r="F748" s="100" t="inlineStr">
        <is>
          <t>Total:</t>
        </is>
      </c>
      <c r="H748" s="253">
        <f>SUM(H42:H734)</f>
        <v/>
      </c>
      <c r="I748" s="332" t="n"/>
      <c r="J748" s="367">
        <f>SUM(J42:J734)</f>
        <v/>
      </c>
    </row>
    <row r="749">
      <c r="K749" s="334" t="n"/>
      <c r="L749" s="334" t="n"/>
    </row>
    <row r="750">
      <c r="B750" s="74" t="inlineStr">
        <is>
          <t xml:space="preserve">Invoice Comments:
</t>
        </is>
      </c>
      <c r="C750" s="66" t="n"/>
      <c r="D750" s="210" t="inlineStr">
        <is>
          <t>March Madness March Impressions billed in April - billing missed for March period</t>
        </is>
      </c>
      <c r="E750" s="66" t="n"/>
      <c r="F750" s="66" t="n"/>
      <c r="G750" s="66" t="n"/>
      <c r="H750" s="66" t="n"/>
      <c r="I750" s="66" t="n"/>
      <c r="J750" s="67" t="n"/>
    </row>
    <row r="751">
      <c r="B751" s="68" t="n"/>
      <c r="C751" s="69" t="n"/>
      <c r="D751" s="69" t="n"/>
      <c r="E751" s="69" t="n"/>
      <c r="F751" s="69" t="n"/>
      <c r="G751" s="69" t="n"/>
      <c r="H751" s="69" t="n"/>
      <c r="I751" s="69" t="n"/>
      <c r="J751" s="70" t="n"/>
    </row>
    <row r="752">
      <c r="B752" s="33" t="n"/>
      <c r="C752" s="33" t="n"/>
      <c r="D752" s="33" t="n"/>
      <c r="E752" s="33" t="n"/>
      <c r="F752" s="33" t="n"/>
      <c r="G752" s="33" t="n"/>
      <c r="H752" s="33" t="n"/>
      <c r="I752" s="33" t="n"/>
      <c r="J752" s="33" t="n"/>
    </row>
    <row r="753"/>
    <row r="754">
      <c r="B754" s="24" t="inlineStr">
        <is>
          <t>Please detach this portion and return with your remittance to:</t>
        </is>
      </c>
      <c r="J754" s="216" t="n"/>
    </row>
    <row r="755"/>
    <row r="756">
      <c r="B756" s="30" t="inlineStr">
        <is>
          <t>Canoe Ventures, LLC</t>
        </is>
      </c>
      <c r="C756" s="262" t="n"/>
      <c r="D756" s="71" t="n"/>
      <c r="E756" s="28" t="inlineStr">
        <is>
          <t>Invoice Date:</t>
        </is>
      </c>
      <c r="F756" s="26">
        <f>J1</f>
        <v/>
      </c>
    </row>
    <row r="757">
      <c r="B757" s="23" t="inlineStr">
        <is>
          <t>Attention: Accounting Department</t>
        </is>
      </c>
      <c r="D757" s="72" t="n"/>
      <c r="E757" s="58" t="inlineStr">
        <is>
          <t>Invoice Number:</t>
        </is>
      </c>
      <c r="F757" s="27">
        <f>J2</f>
        <v/>
      </c>
    </row>
    <row r="758">
      <c r="B758" s="31" t="inlineStr">
        <is>
          <t>200 Union Boulevard, Suite 201</t>
        </is>
      </c>
      <c r="D758" s="72" t="n"/>
      <c r="E758" s="58" t="inlineStr">
        <is>
          <t>Programmer:</t>
        </is>
      </c>
      <c r="F758" s="27" t="inlineStr">
        <is>
          <t>Turner</t>
        </is>
      </c>
      <c r="I758" s="25" t="inlineStr">
        <is>
          <t>Amount Due:</t>
        </is>
      </c>
      <c r="J758" s="323">
        <f>SUM(J42:J734)</f>
        <v/>
      </c>
    </row>
    <row r="759">
      <c r="B759" s="32" t="inlineStr">
        <is>
          <t>Lakewood, CO  80228</t>
        </is>
      </c>
      <c r="C759" s="263" t="n"/>
      <c r="D759" s="73" t="n"/>
      <c r="E759" s="151" t="n"/>
      <c r="F759" s="242" t="n"/>
      <c r="G759" s="242" t="n"/>
      <c r="H759" s="242" t="n"/>
    </row>
    <row r="760">
      <c r="C760" s="19" t="n"/>
      <c r="D760" s="19" t="n"/>
      <c r="E760" s="18" t="n"/>
      <c r="F760" s="242" t="n"/>
      <c r="G760" s="242" t="n"/>
      <c r="H760" s="242" t="n"/>
    </row>
    <row r="761">
      <c r="C761" s="19" t="n"/>
      <c r="D761" s="19" t="n"/>
      <c r="E761" s="18" t="n"/>
      <c r="F761" s="18" t="n"/>
      <c r="G761" s="18" t="n"/>
    </row>
  </sheetData>
  <autoFilter ref="B41:J42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39" man="1" max="16383" min="0"/>
  </rowBreaks>
  <colBreaks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N56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71.42578125"/>
    <col customWidth="1" max="5" min="5" style="266" width="20.7109375"/>
    <col customWidth="1" max="6" min="6" style="266" width="24.140625"/>
    <col customWidth="1" max="7" min="7" style="266" width="23.7109375"/>
    <col customWidth="1" max="8" min="8" style="266" width="22.85546875"/>
    <col customWidth="1" max="9" min="9" style="266" width="20.28515625"/>
    <col customWidth="1" max="10" min="10" style="266" width="23.5703125"/>
    <col customWidth="1" max="11" min="11" style="266" width="2"/>
    <col customWidth="1" max="12" min="12" style="266" width="15.28515625"/>
    <col customWidth="1" max="13" min="13" style="266" width="12.28515625"/>
    <col customWidth="1" max="14" min="14" style="266" width="16"/>
    <col customWidth="1" max="15" min="15" style="266" width="4.7109375"/>
    <col customWidth="1" max="16384" min="16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  <c r="K1" s="249" t="n"/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  <c r="K2" s="252" t="n"/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  <c r="K3" s="104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  <c r="K4" s="251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  <c r="K5" s="244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  <c r="K6" s="245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  <c r="K7" s="245" t="n"/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  <c r="K8" s="245" t="n"/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  <c r="K9" s="245" t="n"/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K10" s="24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  <c r="K11" s="244" t="n"/>
    </row>
    <row r="12">
      <c r="B12" s="115" t="inlineStr">
        <is>
          <t>Bill To:</t>
        </is>
      </c>
      <c r="C12" s="121" t="n"/>
      <c r="D12" s="162" t="inlineStr">
        <is>
          <t>TV One</t>
        </is>
      </c>
      <c r="E12" s="121" t="n"/>
      <c r="F12" s="121" t="n"/>
      <c r="H12" s="285" t="inlineStr">
        <is>
          <t>FEDERAL TAX ID : 26-2372059</t>
        </is>
      </c>
      <c r="K12" s="244" t="n"/>
    </row>
    <row r="13">
      <c r="C13" s="121" t="n"/>
      <c r="D13" s="119" t="inlineStr">
        <is>
          <t>Attention: John Fant</t>
        </is>
      </c>
      <c r="E13" s="121" t="n"/>
      <c r="F13" s="121" t="n"/>
      <c r="H13" s="289" t="inlineStr">
        <is>
          <t>Invoice # is required on all remittances</t>
        </is>
      </c>
      <c r="K13" s="246" t="n"/>
    </row>
    <row r="14">
      <c r="C14" s="121" t="n"/>
      <c r="D14" s="162" t="n"/>
      <c r="E14" s="285" t="n"/>
      <c r="F14" s="285" t="n"/>
      <c r="H14" s="287" t="n"/>
      <c r="I14" s="287" t="n"/>
      <c r="J14" s="287" t="n"/>
      <c r="K14" s="104" t="n"/>
    </row>
    <row r="15">
      <c r="A15" s="266" t="inlineStr">
        <is>
          <t xml:space="preserve"> </t>
        </is>
      </c>
      <c r="C15" s="285" t="n"/>
      <c r="D15" s="118" t="inlineStr">
        <is>
          <t>jfant@tvone.tv</t>
        </is>
      </c>
      <c r="E15" s="285" t="n"/>
      <c r="F15" s="285" t="n"/>
      <c r="H15" s="352" t="inlineStr">
        <is>
          <t>RATE CARD (current Tier in yellow)</t>
        </is>
      </c>
      <c r="I15" s="305" t="n"/>
      <c r="J15" s="306" t="n"/>
      <c r="K15" s="251" t="n"/>
    </row>
    <row r="16">
      <c r="D16" s="162" t="n"/>
      <c r="E16" s="285" t="n"/>
      <c r="G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K16" s="247" t="n"/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339" t="n"/>
      <c r="K17" s="101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  <c r="K18" s="101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  <c r="K19" s="101" t="n"/>
    </row>
    <row r="20">
      <c r="B20" s="115" t="inlineStr">
        <is>
          <t>Programming Group:</t>
        </is>
      </c>
      <c r="D20" s="290" t="inlineStr">
        <is>
          <t>TV One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  <c r="K20" s="101" t="n"/>
    </row>
    <row r="21">
      <c r="B21" s="115" t="inlineStr">
        <is>
          <t>Network(s):</t>
        </is>
      </c>
      <c r="D21" s="290" t="inlineStr">
        <is>
          <t>TV One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  <c r="K21" s="101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0.79</v>
      </c>
      <c r="J22" s="314" t="n"/>
      <c r="K22" s="101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  <c r="K23" s="101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  <c r="K24" s="101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J25" s="285" t="n"/>
      <c r="K25" s="287" t="n"/>
      <c r="L25" s="287" t="n"/>
      <c r="M25" s="287" t="n"/>
      <c r="N25" s="287" t="n"/>
    </row>
    <row customHeight="1" ht="31.5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E27" s="27" t="n"/>
      <c r="F27" s="180" t="n"/>
      <c r="G27" s="180" t="n"/>
      <c r="H27" s="341" t="n"/>
      <c r="I27" s="215" t="n"/>
      <c r="J27" s="215" t="n"/>
      <c r="K27" s="333" t="n"/>
    </row>
    <row customHeight="1" ht="16.5" r="28" s="59" thickBot="1">
      <c r="B28" s="95" t="n"/>
      <c r="C28" s="92" t="n"/>
      <c r="E28" s="253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E29" s="216" t="n"/>
      <c r="F29" s="253" t="n"/>
      <c r="H29" s="253" t="n"/>
      <c r="I29" s="332" t="n"/>
      <c r="J29" s="333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TV One</t>
        </is>
      </c>
      <c r="H30" s="215">
        <f>SUMIF($E$27:$E$27,$G30,$J$27:$J$28)</f>
        <v/>
      </c>
      <c r="I30" s="329" t="n"/>
      <c r="J30" s="331">
        <f>SUMIF($E$27:$E$27,$G30,$K$27:$K$28)</f>
        <v/>
      </c>
    </row>
    <row r="31">
      <c r="B31" s="95" t="n"/>
      <c r="C31" s="92" t="n"/>
      <c r="E31" s="216" t="n"/>
      <c r="F31" s="100" t="n"/>
      <c r="G31" s="216" t="inlineStr">
        <is>
          <t>Backfill Campaigns</t>
        </is>
      </c>
      <c r="H31" s="215">
        <f>SUMIF($E$27:$E$27,$G31,$J$27:$J$28)</f>
        <v/>
      </c>
      <c r="I31" s="329" t="n"/>
      <c r="J31" s="331" t="inlineStr">
        <is>
          <t>(Not Billed)</t>
        </is>
      </c>
    </row>
    <row customHeight="1" ht="16.5" r="32" s="59" thickBot="1">
      <c r="B32" s="95" t="n"/>
      <c r="C32" s="92" t="n"/>
      <c r="E32" s="253" t="n"/>
      <c r="F32" s="47" t="n"/>
      <c r="G32" s="48" t="n"/>
      <c r="H32" s="47" t="n"/>
      <c r="I32" s="327" t="n"/>
      <c r="J32" s="328" t="n"/>
    </row>
    <row customHeight="1" ht="16.5" r="33" s="59" thickTop="1">
      <c r="B33" s="95" t="n"/>
      <c r="C33" s="92" t="n"/>
      <c r="E33" s="216" t="n"/>
      <c r="F33" s="253" t="n"/>
      <c r="H33" s="253" t="n"/>
      <c r="I33" s="332" t="n"/>
      <c r="J33" s="333" t="n"/>
    </row>
    <row r="34">
      <c r="B34" s="95" t="n"/>
      <c r="C34" s="92" t="n"/>
      <c r="E34" s="216" t="n"/>
      <c r="F34" s="100" t="inlineStr">
        <is>
          <t>Total:</t>
        </is>
      </c>
      <c r="H34" s="253">
        <f>SUM(H30:H30)</f>
        <v/>
      </c>
      <c r="I34" s="332" t="n"/>
      <c r="J34" s="340">
        <f>SUM(J30:J30)</f>
        <v/>
      </c>
    </row>
    <row customHeight="1" ht="16.5" r="35" s="59" thickBot="1">
      <c r="B35" s="175" t="n"/>
      <c r="C35" s="175" t="n"/>
      <c r="D35" s="175" t="n"/>
      <c r="E35" s="175" t="n"/>
      <c r="F35" s="175" t="n"/>
      <c r="G35" s="175" t="n"/>
      <c r="H35" s="175" t="n"/>
      <c r="I35" s="175" t="n"/>
      <c r="J35" s="175" t="n"/>
    </row>
    <row r="36">
      <c r="B36" s="269" t="n"/>
      <c r="C36" s="269" t="n"/>
      <c r="D36" s="269" t="n"/>
      <c r="E36" s="269" t="n"/>
      <c r="F36" s="269" t="n"/>
      <c r="G36" s="269" t="n"/>
      <c r="H36" s="269" t="n"/>
      <c r="I36" s="269" t="n"/>
      <c r="J36" s="269" t="n"/>
    </row>
    <row r="37">
      <c r="B37" s="24" t="inlineStr">
        <is>
          <t>Please detach this portion and return with your remittance to:</t>
        </is>
      </c>
      <c r="K37" s="331" t="n"/>
    </row>
    <row r="38">
      <c r="K38" s="333" t="n"/>
    </row>
    <row r="39">
      <c r="B39" s="30" t="inlineStr">
        <is>
          <t>Canoe Ventures, LLC</t>
        </is>
      </c>
      <c r="C39" s="262" t="n"/>
      <c r="D39" s="71" t="n"/>
      <c r="E39" s="28" t="inlineStr">
        <is>
          <t>Invoice Date:</t>
        </is>
      </c>
      <c r="F39" s="26">
        <f>J1</f>
        <v/>
      </c>
    </row>
    <row r="40">
      <c r="B40" s="23" t="inlineStr">
        <is>
          <t>Attention: Accounting Department</t>
        </is>
      </c>
      <c r="D40" s="72" t="n"/>
      <c r="E40" s="58" t="inlineStr">
        <is>
          <t>Invoice Number:</t>
        </is>
      </c>
      <c r="F40" s="27">
        <f>J2</f>
        <v/>
      </c>
    </row>
    <row r="41">
      <c r="B41" s="31" t="inlineStr">
        <is>
          <t>200 Union Boulevard, Suite 201</t>
        </is>
      </c>
      <c r="D41" s="72" t="n"/>
      <c r="E41" s="58" t="inlineStr">
        <is>
          <t>Programmer:</t>
        </is>
      </c>
      <c r="F41" s="27" t="inlineStr">
        <is>
          <t>TV One</t>
        </is>
      </c>
      <c r="I41" s="25" t="inlineStr">
        <is>
          <t>Amount Due:</t>
        </is>
      </c>
      <c r="J41" s="338">
        <f>J34</f>
        <v/>
      </c>
    </row>
    <row customHeight="1" ht="15.75" r="42" s="59">
      <c r="B42" s="32" t="inlineStr">
        <is>
          <t>Lakewood, CO  80228</t>
        </is>
      </c>
      <c r="C42" s="263" t="n"/>
      <c r="D42" s="73" t="n"/>
      <c r="E42" s="151" t="inlineStr">
        <is>
          <t>Network(s):</t>
        </is>
      </c>
      <c r="F42" s="240" t="inlineStr">
        <is>
          <t>TV One</t>
        </is>
      </c>
      <c r="G42" s="240" t="n"/>
      <c r="H42" s="149" t="n"/>
      <c r="I42" s="163" t="n"/>
    </row>
    <row r="43">
      <c r="C43" s="19" t="n"/>
      <c r="D43" s="19" t="n"/>
      <c r="E43" s="18" t="n"/>
      <c r="F43" s="149" t="n"/>
      <c r="G43" s="149" t="n"/>
      <c r="H43" s="149" t="n"/>
      <c r="I43" s="149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R52"/>
  <sheetViews>
    <sheetView showGridLines="0" topLeftCell="A7" workbookViewId="0" zoomScale="70" zoomScaleNormal="70" zoomScalePageLayoutView="80">
      <selection activeCell="N37" sqref="N37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94.140625"/>
    <col customWidth="1" max="5" min="5" style="266" width="20.7109375"/>
    <col customWidth="1" max="6" min="6" style="266" width="22.28515625"/>
    <col customWidth="1" max="7" min="7" style="266" width="22.140625"/>
    <col customWidth="1" max="8" min="8" style="266" width="23.140625"/>
    <col customWidth="1" max="9" min="9" style="266" width="18.85546875"/>
    <col customWidth="1" max="10" min="10" style="266" width="23.7109375"/>
    <col customWidth="1" max="11" min="11" style="266" width="2.42578125"/>
    <col bestFit="1" customWidth="1" max="12" min="12" style="266" width="15"/>
    <col bestFit="1" customWidth="1" max="13" min="13" style="266" width="18.140625"/>
    <col customWidth="1" max="14" min="14" style="266" width="16"/>
    <col bestFit="1" customWidth="1" max="15" min="15" style="266" width="16.28515625"/>
    <col customWidth="1" max="16" min="16" style="266" width="8.7109375"/>
    <col bestFit="1" customWidth="1" max="17" min="17" style="266" width="17"/>
    <col customWidth="1" max="16384" min="18" style="266" width="8.7109375"/>
  </cols>
  <sheetData>
    <row r="1">
      <c r="B1" s="265" t="n"/>
      <c r="C1" s="265" t="n"/>
      <c r="D1" s="265" t="n"/>
      <c r="E1" s="265" t="n"/>
      <c r="F1" s="265" t="n"/>
      <c r="G1" s="26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65" t="n"/>
      <c r="H3" s="287" t="n"/>
      <c r="I3" s="287" t="n"/>
      <c r="K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  <c r="K4" s="265" t="n"/>
    </row>
    <row r="5">
      <c r="C5" s="128" t="n"/>
      <c r="D5" s="128" t="n"/>
      <c r="E5" s="128" t="n"/>
      <c r="F5" s="128" t="n"/>
      <c r="H5" s="304" t="inlineStr">
        <is>
          <t>PLEASE REMIT TO:</t>
        </is>
      </c>
      <c r="I5" s="305" t="n"/>
      <c r="J5" s="306" t="n"/>
      <c r="K5" s="128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  <c r="K6" s="265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  <c r="K7" s="265" t="n"/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  <c r="K8" s="287" t="n"/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  <c r="K9" s="265" t="n"/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K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60 DAYS      </t>
        </is>
      </c>
      <c r="K11" s="121" t="n"/>
    </row>
    <row r="12">
      <c r="B12" s="115" t="inlineStr">
        <is>
          <t>Bill To:</t>
        </is>
      </c>
      <c r="C12" s="121" t="n"/>
      <c r="D12" s="119" t="inlineStr">
        <is>
          <t>ABC</t>
        </is>
      </c>
      <c r="E12" s="119" t="n"/>
      <c r="F12" s="119" t="n"/>
      <c r="H12" s="285" t="inlineStr">
        <is>
          <t>FEDERAL TAX ID : 26-2372059</t>
        </is>
      </c>
      <c r="K12" s="119" t="n"/>
    </row>
    <row r="13">
      <c r="C13" s="121" t="n"/>
      <c r="D13" s="122" t="inlineStr">
        <is>
          <t>Attention: Karl Reece</t>
        </is>
      </c>
      <c r="E13" s="122" t="n"/>
      <c r="F13" s="122" t="n"/>
      <c r="H13" s="289" t="inlineStr">
        <is>
          <t>Invoice # is required on all remittances</t>
        </is>
      </c>
      <c r="K13" s="122" t="n"/>
    </row>
    <row r="14">
      <c r="C14" s="121" t="n"/>
      <c r="D14" s="119" t="inlineStr">
        <is>
          <t xml:space="preserve">PO# 4505708578 </t>
        </is>
      </c>
      <c r="E14" s="119" t="n"/>
      <c r="F14" s="119" t="n"/>
      <c r="H14" s="287" t="n"/>
      <c r="I14" s="287" t="n"/>
      <c r="J14" s="287" t="n"/>
      <c r="K14" s="119" t="n"/>
      <c r="O14" s="253" t="n"/>
    </row>
    <row r="15">
      <c r="A15" s="266" t="inlineStr">
        <is>
          <t xml:space="preserve"> </t>
        </is>
      </c>
      <c r="C15" s="285" t="n"/>
      <c r="D15" s="119" t="n"/>
      <c r="E15" s="119" t="n"/>
      <c r="F15" s="119" t="n"/>
      <c r="H15" s="307" t="inlineStr">
        <is>
          <t>RATE CARD (current Tier in yellow)</t>
        </is>
      </c>
      <c r="I15" s="308" t="n"/>
      <c r="J15" s="309" t="n"/>
      <c r="K15" s="119" t="n"/>
      <c r="N15" s="311" t="n"/>
      <c r="O15" s="312" t="n"/>
    </row>
    <row r="16">
      <c r="D16" s="76" t="inlineStr">
        <is>
          <t>Karl.Reece@disney.com</t>
        </is>
      </c>
      <c r="E16" s="118" t="n"/>
      <c r="F16" s="118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K16" s="118" t="n"/>
      <c r="M16" s="311" t="n"/>
      <c r="O16" s="312" t="n"/>
    </row>
    <row r="17">
      <c r="C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M17" s="311" t="n"/>
      <c r="N17" s="312" t="n"/>
      <c r="O17" s="312" t="n"/>
      <c r="P17" s="312" t="n"/>
      <c r="Q17" s="311" t="n"/>
    </row>
    <row r="18">
      <c r="B18" s="117" t="inlineStr">
        <is>
          <t>Invoice Period Start:</t>
        </is>
      </c>
      <c r="D18" s="116" t="n"/>
      <c r="E18" s="116" t="n"/>
      <c r="F18" s="116" t="n"/>
      <c r="G18" s="245" t="n"/>
      <c r="H18" s="104" t="inlineStr">
        <is>
          <t>200M - 400M</t>
        </is>
      </c>
      <c r="I18" s="313" t="n">
        <v>1.13</v>
      </c>
      <c r="J18" s="110" t="n"/>
      <c r="K18" s="116" t="n"/>
      <c r="M18" s="215" t="n"/>
      <c r="N18" s="245" t="n"/>
      <c r="O18" s="104" t="n"/>
      <c r="P18" s="313" t="n"/>
      <c r="Q18" s="110" t="n"/>
      <c r="R18" s="101" t="n"/>
    </row>
    <row r="19">
      <c r="B19" s="117" t="inlineStr">
        <is>
          <t>Invoice Period End:</t>
        </is>
      </c>
      <c r="D19" s="116" t="n"/>
      <c r="E19" s="116" t="n"/>
      <c r="F19" s="116" t="n"/>
      <c r="G19" s="245" t="n"/>
      <c r="H19" s="104" t="inlineStr">
        <is>
          <t>400M - 600M</t>
        </is>
      </c>
      <c r="I19" s="313" t="n">
        <v>0.9900000000000001</v>
      </c>
      <c r="J19" s="110" t="n"/>
      <c r="K19" s="116" t="n"/>
      <c r="M19" s="215" t="n"/>
      <c r="N19" s="253" t="n"/>
      <c r="Q19" s="312" t="n"/>
    </row>
    <row r="20">
      <c r="B20" s="115" t="inlineStr">
        <is>
          <t>Programming Group:</t>
        </is>
      </c>
      <c r="D20" s="290" t="inlineStr">
        <is>
          <t>ABC</t>
        </is>
      </c>
      <c r="E20" s="290" t="n"/>
      <c r="F20" s="290" t="n"/>
      <c r="G20" s="245" t="n"/>
      <c r="H20" s="104" t="inlineStr">
        <is>
          <t>600M - 800M</t>
        </is>
      </c>
      <c r="I20" s="313" t="n">
        <v>0.8500000000000001</v>
      </c>
      <c r="J20" s="110" t="n"/>
      <c r="K20" s="290" t="n"/>
      <c r="M20" s="215" t="n"/>
      <c r="N20" s="253" t="n"/>
      <c r="O20" s="253" t="n"/>
      <c r="P20" s="312" t="n"/>
    </row>
    <row r="21">
      <c r="B21" s="115" t="inlineStr">
        <is>
          <t>Network(s):</t>
        </is>
      </c>
      <c r="D21" s="290" t="inlineStr">
        <is>
          <t>ABC, Disney XD, ABC Oscars, FreeForm, Disney Junior</t>
        </is>
      </c>
      <c r="E21" s="290" t="n"/>
      <c r="F21" s="290" t="n"/>
      <c r="G21" s="245" t="n"/>
      <c r="H21" s="104" t="inlineStr">
        <is>
          <t xml:space="preserve">  800M - 2B        </t>
        </is>
      </c>
      <c r="I21" s="313" t="n">
        <v>0.7100000000000001</v>
      </c>
      <c r="J21" s="324" t="n"/>
      <c r="K21" s="290" t="n"/>
      <c r="L21" s="313" t="n"/>
      <c r="M21" s="215" t="n"/>
      <c r="N21" s="112" t="n"/>
    </row>
    <row r="22">
      <c r="B22" s="24" t="inlineStr">
        <is>
          <t>Previous YTD Impressions:</t>
        </is>
      </c>
      <c r="D22" s="46" t="n"/>
      <c r="E22" s="46" t="n"/>
      <c r="F22" s="46" t="n"/>
      <c r="G22" s="245" t="n"/>
      <c r="H22" s="104" t="inlineStr">
        <is>
          <t>2B - 3B</t>
        </is>
      </c>
      <c r="I22" s="313" t="n">
        <v>0.6100000000000001</v>
      </c>
      <c r="J22" s="110" t="n"/>
      <c r="K22" s="46" t="n"/>
      <c r="M22" s="253" t="n"/>
      <c r="N22" s="253" t="n"/>
      <c r="O22" s="111" t="n"/>
      <c r="P22" s="253" t="n"/>
    </row>
    <row r="23">
      <c r="B23" s="24" t="n"/>
      <c r="D23" s="46" t="n"/>
      <c r="E23" s="46" t="n"/>
      <c r="F23" s="46" t="n"/>
      <c r="G23" s="245" t="n"/>
      <c r="H23" s="104" t="inlineStr">
        <is>
          <t>3B - 4B</t>
        </is>
      </c>
      <c r="I23" s="313" t="n">
        <v>0.5800000000000001</v>
      </c>
      <c r="J23" s="110" t="n"/>
      <c r="K23" s="46" t="n"/>
      <c r="M23" s="253" t="n"/>
      <c r="N23" s="253" t="n"/>
      <c r="O23" s="253" t="n"/>
      <c r="P23" s="253" t="n"/>
    </row>
    <row r="24">
      <c r="B24" s="24" t="n"/>
      <c r="D24" s="46" t="n"/>
      <c r="E24" s="46" t="n"/>
      <c r="F24" s="46" t="n"/>
      <c r="G24" s="245" t="n"/>
      <c r="H24" s="104" t="inlineStr">
        <is>
          <t>4B - 5B</t>
        </is>
      </c>
      <c r="I24" s="313" t="n">
        <v>0.55</v>
      </c>
      <c r="J24" s="110" t="n"/>
      <c r="K24" s="46" t="n"/>
      <c r="M24" s="253" t="n"/>
      <c r="N24" s="253" t="n"/>
      <c r="O24" s="253" t="n"/>
      <c r="P24" s="253" t="n"/>
    </row>
    <row r="25">
      <c r="B25" s="24" t="n"/>
      <c r="D25" s="46" t="n"/>
      <c r="E25" s="46" t="n"/>
      <c r="F25" s="46" t="n"/>
      <c r="G25" s="24" t="n"/>
      <c r="H25" s="288" t="inlineStr">
        <is>
          <t>5B +</t>
        </is>
      </c>
      <c r="I25" s="325" t="n">
        <v>0.5</v>
      </c>
      <c r="J25" s="326" t="n"/>
      <c r="K25" s="46" t="n"/>
      <c r="M25" s="253" t="n"/>
      <c r="N25" s="253" t="n"/>
      <c r="O25" s="253" t="n"/>
      <c r="P25" s="253" t="n"/>
    </row>
    <row r="26">
      <c r="B26" s="24" t="n"/>
      <c r="D26" s="46" t="n"/>
      <c r="E26" s="46" t="n"/>
      <c r="F26" s="46" t="n"/>
      <c r="G26" s="285" t="n"/>
      <c r="H26" s="245" t="n"/>
      <c r="I26" s="104" t="n"/>
      <c r="J26" s="313" t="n"/>
      <c r="K26" s="101" t="n"/>
      <c r="M26" s="253" t="n"/>
      <c r="O26" s="253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  <c r="N27" s="216" t="n"/>
    </row>
    <row customHeight="1" ht="16.5" r="29" s="59" thickBot="1">
      <c r="E29" s="253" t="n"/>
      <c r="F29" s="47" t="n"/>
      <c r="G29" s="48" t="n"/>
      <c r="H29" s="47" t="n"/>
      <c r="I29" s="327" t="n"/>
      <c r="J29" s="328" t="n"/>
    </row>
    <row customHeight="1" ht="16.5" r="30" s="59" thickTop="1"/>
    <row r="31">
      <c r="B31" s="95" t="n"/>
      <c r="C31" s="92" t="n"/>
      <c r="D31" s="92" t="n"/>
      <c r="F31" s="100" t="inlineStr">
        <is>
          <t>Sub-totals by Network:</t>
        </is>
      </c>
      <c r="G31" s="216" t="inlineStr">
        <is>
          <t>ABC</t>
        </is>
      </c>
      <c r="H31" s="215" t="n"/>
      <c r="I31" s="329" t="n"/>
      <c r="J31" s="330" t="n"/>
      <c r="K31" s="92" t="n"/>
    </row>
    <row r="32">
      <c r="B32" s="95" t="n"/>
      <c r="C32" s="92" t="n"/>
      <c r="D32" s="92" t="n"/>
      <c r="E32" s="92" t="n"/>
      <c r="F32" s="253" t="n"/>
      <c r="G32" s="216" t="inlineStr">
        <is>
          <t>Disney Junior</t>
        </is>
      </c>
      <c r="H32" s="215" t="n"/>
      <c r="I32" s="329" t="n"/>
      <c r="J32" s="331" t="n"/>
      <c r="K32" s="92" t="n"/>
    </row>
    <row r="33">
      <c r="B33" s="95" t="n"/>
      <c r="C33" s="92" t="n"/>
      <c r="D33" s="92" t="n"/>
      <c r="E33" s="92" t="n"/>
      <c r="F33" s="253" t="n"/>
      <c r="G33" s="216" t="inlineStr">
        <is>
          <t>Freeform</t>
        </is>
      </c>
      <c r="H33" s="215" t="n"/>
      <c r="I33" s="329" t="n"/>
      <c r="J33" s="331" t="n"/>
      <c r="K33" s="92" t="n"/>
    </row>
    <row r="34">
      <c r="B34" s="95" t="n"/>
      <c r="C34" s="92" t="n"/>
      <c r="D34" s="92" t="n"/>
      <c r="E34" s="92" t="n"/>
      <c r="F34" s="253" t="n"/>
      <c r="G34" s="216" t="inlineStr">
        <is>
          <t>Disney Channel</t>
        </is>
      </c>
      <c r="H34" s="215" t="n"/>
      <c r="I34" s="329" t="n"/>
      <c r="J34" s="331" t="n"/>
      <c r="K34" s="92" t="n"/>
      <c r="M34" s="253" t="n"/>
    </row>
    <row r="35">
      <c r="B35" s="95" t="n"/>
      <c r="C35" s="92" t="n"/>
      <c r="D35" s="92" t="n"/>
      <c r="E35" s="92" t="n"/>
      <c r="F35" s="253" t="n"/>
      <c r="G35" s="216" t="inlineStr">
        <is>
          <t>Disney XD</t>
        </is>
      </c>
      <c r="H35" s="215" t="n"/>
      <c r="I35" s="329" t="n"/>
      <c r="J35" s="331" t="n"/>
      <c r="K35" s="92" t="n"/>
    </row>
    <row customHeight="1" ht="16.5" r="36" s="59" thickBot="1">
      <c r="B36" s="95" t="n"/>
      <c r="C36" s="92" t="n"/>
      <c r="D36" s="92" t="n"/>
      <c r="E36" s="92" t="n"/>
      <c r="F36" s="47" t="n"/>
      <c r="G36" s="48" t="n"/>
      <c r="H36" s="47" t="n"/>
      <c r="I36" s="327" t="n"/>
      <c r="J36" s="328" t="n"/>
      <c r="K36" s="92" t="n"/>
    </row>
    <row customHeight="1" ht="16.5" r="37" s="59" thickTop="1">
      <c r="B37" s="95" t="n"/>
      <c r="C37" s="92" t="n"/>
      <c r="D37" s="92" t="n"/>
      <c r="E37" s="92" t="n"/>
      <c r="F37" s="253" t="n"/>
      <c r="H37" s="253" t="n"/>
      <c r="I37" s="332" t="n"/>
      <c r="J37" s="333" t="n"/>
      <c r="K37" s="92" t="n"/>
    </row>
    <row r="38">
      <c r="F38" s="60" t="inlineStr">
        <is>
          <t>Total:</t>
        </is>
      </c>
      <c r="G38" s="253" t="n"/>
      <c r="H38" s="253" t="n"/>
      <c r="J38" s="334" t="n"/>
    </row>
    <row r="39">
      <c r="L39" s="91" t="n"/>
    </row>
    <row r="40">
      <c r="B40" s="74" t="inlineStr">
        <is>
          <t xml:space="preserve">Invoice Comments:
</t>
        </is>
      </c>
      <c r="C40" s="90" t="n"/>
      <c r="D40" s="89" t="n"/>
      <c r="E40" s="66" t="n"/>
      <c r="F40" s="66" t="n"/>
      <c r="G40" s="66" t="n"/>
      <c r="H40" s="66" t="n"/>
      <c r="I40" s="66" t="n"/>
      <c r="J40" s="67" t="n"/>
      <c r="K40" s="88" t="n"/>
    </row>
    <row r="41">
      <c r="B41" s="68" t="n"/>
      <c r="C41" s="69" t="n"/>
      <c r="D41" s="69" t="n"/>
      <c r="E41" s="69" t="n"/>
      <c r="F41" s="69" t="n"/>
      <c r="G41" s="69" t="n"/>
      <c r="H41" s="69" t="n"/>
      <c r="I41" s="69" t="n"/>
      <c r="J41" s="70" t="n"/>
      <c r="K41" s="87" t="n"/>
    </row>
    <row customHeight="1" ht="16.5" r="42" s="59" thickBot="1">
      <c r="B42" s="33" t="n"/>
      <c r="C42" s="33" t="n"/>
      <c r="D42" s="33" t="n"/>
      <c r="E42" s="33" t="n"/>
      <c r="F42" s="33" t="n"/>
      <c r="G42" s="33" t="n"/>
      <c r="H42" s="33" t="n"/>
      <c r="I42" s="33" t="n"/>
      <c r="J42" s="33" t="n"/>
    </row>
    <row r="44">
      <c r="B44" s="24" t="inlineStr">
        <is>
          <t>Please detach this portion and return with your remittance to:</t>
        </is>
      </c>
      <c r="I44" s="216" t="inlineStr">
        <is>
          <t>ABC</t>
        </is>
      </c>
      <c r="J44" s="321">
        <f>J30</f>
        <v/>
      </c>
    </row>
    <row r="45">
      <c r="B45" s="24" t="n"/>
      <c r="I45" s="216" t="inlineStr">
        <is>
          <t>Disney Junior</t>
        </is>
      </c>
      <c r="J45" s="321">
        <f>J31</f>
        <v/>
      </c>
    </row>
    <row r="46">
      <c r="I46" s="216" t="inlineStr">
        <is>
          <t>FreeForm</t>
        </is>
      </c>
      <c r="J46" s="321">
        <f>J32</f>
        <v/>
      </c>
    </row>
    <row r="47">
      <c r="I47" s="216" t="inlineStr">
        <is>
          <t>Disney Channel</t>
        </is>
      </c>
      <c r="J47" s="321">
        <f>J33</f>
        <v/>
      </c>
    </row>
    <row r="48">
      <c r="E48" s="85" t="inlineStr">
        <is>
          <t>Invoice Date:</t>
        </is>
      </c>
      <c r="F48" s="26">
        <f>J1</f>
        <v/>
      </c>
      <c r="I48" s="216" t="inlineStr">
        <is>
          <t>Disney XD</t>
        </is>
      </c>
      <c r="J48" s="321">
        <f>J34</f>
        <v/>
      </c>
    </row>
    <row customHeight="1" ht="16.5" r="49" s="59" thickBot="1">
      <c r="B49" s="30" t="inlineStr">
        <is>
          <t>Canoe Ventures, LLC</t>
        </is>
      </c>
      <c r="C49" s="262" t="n"/>
      <c r="D49" s="71" t="n"/>
      <c r="E49" s="216" t="inlineStr">
        <is>
          <t>Invoice Number:</t>
        </is>
      </c>
      <c r="F49" s="27">
        <f>J2</f>
        <v/>
      </c>
      <c r="J49" s="48" t="n"/>
    </row>
    <row customHeight="1" ht="16.5" r="50" s="59" thickTop="1">
      <c r="B50" s="23" t="inlineStr">
        <is>
          <t>Attention: Accounting Department</t>
        </is>
      </c>
      <c r="D50" s="72" t="n"/>
      <c r="E50" s="216" t="inlineStr">
        <is>
          <t>Programmer:</t>
        </is>
      </c>
      <c r="F50" s="27" t="inlineStr">
        <is>
          <t>ABC</t>
        </is>
      </c>
    </row>
    <row r="51">
      <c r="B51" s="31" t="inlineStr">
        <is>
          <t>200 Union Boulevard, Suite 201</t>
        </is>
      </c>
      <c r="D51" s="72" t="n"/>
      <c r="F51" s="84" t="n"/>
      <c r="G51" s="237" t="n"/>
      <c r="H51" s="237" t="n"/>
      <c r="I51" s="83" t="inlineStr">
        <is>
          <t>Amount Due:</t>
        </is>
      </c>
      <c r="J51" s="335" t="n"/>
    </row>
    <row r="52">
      <c r="B52" s="32" t="inlineStr">
        <is>
          <t>Lakewood, CO  80228</t>
        </is>
      </c>
      <c r="C52" s="263" t="n"/>
      <c r="D52" s="73" t="n"/>
      <c r="E52" s="19" t="n"/>
      <c r="F52" s="18" t="n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T62"/>
  <sheetViews>
    <sheetView showGridLines="0" tabSelected="1" topLeftCell="A4" workbookViewId="0" zoomScale="70" zoomScaleNormal="70" zoomScalePageLayoutView="80">
      <selection activeCell="D26" sqref="D2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99.7109375"/>
    <col customWidth="1" max="5" min="5" style="266" width="20.7109375"/>
    <col customWidth="1" max="6" min="6" style="266" width="24.42578125"/>
    <col customWidth="1" max="7" min="7" style="266" width="24"/>
    <col bestFit="1" customWidth="1" max="8" min="8" style="266" width="24.42578125"/>
    <col bestFit="1" customWidth="1" max="9" min="9" style="266" width="18.42578125"/>
    <col customWidth="1" max="10" min="10" style="266" width="23"/>
    <col customWidth="1" max="11" min="11" style="266" width="1.42578125"/>
    <col customWidth="1" max="12" min="12" style="266" width="16.42578125"/>
    <col bestFit="1" customWidth="1" max="13" min="13" style="266" width="15.140625"/>
    <col bestFit="1" customWidth="1" max="14" min="14" style="266" width="17.28515625"/>
    <col bestFit="1" customWidth="1" max="15" min="15" style="266" width="17"/>
    <col bestFit="1" customWidth="1" max="16" min="16" style="266" width="20.140625"/>
    <col bestFit="1" customWidth="1" max="17" min="17" style="266" width="15.7109375"/>
    <col bestFit="1" customWidth="1" max="18" min="18" style="266" width="13.7109375"/>
    <col customWidth="1" max="21" min="19" style="266" width="8.7109375"/>
    <col customWidth="1" max="22" min="22" style="266" width="15.28515625"/>
    <col customWidth="1" max="16384" min="23" style="266" width="8.7109375"/>
  </cols>
  <sheetData>
    <row r="1">
      <c r="B1" s="265" t="n"/>
      <c r="C1" s="265" t="n"/>
      <c r="D1" s="265" t="n"/>
      <c r="E1" s="265" t="n"/>
      <c r="F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</row>
    <row r="11">
      <c r="C11" s="123" t="n"/>
      <c r="D11" s="121" t="n"/>
      <c r="E11" s="121" t="n"/>
      <c r="H11" s="286" t="inlineStr">
        <is>
          <t xml:space="preserve">TERMS                 : NET 60 DAYS      </t>
        </is>
      </c>
      <c r="N11" s="111" t="n"/>
    </row>
    <row r="12">
      <c r="B12" s="115" t="inlineStr">
        <is>
          <t>Bill To:</t>
        </is>
      </c>
      <c r="C12" s="121" t="n"/>
      <c r="D12" s="119" t="inlineStr">
        <is>
          <t>Viacom</t>
        </is>
      </c>
      <c r="E12" s="121" t="n"/>
      <c r="H12" s="285" t="inlineStr">
        <is>
          <t>FEDERAL TAX ID : 26-2372059</t>
        </is>
      </c>
      <c r="N12" s="253" t="n"/>
    </row>
    <row r="13">
      <c r="C13" s="121" t="n"/>
      <c r="D13" s="119" t="inlineStr">
        <is>
          <t>Attention: Kelly Smith</t>
        </is>
      </c>
      <c r="E13" s="121" t="n"/>
      <c r="H13" s="289" t="inlineStr">
        <is>
          <t>Invoice # is required on all remittances</t>
        </is>
      </c>
    </row>
    <row r="14">
      <c r="C14" s="121" t="n"/>
      <c r="D14" s="119" t="n"/>
      <c r="E14" s="285" t="n"/>
      <c r="H14" s="265" t="n"/>
      <c r="I14" s="265" t="n"/>
      <c r="J14" s="265" t="n"/>
      <c r="M14" s="311" t="n"/>
      <c r="N14" s="332" t="n"/>
      <c r="O14" s="333" t="n"/>
    </row>
    <row r="15">
      <c r="A15" s="266" t="inlineStr">
        <is>
          <t xml:space="preserve"> </t>
        </is>
      </c>
      <c r="C15" s="285" t="n"/>
      <c r="D15" s="119" t="inlineStr">
        <is>
          <t>PO: 4500011856</t>
        </is>
      </c>
      <c r="E15" s="285" t="n"/>
      <c r="H15" s="297" t="inlineStr">
        <is>
          <t>RATE CARD (current Tier in yellow)</t>
        </is>
      </c>
      <c r="I15" s="305" t="n"/>
      <c r="J15" s="305" t="n"/>
    </row>
    <row r="16">
      <c r="D16" s="76" t="inlineStr">
        <is>
          <t>kelly.smith@viacom.com</t>
        </is>
      </c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M16" s="312" t="n"/>
    </row>
    <row r="17">
      <c r="C17" s="285" t="n"/>
      <c r="E17" s="285" t="n"/>
      <c r="F17" s="24" t="n"/>
      <c r="H17" s="288" t="inlineStr">
        <is>
          <t xml:space="preserve">    0M - 200M</t>
        </is>
      </c>
      <c r="I17" s="325" t="n">
        <v>1.28</v>
      </c>
      <c r="J17" s="148" t="n"/>
      <c r="M17" s="312" t="n"/>
      <c r="N17" s="311" t="n"/>
    </row>
    <row r="18">
      <c r="B18" s="117" t="inlineStr">
        <is>
          <t>Invoice Period Start:</t>
        </is>
      </c>
      <c r="D18" s="116" t="n"/>
      <c r="E18" s="285" t="n"/>
      <c r="F18" s="24" t="n"/>
      <c r="H18" s="288" t="inlineStr">
        <is>
          <t>200M - 400M</t>
        </is>
      </c>
      <c r="I18" s="325" t="n">
        <v>1.13</v>
      </c>
      <c r="J18" s="148" t="n"/>
      <c r="O18" s="311" t="n"/>
    </row>
    <row r="19">
      <c r="B19" s="117" t="inlineStr">
        <is>
          <t>Invoice Period End:</t>
        </is>
      </c>
      <c r="D19" s="116" t="n"/>
      <c r="E19" s="285" t="n"/>
      <c r="F19" s="24" t="n"/>
      <c r="H19" s="288" t="inlineStr">
        <is>
          <t>400M - 600M</t>
        </is>
      </c>
      <c r="I19" s="325" t="n">
        <v>0.9900000000000001</v>
      </c>
      <c r="J19" s="148" t="n"/>
      <c r="M19" s="312" t="n"/>
      <c r="N19" s="311" t="n"/>
      <c r="O19" s="253" t="n"/>
      <c r="P19" s="312" t="n"/>
    </row>
    <row r="20">
      <c r="B20" s="115" t="inlineStr">
        <is>
          <t>Programming Group:</t>
        </is>
      </c>
      <c r="D20" s="290" t="inlineStr">
        <is>
          <t>Viacom</t>
        </is>
      </c>
      <c r="E20" s="285" t="n"/>
      <c r="F20" s="244" t="n"/>
      <c r="H20" s="104" t="inlineStr">
        <is>
          <t>600M - 800M</t>
        </is>
      </c>
      <c r="I20" s="313" t="n">
        <v>0.8500000000000001</v>
      </c>
      <c r="J20" s="110" t="n"/>
      <c r="M20" s="253" t="n"/>
      <c r="N20" s="311" t="n"/>
      <c r="P20" s="253" t="n"/>
    </row>
    <row r="21">
      <c r="B21" s="115" t="inlineStr">
        <is>
          <t>Network(s):</t>
        </is>
      </c>
      <c r="D21" s="290" t="inlineStr">
        <is>
          <t>Nick Mom, Nick Jr, Nickelodeon, TeenNick, CMT, BET, Paramount, MTV, MTV2, Comedy Central, VH1 Classic</t>
        </is>
      </c>
      <c r="F21" s="244" t="n"/>
      <c r="H21" s="104" t="inlineStr">
        <is>
          <t xml:space="preserve">  800M - 2B        </t>
        </is>
      </c>
      <c r="I21" s="313" t="n">
        <v>0.7100000000000001</v>
      </c>
      <c r="J21" s="110" t="n"/>
      <c r="M21" s="312" t="n"/>
      <c r="N21" s="253" t="n"/>
      <c r="P21" s="253" t="n"/>
    </row>
    <row r="22">
      <c r="B22" s="24" t="inlineStr">
        <is>
          <t>Previous YTD Impressions:</t>
        </is>
      </c>
      <c r="D22" s="46" t="n"/>
      <c r="E22" s="285" t="n"/>
      <c r="F22" s="24" t="n"/>
      <c r="H22" s="288" t="inlineStr">
        <is>
          <t>2B - 3B</t>
        </is>
      </c>
      <c r="I22" s="325" t="n">
        <v>0.6100000000000001</v>
      </c>
      <c r="J22" s="148" t="n"/>
      <c r="M22" s="312" t="n"/>
      <c r="N22" s="311" t="n"/>
    </row>
    <row r="23">
      <c r="B23" s="24" t="n"/>
      <c r="D23" s="46" t="n"/>
      <c r="E23" s="285" t="n"/>
      <c r="F23" s="245" t="n"/>
      <c r="H23" s="104" t="inlineStr">
        <is>
          <t>3B - 4B</t>
        </is>
      </c>
      <c r="I23" s="313" t="n">
        <v>0.5800000000000001</v>
      </c>
      <c r="J23" s="314" t="n"/>
      <c r="M23" s="312" t="n"/>
      <c r="N23" s="368" t="n"/>
      <c r="O23" s="368" t="n"/>
    </row>
    <row r="24">
      <c r="B24" s="24" t="n"/>
      <c r="D24" s="46" t="n"/>
      <c r="E24" s="285" t="n"/>
      <c r="F24" s="245" t="n"/>
      <c r="H24" s="104" t="inlineStr">
        <is>
          <t>4B - 5B</t>
        </is>
      </c>
      <c r="I24" s="313" t="n">
        <v>0.55</v>
      </c>
      <c r="J24" s="314" t="n"/>
      <c r="N24" s="310" t="n"/>
      <c r="P24" s="253" t="n"/>
      <c r="Q24" s="253" t="n"/>
    </row>
    <row r="25">
      <c r="B25" s="285" t="n"/>
      <c r="C25" s="285" t="n"/>
      <c r="D25" s="285" t="n"/>
      <c r="E25" s="285" t="n"/>
      <c r="F25" s="285" t="n"/>
      <c r="H25" s="104" t="inlineStr">
        <is>
          <t>5B +</t>
        </is>
      </c>
      <c r="I25" s="313" t="n">
        <v>0.5</v>
      </c>
      <c r="J25" s="287" t="n"/>
      <c r="L25" s="287" t="n"/>
      <c r="M25" s="287" t="n"/>
      <c r="N25" s="231" t="n"/>
      <c r="Q25" s="46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J26" s="287" t="n"/>
      <c r="K26" s="287" t="n"/>
      <c r="L26" s="287" t="n"/>
      <c r="M26" s="287" t="n"/>
      <c r="N26" s="231" t="n"/>
      <c r="Q26" s="46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  <c r="K27" s="261" t="n"/>
      <c r="O27" s="253" t="n"/>
      <c r="P27" s="332" t="n"/>
      <c r="Q27" s="333" t="n"/>
    </row>
    <row r="28">
      <c r="B28" s="95" t="n"/>
      <c r="C28" s="92" t="n"/>
      <c r="E28" s="27" t="n"/>
      <c r="F28" s="315" t="n"/>
      <c r="G28" s="315" t="n"/>
      <c r="H28" s="253" t="n"/>
      <c r="I28" s="253" t="n"/>
      <c r="J28" s="332" t="n"/>
      <c r="K28" s="333" t="n"/>
      <c r="N28" s="332" t="n"/>
      <c r="O28" s="333" t="n"/>
      <c r="P28" s="369" t="n"/>
      <c r="Q28" s="253" t="n"/>
    </row>
    <row customHeight="1" ht="16.5" r="29" s="59" thickBot="1">
      <c r="B29" s="95" t="n"/>
      <c r="C29" s="92" t="n"/>
      <c r="F29" s="47" t="n"/>
      <c r="G29" s="47" t="n"/>
      <c r="H29" s="327" t="n"/>
      <c r="I29" s="328" t="n"/>
      <c r="J29" s="328" t="n"/>
    </row>
    <row customHeight="1" ht="16.5" r="30" s="59" thickTop="1">
      <c r="B30" s="95" t="n"/>
      <c r="C30" s="92" t="n"/>
      <c r="F30" s="253" t="n"/>
      <c r="H30" s="253" t="n"/>
      <c r="I30" s="332" t="n"/>
      <c r="J30" s="333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Nick Jr (Noggin)</t>
        </is>
      </c>
      <c r="H31" s="215">
        <f>SUMIF($E$28:$E$29,$G31,$I$28:$I$29)</f>
        <v/>
      </c>
      <c r="I31" s="329" t="n"/>
      <c r="J31" s="331">
        <f>SUMIF($E$28:$E$29,$G31,$K$28:$K$29)</f>
        <v/>
      </c>
    </row>
    <row r="32">
      <c r="B32" s="95" t="n"/>
      <c r="C32" s="92" t="n"/>
      <c r="F32" s="100" t="n"/>
      <c r="G32" s="216" t="inlineStr">
        <is>
          <t>Nick Mom</t>
        </is>
      </c>
      <c r="H32" s="215">
        <f>SUMIF($E$28:$E$29,$G32,$I$28:$I$29)</f>
        <v/>
      </c>
      <c r="I32" s="329" t="n"/>
      <c r="J32" s="331">
        <f>SUMIF($E$28:$E$29,$G32,$K$28:$K$29)</f>
        <v/>
      </c>
    </row>
    <row r="33">
      <c r="B33" s="95" t="n"/>
      <c r="C33" s="92" t="n"/>
      <c r="F33" s="100" t="n"/>
      <c r="G33" s="216" t="inlineStr">
        <is>
          <t>Nickelodeon</t>
        </is>
      </c>
      <c r="H33" s="215">
        <f>SUMIF($E$28:$E$29,$G33,$I$28:$I$29)</f>
        <v/>
      </c>
      <c r="I33" s="329" t="n"/>
      <c r="J33" s="331">
        <f>SUMIF($E$28:$E$29,$G33,$K$28:$K$29)</f>
        <v/>
      </c>
    </row>
    <row r="34">
      <c r="B34" s="95" t="n"/>
      <c r="C34" s="92" t="n"/>
      <c r="F34" s="100" t="n"/>
      <c r="G34" s="216" t="inlineStr">
        <is>
          <t>CMT</t>
        </is>
      </c>
      <c r="H34" s="215">
        <f>SUMIF($E$28:$E$29,$G34,$I$28:$I$29)</f>
        <v/>
      </c>
      <c r="I34" s="329" t="n"/>
      <c r="J34" s="331">
        <f>SUMIF($E$28:$E$29,$G34,$K$28:$K$29)</f>
        <v/>
      </c>
    </row>
    <row r="35">
      <c r="B35" s="95" t="n"/>
      <c r="C35" s="92" t="n"/>
      <c r="F35" s="100" t="n"/>
      <c r="G35" s="216" t="inlineStr">
        <is>
          <t>TeenNick</t>
        </is>
      </c>
      <c r="H35" s="215">
        <f>SUMIF($E$28:$E$29,$G35,$I$28:$I$29)</f>
        <v/>
      </c>
      <c r="I35" s="329" t="n"/>
      <c r="J35" s="331">
        <f>SUMIF($E$28:$E$29,$G35,$K$28:$K$29)</f>
        <v/>
      </c>
    </row>
    <row r="36">
      <c r="B36" s="95" t="n"/>
      <c r="C36" s="92" t="n"/>
      <c r="F36" s="100" t="n"/>
      <c r="G36" s="216" t="inlineStr">
        <is>
          <t>BET</t>
        </is>
      </c>
      <c r="H36" s="215">
        <f>SUMIF($E$28:$E$29,$G36,$I$28:$I$29)</f>
        <v/>
      </c>
      <c r="I36" s="329" t="n"/>
      <c r="J36" s="331">
        <f>SUMIF($E$28:$E$29,$G36,$K$28:$K$29)</f>
        <v/>
      </c>
    </row>
    <row r="37">
      <c r="B37" s="95" t="n"/>
      <c r="C37" s="92" t="n"/>
      <c r="F37" s="100" t="n"/>
      <c r="G37" s="216" t="inlineStr">
        <is>
          <t>BET Her</t>
        </is>
      </c>
      <c r="H37" s="215">
        <f>SUMIF($E$28:$E$29,$G37,$I$28:$I$29)</f>
        <v/>
      </c>
      <c r="I37" s="329" t="n"/>
      <c r="J37" s="331">
        <f>SUMIF($E$28:$E$29,$G37,$K$28:$K$29)</f>
        <v/>
      </c>
    </row>
    <row r="38">
      <c r="B38" s="95" t="n"/>
      <c r="C38" s="92" t="n"/>
      <c r="F38" s="100" t="n"/>
      <c r="G38" s="216" t="inlineStr">
        <is>
          <t>MTV</t>
        </is>
      </c>
      <c r="H38" s="215">
        <f>SUMIF($E$28:$E$29,$G38,$I$28:$I$29)</f>
        <v/>
      </c>
      <c r="I38" s="329" t="n"/>
      <c r="J38" s="331">
        <f>SUMIF($E$28:$E$29,$G38,$K$28:$K$29)</f>
        <v/>
      </c>
    </row>
    <row r="39">
      <c r="B39" s="95" t="n"/>
      <c r="C39" s="92" t="n"/>
      <c r="F39" s="100" t="n"/>
      <c r="G39" s="216" t="inlineStr">
        <is>
          <t>MTV2</t>
        </is>
      </c>
      <c r="H39" s="215">
        <f>SUMIF($E$28:$E$29,$G39,$I$28:$I$29)</f>
        <v/>
      </c>
      <c r="I39" s="329" t="n"/>
      <c r="J39" s="331">
        <f>SUMIF($E$28:$E$29,$G39,$K$28:$K$29)</f>
        <v/>
      </c>
    </row>
    <row r="40">
      <c r="B40" s="95" t="n"/>
      <c r="C40" s="92" t="n"/>
      <c r="F40" s="100" t="n"/>
      <c r="G40" s="216" t="inlineStr">
        <is>
          <t>TV Land</t>
        </is>
      </c>
      <c r="H40" s="215">
        <f>SUMIF($E$28:$E$29,$G40,$I$28:$I$29)</f>
        <v/>
      </c>
      <c r="I40" s="329" t="n"/>
      <c r="J40" s="331">
        <f>SUMIF($E$28:$E$29,$G40,$K$28:$K$29)</f>
        <v/>
      </c>
    </row>
    <row r="41">
      <c r="B41" s="95" t="n"/>
      <c r="C41" s="92" t="n"/>
      <c r="F41" s="100" t="n"/>
      <c r="G41" s="216" t="inlineStr">
        <is>
          <t>VH1</t>
        </is>
      </c>
      <c r="H41" s="215">
        <f>SUMIF($E$28:$E$29,$G41,$I$28:$I$29)</f>
        <v/>
      </c>
      <c r="I41" s="329" t="n"/>
      <c r="J41" s="331">
        <f>SUMIF($E$28:$E$29,$G41,$K$28:$K$29)</f>
        <v/>
      </c>
    </row>
    <row r="42">
      <c r="B42" s="95" t="n"/>
      <c r="C42" s="92" t="n"/>
      <c r="F42" s="100" t="n"/>
      <c r="G42" s="216" t="inlineStr">
        <is>
          <t>VH1 Classic</t>
        </is>
      </c>
      <c r="H42" s="215">
        <f>SUMIF($E$28:$E$29,$G42,$I$28:$I$29)</f>
        <v/>
      </c>
      <c r="I42" s="329" t="n"/>
      <c r="J42" s="331">
        <f>SUMIF($E$28:$E$29,$G42,$K$28:$K$29)</f>
        <v/>
      </c>
    </row>
    <row r="43">
      <c r="B43" s="95" t="n"/>
      <c r="C43" s="92" t="n"/>
      <c r="F43" s="100" t="n"/>
      <c r="G43" s="216" t="inlineStr">
        <is>
          <t>Comedy Central</t>
        </is>
      </c>
      <c r="H43" s="215">
        <f>SUMIF($E$28:$E$29,$G43,$I$28:$I$29)</f>
        <v/>
      </c>
      <c r="I43" s="329" t="n"/>
      <c r="J43" s="331">
        <f>SUMIF($E$28:$E$29,$G43,$K$28:$K$29)</f>
        <v/>
      </c>
    </row>
    <row r="44">
      <c r="B44" s="95" t="n"/>
      <c r="C44" s="92" t="n"/>
      <c r="F44" s="100" t="n"/>
      <c r="G44" s="216" t="inlineStr">
        <is>
          <t>Paramount</t>
        </is>
      </c>
      <c r="H44" s="215">
        <f>SUMIF($E$28:$E$29,$G44,$I$28:$I$29)</f>
        <v/>
      </c>
      <c r="I44" s="329" t="n"/>
      <c r="J44" s="331">
        <f>SUMIF($E$28:$E$29,$G44,$K$28:$K$29)</f>
        <v/>
      </c>
    </row>
    <row r="45">
      <c r="B45" s="95" t="n"/>
      <c r="C45" s="92" t="n"/>
      <c r="F45" s="100" t="n"/>
      <c r="G45" s="216" t="inlineStr">
        <is>
          <t>Logo</t>
        </is>
      </c>
      <c r="H45" s="215">
        <f>SUMIF($E$28:$E$29,$G45,$I$28:$I$29)</f>
        <v/>
      </c>
      <c r="I45" s="329" t="n"/>
      <c r="J45" s="331">
        <f>SUMIF($E$28:$E$29,$G45,$K$28:$K$29)</f>
        <v/>
      </c>
    </row>
    <row customHeight="1" ht="16.5" r="46" s="59" thickBot="1">
      <c r="B46" s="95" t="n"/>
      <c r="C46" s="92" t="n"/>
      <c r="F46" s="47" t="n"/>
      <c r="G46" s="48" t="n"/>
      <c r="H46" s="47" t="n"/>
      <c r="I46" s="327" t="n"/>
      <c r="J46" s="328" t="n"/>
    </row>
    <row customHeight="1" ht="16.5" r="47" s="59" thickTop="1">
      <c r="B47" s="95" t="n"/>
      <c r="C47" s="92" t="n"/>
      <c r="F47" s="253" t="n"/>
      <c r="H47" s="253" t="n"/>
      <c r="I47" s="332" t="n"/>
      <c r="J47" s="333" t="n"/>
    </row>
    <row r="48">
      <c r="B48" s="95" t="n"/>
      <c r="C48" s="92" t="n"/>
      <c r="E48" s="315" t="n"/>
      <c r="F48" s="100" t="inlineStr">
        <is>
          <t>Total:</t>
        </is>
      </c>
      <c r="H48" s="253">
        <f>SUM(H31:H45)</f>
        <v/>
      </c>
      <c r="I48" s="332" t="n"/>
      <c r="J48" s="334">
        <f>SUM(J31:J46)</f>
        <v/>
      </c>
    </row>
    <row r="49">
      <c r="B49" s="95" t="n"/>
      <c r="C49" s="92" t="n"/>
      <c r="E49" s="315" t="n"/>
      <c r="F49" s="100" t="n"/>
      <c r="H49" s="253" t="n"/>
      <c r="I49" s="332" t="n"/>
      <c r="J49" s="334" t="n"/>
    </row>
    <row r="51">
      <c r="B51" s="74" t="inlineStr">
        <is>
          <t xml:space="preserve">Invoice Comments:
</t>
        </is>
      </c>
      <c r="C51" s="229" t="n"/>
      <c r="D51" s="228" t="n"/>
      <c r="E51" s="228" t="n"/>
      <c r="F51" s="228" t="n"/>
      <c r="G51" s="228" t="n"/>
      <c r="H51" s="228" t="n"/>
      <c r="I51" s="228" t="n"/>
      <c r="J51" s="227" t="n"/>
    </row>
    <row r="52">
      <c r="B52" s="226" t="n"/>
      <c r="C52" s="87" t="n"/>
      <c r="D52" s="225" t="n"/>
      <c r="E52" s="225" t="n"/>
      <c r="F52" s="225" t="n"/>
      <c r="G52" s="225" t="n"/>
      <c r="H52" s="225" t="n"/>
      <c r="I52" s="225" t="n"/>
      <c r="J52" s="224" t="n"/>
    </row>
    <row r="53">
      <c r="B53" s="179" t="n"/>
      <c r="C53" s="223" t="n"/>
      <c r="D53" s="222" t="n"/>
      <c r="E53" s="222" t="n"/>
      <c r="F53" s="222" t="n"/>
      <c r="G53" s="222" t="n"/>
      <c r="H53" s="222" t="n"/>
      <c r="I53" s="222" t="n"/>
      <c r="J53" s="221" t="n"/>
    </row>
    <row customHeight="1" ht="16.5" r="54" s="59" thickBot="1">
      <c r="B54" s="33" t="n"/>
      <c r="C54" s="33" t="n"/>
      <c r="D54" s="33" t="n"/>
      <c r="E54" s="33" t="n"/>
      <c r="F54" s="33" t="n"/>
      <c r="G54" s="33" t="n"/>
      <c r="H54" s="33" t="n"/>
      <c r="I54" s="33" t="n"/>
      <c r="J54" s="33" t="n"/>
    </row>
    <row r="56">
      <c r="B56" s="24" t="inlineStr">
        <is>
          <t>Please detach this portion and return with your remittance to:</t>
        </is>
      </c>
      <c r="J56" s="216" t="n"/>
      <c r="K56" s="331" t="n"/>
    </row>
    <row r="57">
      <c r="K57" s="333" t="n"/>
    </row>
    <row r="58">
      <c r="B58" s="30" t="inlineStr">
        <is>
          <t>Canoe Ventures, LLC</t>
        </is>
      </c>
      <c r="C58" s="262" t="n"/>
      <c r="D58" s="71" t="n"/>
      <c r="E58" s="28" t="inlineStr">
        <is>
          <t>Invoice Date:</t>
        </is>
      </c>
      <c r="F58" s="26">
        <f>J1</f>
        <v/>
      </c>
    </row>
    <row r="59">
      <c r="B59" s="23" t="inlineStr">
        <is>
          <t>Attention: Accounting Department</t>
        </is>
      </c>
      <c r="D59" s="72" t="n"/>
      <c r="E59" s="58" t="inlineStr">
        <is>
          <t>Invoice Number:</t>
        </is>
      </c>
      <c r="F59" s="27">
        <f>J2</f>
        <v/>
      </c>
      <c r="S59" s="216" t="n"/>
      <c r="T59" s="331" t="n"/>
    </row>
    <row r="60">
      <c r="B60" s="31" t="inlineStr">
        <is>
          <t>200 Union Boulevard, Suite 201</t>
        </is>
      </c>
      <c r="D60" s="72" t="n"/>
      <c r="E60" s="58" t="inlineStr">
        <is>
          <t>Programmer:</t>
        </is>
      </c>
      <c r="F60" s="27" t="inlineStr">
        <is>
          <t>Viacom</t>
        </is>
      </c>
      <c r="I60" s="25" t="inlineStr">
        <is>
          <t>Amount Due:</t>
        </is>
      </c>
      <c r="J60" s="338">
        <f>J48</f>
        <v/>
      </c>
      <c r="S60" s="216" t="n"/>
      <c r="T60" s="331" t="n"/>
    </row>
    <row customHeight="1" ht="15.75" r="61" s="59">
      <c r="B61" s="32" t="inlineStr">
        <is>
          <t>Lakewood, CO  80228</t>
        </is>
      </c>
      <c r="C61" s="263" t="n"/>
      <c r="D61" s="73" t="n"/>
      <c r="E61" s="151" t="n"/>
      <c r="F61" s="149" t="n"/>
      <c r="G61" s="149" t="n"/>
      <c r="H61" s="149" t="n"/>
      <c r="I61" s="149" t="n"/>
      <c r="S61" s="216" t="n"/>
      <c r="T61" s="331" t="n"/>
    </row>
    <row r="62">
      <c r="C62" s="19" t="n"/>
      <c r="D62" s="19" t="n"/>
      <c r="E62" s="18" t="n"/>
      <c r="F62" s="149" t="n"/>
      <c r="G62" s="149" t="n"/>
      <c r="H62" s="149" t="n"/>
      <c r="I62" s="149" t="n"/>
      <c r="S62" s="216" t="n"/>
      <c r="T62" s="331" t="n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33" sqref="F33"/>
    </sheetView>
  </sheetViews>
  <sheetFormatPr baseColWidth="8" defaultRowHeight="12.75"/>
  <cols>
    <col customWidth="1" max="1" min="1" style="59" width="1.5703125"/>
    <col customWidth="1" max="2" min="2" style="59" width="11"/>
    <col customWidth="1" max="3" min="3" style="59" width="14"/>
    <col customWidth="1" max="4" min="4" style="59" width="69.85546875"/>
    <col customWidth="1" max="5" min="5" style="59" width="16.7109375"/>
    <col customWidth="1" max="6" min="6" style="59" width="14.85546875"/>
    <col customWidth="1" max="7" min="7" style="59" width="14.140625"/>
    <col customWidth="1" max="8" min="8" style="59" width="22.7109375"/>
    <col customWidth="1" max="9" min="9" style="59" width="24.140625"/>
    <col customWidth="1" max="10" min="10" style="59" width="13.5703125"/>
    <col customWidth="1" max="11" min="11" style="59" width="19.5703125"/>
  </cols>
  <sheetData>
    <row customHeight="1" ht="9" r="1" s="59"/>
    <row customHeight="1" ht="47.25" r="2" s="59">
      <c r="B2" s="292" t="inlineStr">
        <is>
          <t>Invoice Line #</t>
        </is>
      </c>
      <c r="C2" s="293" t="inlineStr">
        <is>
          <t>Campaign Reference ID</t>
        </is>
      </c>
      <c r="D2" s="293" t="inlineStr">
        <is>
          <t>Campaign Name</t>
        </is>
      </c>
      <c r="E2" s="293" t="inlineStr">
        <is>
          <t>Network</t>
        </is>
      </c>
      <c r="F2" s="294" t="inlineStr">
        <is>
          <t>Start Date</t>
        </is>
      </c>
      <c r="G2" s="294" t="inlineStr">
        <is>
          <t>End Date</t>
        </is>
      </c>
      <c r="H2" s="294" t="inlineStr">
        <is>
          <t>Current Billed Impressions</t>
        </is>
      </c>
      <c r="I2" s="294" t="inlineStr">
        <is>
          <t>CPM</t>
        </is>
      </c>
      <c r="J2" s="260" t="inlineStr">
        <is>
          <t>Total</t>
        </is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Q58"/>
  <sheetViews>
    <sheetView showGridLines="0" topLeftCell="A19" workbookViewId="0" zoomScale="70" zoomScaleNormal="70">
      <selection activeCell="P45" sqref="P45"/>
    </sheetView>
  </sheetViews>
  <sheetFormatPr baseColWidth="8" defaultColWidth="9.14062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94.42578125"/>
    <col customWidth="1" max="5" min="5" style="266" width="20.7109375"/>
    <col customWidth="1" max="6" min="6" style="266" width="25.7109375"/>
    <col customWidth="1" max="7" min="7" style="266" width="15"/>
    <col customWidth="1" max="8" min="8" style="266" width="23.140625"/>
    <col customWidth="1" max="9" min="9" style="266" width="15.7109375"/>
    <col customWidth="1" max="10" min="10" style="266" width="23.140625"/>
    <col customWidth="1" max="11" min="11" style="266" width="2.42578125"/>
    <col customWidth="1" max="12" min="12" style="266" width="12.28515625"/>
    <col customWidth="1" max="13" min="13" style="266" width="16"/>
    <col bestFit="1" customWidth="1" max="14" min="14" style="266" width="10.42578125"/>
    <col customWidth="1" max="15" min="15" style="266" width="16.140625"/>
    <col bestFit="1" customWidth="1" max="16" min="16" style="266" width="11.28515625"/>
    <col customWidth="1" max="16384" min="17" style="266" width="9.14062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01" t="inlineStr">
        <is>
          <t>AMC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01" t="inlineStr">
        <is>
          <t>Attention: Joshua Berger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01" t="inlineStr">
        <is>
          <t>11 Penn Plaza</t>
        </is>
      </c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01" t="inlineStr">
        <is>
          <t>New York, NY 10001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  <c r="M15" s="253" t="n"/>
    </row>
    <row r="16">
      <c r="D16" s="118" t="inlineStr">
        <is>
          <t>Joshua.Berger@amcnetworks.com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P16" s="253" t="n"/>
    </row>
    <row r="17">
      <c r="C17" s="285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M17" s="253" t="n"/>
      <c r="P17" s="253" t="n"/>
      <c r="Q17" s="253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41" t="n"/>
      <c r="M18" s="253" t="n"/>
      <c r="P18" s="253" t="n"/>
      <c r="Q18" s="253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</v>
      </c>
      <c r="J19" s="110" t="n"/>
      <c r="M19" s="253" t="n"/>
    </row>
    <row r="20">
      <c r="B20" s="115" t="inlineStr">
        <is>
          <t>Programming Group:</t>
        </is>
      </c>
      <c r="D20" s="290" t="inlineStr">
        <is>
          <t>AMC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</v>
      </c>
      <c r="J20" s="110" t="n"/>
      <c r="M20" s="253" t="n"/>
    </row>
    <row r="21">
      <c r="B21" s="115" t="inlineStr">
        <is>
          <t>Network(s):</t>
        </is>
      </c>
      <c r="D21" s="290" t="inlineStr">
        <is>
          <t>WETV, AMC, Sundance Channel, BBC America, IFC</t>
        </is>
      </c>
      <c r="E21" s="285" t="n"/>
      <c r="F21" s="285" t="n"/>
      <c r="G21" s="245" t="n"/>
      <c r="H21" s="104" t="inlineStr">
        <is>
          <t xml:space="preserve">   800M - 2B        </t>
        </is>
      </c>
      <c r="I21" s="313" t="n">
        <v>0.71</v>
      </c>
      <c r="J21" s="110" t="n"/>
      <c r="M21" s="253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0.61</v>
      </c>
      <c r="J22" s="314" t="n"/>
      <c r="M22" s="253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</v>
      </c>
      <c r="J23" s="314" t="n"/>
      <c r="L23" s="311" t="n"/>
      <c r="M23" s="253" t="n"/>
    </row>
    <row r="24"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314" t="n"/>
      <c r="L24" s="312" t="n"/>
    </row>
    <row r="25">
      <c r="B25" s="24" t="n"/>
      <c r="D25" s="46" t="n"/>
      <c r="E25" s="285" t="n"/>
      <c r="F25" s="285" t="n"/>
      <c r="G25" s="245" t="n"/>
      <c r="H25" s="104" t="inlineStr">
        <is>
          <t>5B +</t>
        </is>
      </c>
      <c r="I25" s="313" t="n">
        <v>0.5</v>
      </c>
      <c r="J25" s="314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J26" s="285" t="n"/>
      <c r="K26" s="287" t="n"/>
      <c r="L26" s="287" t="n"/>
      <c r="N26" s="253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  <c r="N27" s="253" t="n"/>
    </row>
    <row r="28">
      <c r="B28" s="95" t="n"/>
      <c r="C28" s="95" t="n"/>
      <c r="D28" s="137" t="n"/>
      <c r="E28" s="136" t="n"/>
      <c r="F28" s="135" t="n"/>
      <c r="G28" s="135" t="n"/>
      <c r="H28" s="336" t="n"/>
      <c r="I28" s="134" t="n"/>
      <c r="J28" s="253" t="n"/>
      <c r="M28" s="253" t="n"/>
    </row>
    <row customHeight="1" ht="16.5" r="29" s="59" thickBot="1">
      <c r="B29" s="95" t="n"/>
      <c r="C29" s="92" t="n"/>
      <c r="F29" s="47" t="n"/>
      <c r="G29" s="47" t="n"/>
      <c r="H29" s="327" t="n"/>
      <c r="I29" s="328" t="n"/>
      <c r="J29" s="328" t="n"/>
      <c r="P29" s="266">
        <f>TRIM(D29)</f>
        <v/>
      </c>
    </row>
    <row customHeight="1" ht="16.5" r="30" s="59" thickTop="1">
      <c r="B30" s="95" t="n"/>
      <c r="C30" s="92" t="n"/>
      <c r="F30" s="253" t="n"/>
      <c r="H30" s="253" t="n"/>
      <c r="I30" s="332" t="n"/>
      <c r="J30" s="333" t="n"/>
      <c r="P30" s="266">
        <f>TRIM(D30)</f>
        <v/>
      </c>
    </row>
    <row r="31">
      <c r="B31" s="95" t="n"/>
      <c r="C31" s="92" t="n"/>
      <c r="F31" s="100" t="inlineStr">
        <is>
          <t>Sub-totals by Network:</t>
        </is>
      </c>
      <c r="G31" s="216" t="inlineStr">
        <is>
          <t>AMC</t>
        </is>
      </c>
      <c r="H31" s="215" t="n"/>
      <c r="I31" s="329" t="n"/>
      <c r="J31" s="331" t="n"/>
    </row>
    <row r="32">
      <c r="B32" s="95" t="n"/>
      <c r="C32" s="92" t="n"/>
      <c r="F32" s="100" t="n"/>
      <c r="G32" s="216" t="inlineStr">
        <is>
          <t>AMC Premiere</t>
        </is>
      </c>
      <c r="H32" s="215" t="n"/>
      <c r="I32" s="329" t="n"/>
      <c r="J32" s="331" t="n"/>
    </row>
    <row r="33">
      <c r="B33" s="95" t="n"/>
      <c r="C33" s="92" t="n"/>
      <c r="F33" s="100" t="n"/>
      <c r="G33" s="216" t="inlineStr">
        <is>
          <t>AMC Premiere Free</t>
        </is>
      </c>
      <c r="H33" s="215" t="n"/>
      <c r="I33" s="329" t="n"/>
      <c r="J33" s="331" t="n"/>
    </row>
    <row r="34">
      <c r="B34" s="95" t="n"/>
      <c r="C34" s="92" t="n"/>
      <c r="F34" s="100" t="n"/>
      <c r="G34" s="216" t="inlineStr">
        <is>
          <t>IFC</t>
        </is>
      </c>
      <c r="H34" s="215" t="n"/>
      <c r="I34" s="329" t="n"/>
      <c r="J34" s="331" t="n"/>
    </row>
    <row r="35">
      <c r="B35" s="95" t="n"/>
      <c r="C35" s="92" t="n"/>
      <c r="F35" s="100" t="n"/>
      <c r="G35" s="216" t="inlineStr">
        <is>
          <t>Sundance Channel</t>
        </is>
      </c>
      <c r="H35" s="215" t="n"/>
      <c r="I35" s="329" t="n"/>
      <c r="J35" s="331" t="n"/>
    </row>
    <row customHeight="1" ht="16.9" r="36" s="59">
      <c r="B36" s="95" t="n"/>
      <c r="C36" s="92" t="n"/>
      <c r="F36" s="100" t="n"/>
      <c r="G36" s="216" t="inlineStr">
        <is>
          <t>BBC America</t>
        </is>
      </c>
      <c r="H36" s="215" t="n"/>
      <c r="I36" s="329" t="n"/>
      <c r="J36" s="331" t="n"/>
    </row>
    <row r="37">
      <c r="B37" s="95" t="n"/>
      <c r="C37" s="92" t="n"/>
      <c r="F37" s="100" t="n"/>
      <c r="G37" s="216" t="inlineStr">
        <is>
          <t>WE TV</t>
        </is>
      </c>
      <c r="H37" s="215" t="n"/>
      <c r="I37" s="329" t="n"/>
      <c r="J37" s="331" t="n"/>
    </row>
    <row r="38">
      <c r="B38" s="95" t="n"/>
      <c r="C38" s="92" t="n"/>
      <c r="F38" s="100" t="n"/>
      <c r="G38" s="216" t="inlineStr">
        <is>
          <t>Backfill Campaigns</t>
        </is>
      </c>
      <c r="H38" s="133" t="n"/>
      <c r="I38" s="329" t="n"/>
      <c r="J38" s="337" t="n"/>
    </row>
    <row customHeight="1" ht="16.5" r="39" s="59" thickBot="1">
      <c r="B39" s="95" t="n"/>
      <c r="C39" s="92" t="n"/>
      <c r="F39" s="47" t="n"/>
      <c r="G39" s="48" t="n"/>
      <c r="H39" s="47" t="n"/>
      <c r="I39" s="327" t="n"/>
      <c r="J39" s="328" t="n"/>
    </row>
    <row customHeight="1" ht="16.5" r="40" s="59" thickTop="1">
      <c r="B40" s="95" t="n"/>
      <c r="C40" s="92" t="n"/>
      <c r="F40" s="253" t="n"/>
      <c r="H40" s="253" t="n"/>
      <c r="I40" s="332" t="n"/>
      <c r="J40" s="333" t="n"/>
    </row>
    <row r="41">
      <c r="F41" s="60" t="inlineStr">
        <is>
          <t>Total:</t>
        </is>
      </c>
      <c r="G41" s="253" t="n"/>
      <c r="H41" s="253">
        <f>SUM(H31:H37)</f>
        <v/>
      </c>
      <c r="J41" s="334">
        <f>SUM(J31:J37)</f>
        <v/>
      </c>
    </row>
    <row customHeight="1" ht="15.75" r="43" s="59">
      <c r="B43" s="74" t="inlineStr">
        <is>
          <t xml:space="preserve">Invoice Comments:
</t>
        </is>
      </c>
      <c r="C43" s="66" t="n"/>
      <c r="D43" s="130" t="n"/>
      <c r="E43" s="66" t="n"/>
      <c r="F43" s="66" t="n"/>
      <c r="G43" s="66" t="n"/>
      <c r="H43" s="66" t="n"/>
      <c r="I43" s="66" t="n"/>
      <c r="J43" s="67" t="n"/>
    </row>
    <row r="44">
      <c r="B44" s="68" t="n"/>
      <c r="C44" s="69" t="n"/>
      <c r="D44" s="69" t="n"/>
      <c r="E44" s="69" t="n"/>
      <c r="F44" s="69" t="n"/>
      <c r="G44" s="69" t="n"/>
      <c r="H44" s="69" t="n"/>
      <c r="I44" s="69" t="n"/>
      <c r="J44" s="70" t="n"/>
      <c r="M44" s="334" t="n"/>
    </row>
    <row customHeight="1" ht="16.5" r="45" s="59" thickBot="1">
      <c r="B45" s="33" t="n"/>
      <c r="C45" s="33" t="n"/>
      <c r="D45" s="33" t="n"/>
      <c r="E45" s="33" t="n"/>
      <c r="F45" s="33" t="n"/>
      <c r="G45" s="33" t="n"/>
      <c r="H45" s="33" t="n"/>
      <c r="I45" s="33" t="n"/>
      <c r="J45" s="33" t="n"/>
    </row>
    <row r="47">
      <c r="B47" s="24" t="inlineStr">
        <is>
          <t>Please detach this portion and return with your remittance to:</t>
        </is>
      </c>
      <c r="I47" s="216" t="inlineStr">
        <is>
          <t>AMC</t>
        </is>
      </c>
      <c r="J47" s="321">
        <f>I33</f>
        <v/>
      </c>
    </row>
    <row r="48">
      <c r="I48" s="216" t="inlineStr">
        <is>
          <t>AMC Premiere</t>
        </is>
      </c>
      <c r="J48" s="321">
        <f>I34</f>
        <v/>
      </c>
    </row>
    <row r="49">
      <c r="I49" s="216" t="inlineStr">
        <is>
          <t>AMC Premiere Free</t>
        </is>
      </c>
      <c r="J49" s="321">
        <f>I35</f>
        <v/>
      </c>
    </row>
    <row customHeight="1" ht="14.25" r="50" s="59">
      <c r="I50" s="216" t="inlineStr">
        <is>
          <t>IFC</t>
        </is>
      </c>
      <c r="J50" s="321">
        <f>I36</f>
        <v/>
      </c>
    </row>
    <row r="51">
      <c r="I51" s="216" t="inlineStr">
        <is>
          <t>Sundance Channel</t>
        </is>
      </c>
      <c r="J51" s="321">
        <f>I37</f>
        <v/>
      </c>
    </row>
    <row r="52">
      <c r="G52" s="18" t="n"/>
      <c r="I52" s="216" t="inlineStr">
        <is>
          <t>BBC America</t>
        </is>
      </c>
      <c r="J52" s="321">
        <f>I38</f>
        <v/>
      </c>
    </row>
    <row r="53">
      <c r="I53" s="216" t="inlineStr">
        <is>
          <t>WE TV</t>
        </is>
      </c>
      <c r="J53" s="321">
        <f>I39</f>
        <v/>
      </c>
    </row>
    <row r="54">
      <c r="I54" s="216" t="inlineStr">
        <is>
          <t>Backfill Campaigns</t>
        </is>
      </c>
      <c r="J54" s="321">
        <f>I40</f>
        <v/>
      </c>
    </row>
    <row customHeight="1" ht="16.5" r="55" s="59" thickBot="1">
      <c r="B55" s="30" t="inlineStr">
        <is>
          <t>Canoe Ventures, LLC</t>
        </is>
      </c>
      <c r="C55" s="262" t="n"/>
      <c r="D55" s="71" t="n"/>
      <c r="E55" s="28" t="inlineStr">
        <is>
          <t>Invoice Date:</t>
        </is>
      </c>
      <c r="F55" s="26">
        <f>J1</f>
        <v/>
      </c>
      <c r="J55" s="48" t="n"/>
    </row>
    <row customHeight="1" ht="16.5" r="56" s="59" thickTop="1">
      <c r="B56" s="23" t="inlineStr">
        <is>
          <t>Attention: Accounting Department</t>
        </is>
      </c>
      <c r="D56" s="72" t="n"/>
      <c r="E56" s="58" t="inlineStr">
        <is>
          <t>Invoice Number:</t>
        </is>
      </c>
      <c r="F56" s="27">
        <f>J2</f>
        <v/>
      </c>
      <c r="J56" s="266" t="n"/>
    </row>
    <row r="57">
      <c r="B57" s="31" t="inlineStr">
        <is>
          <t>200 Union Boulevard, Suite 201</t>
        </is>
      </c>
      <c r="D57" s="72" t="n"/>
      <c r="E57" s="58" t="inlineStr">
        <is>
          <t>Programmer:</t>
        </is>
      </c>
      <c r="F57" s="27">
        <f>D20</f>
        <v/>
      </c>
      <c r="I57" s="83" t="inlineStr">
        <is>
          <t>Amount Due:</t>
        </is>
      </c>
      <c r="J57" s="335" t="n"/>
    </row>
    <row r="58">
      <c r="B58" s="32" t="inlineStr">
        <is>
          <t>Lakewood, CO  80228</t>
        </is>
      </c>
      <c r="C58" s="263" t="n"/>
      <c r="D58" s="73" t="n"/>
      <c r="I58" s="25" t="n"/>
    </row>
  </sheetData>
  <autoFilter ref="B27:J28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4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R61"/>
  <sheetViews>
    <sheetView showGridLines="0" topLeftCell="A4" workbookViewId="0" zoomScale="70" zoomScaleNormal="70" zoomScalePageLayoutView="8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94.5703125"/>
    <col bestFit="1" customWidth="1" max="5" min="5" style="266" width="19.28515625"/>
    <col bestFit="1" customWidth="1" max="6" min="6" style="266" width="13"/>
    <col bestFit="1" customWidth="1" max="7" min="7" style="266" width="11.7109375"/>
    <col customWidth="1" max="8" min="8" style="215" width="23.140625"/>
    <col bestFit="1" customWidth="1" max="9" min="9" style="266" width="18.42578125"/>
    <col customWidth="1" max="10" min="10" style="266" width="22.85546875"/>
    <col customWidth="1" max="11" min="11" style="266" width="2.7109375"/>
    <col customWidth="1" max="12" min="12" style="266" width="21.7109375"/>
    <col customWidth="1" max="13" min="13" style="266" width="20.42578125"/>
    <col bestFit="1" customWidth="1" max="14" min="14" style="266" width="18.28515625"/>
    <col bestFit="1" customWidth="1" max="15" min="15" style="266" width="12.28515625"/>
    <col bestFit="1" customWidth="1" max="16" min="16" style="266" width="16.7109375"/>
    <col bestFit="1" customWidth="1" max="17" min="17" style="266" width="12.140625"/>
    <col bestFit="1" customWidth="1" max="18" min="18" style="266" width="13.140625"/>
    <col bestFit="1" customWidth="1" max="19" min="19" style="266" width="10.7109375"/>
    <col customWidth="1" max="16384" min="20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H10" s="266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  <c r="O11" s="311" t="n"/>
      <c r="Q11" s="253" t="n"/>
    </row>
    <row r="12">
      <c r="B12" s="115" t="inlineStr">
        <is>
          <t>Bill To:</t>
        </is>
      </c>
      <c r="C12" s="121" t="n"/>
      <c r="D12" s="119" t="inlineStr">
        <is>
          <t>CBS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Domenico Demeglio</t>
        </is>
      </c>
      <c r="E13" s="121" t="n"/>
      <c r="F13" s="121" t="n"/>
      <c r="H13" s="289" t="inlineStr">
        <is>
          <t>Invoice # is required on all remittances</t>
        </is>
      </c>
      <c r="O13" s="311" t="n"/>
    </row>
    <row r="14">
      <c r="C14" s="121" t="n"/>
      <c r="D14" s="119" t="n"/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9" t="n"/>
      <c r="E15" s="285" t="n"/>
      <c r="F15" s="285" t="n"/>
      <c r="H15" s="307" t="inlineStr">
        <is>
          <t>RATE CARD (current Tier in yellow)</t>
        </is>
      </c>
      <c r="I15" s="308" t="n"/>
      <c r="J15" s="309" t="n"/>
      <c r="O15" s="312" t="n"/>
      <c r="Q15" s="253" t="n"/>
    </row>
    <row r="16">
      <c r="D16" s="118" t="inlineStr">
        <is>
          <t xml:space="preserve">domenico.dimeglio@cbsinteractive.com 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M16" s="311" t="n"/>
      <c r="O16" s="312" t="n"/>
      <c r="Q16" s="253" t="n"/>
      <c r="R16" s="253" t="n"/>
    </row>
    <row r="17">
      <c r="C17" s="285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L17" s="46" t="n"/>
      <c r="M17" s="312" t="n"/>
      <c r="O17" s="312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41" t="n"/>
      <c r="K18" s="245" t="n"/>
      <c r="M18" s="253" t="n"/>
      <c r="N18" s="253" t="n"/>
      <c r="O18" s="311" t="n"/>
      <c r="P18" s="312" t="n"/>
      <c r="R18" s="253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</v>
      </c>
      <c r="J19" s="110" t="n"/>
      <c r="L19" s="253" t="n"/>
      <c r="M19" s="253" t="n"/>
      <c r="N19" s="253" t="n"/>
      <c r="O19" s="312" t="n"/>
    </row>
    <row r="20">
      <c r="B20" s="115" t="inlineStr">
        <is>
          <t>Programming Group:</t>
        </is>
      </c>
      <c r="D20" s="290" t="inlineStr">
        <is>
          <t>CBS Corporation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</v>
      </c>
      <c r="J20" s="110" t="n"/>
      <c r="L20" s="253" t="n"/>
      <c r="M20" s="253" t="n"/>
      <c r="N20" s="253" t="n"/>
    </row>
    <row r="21">
      <c r="B21" s="115" t="inlineStr">
        <is>
          <t>Network(s):</t>
        </is>
      </c>
      <c r="D21" s="290" t="inlineStr">
        <is>
          <t>CBS, POP TV</t>
        </is>
      </c>
      <c r="E21" s="285" t="n"/>
      <c r="F21" s="285" t="n"/>
      <c r="G21" s="245" t="n"/>
      <c r="H21" s="104" t="inlineStr">
        <is>
          <t xml:space="preserve">   800M - 2B        </t>
        </is>
      </c>
      <c r="I21" s="313" t="n">
        <v>0.71</v>
      </c>
      <c r="J21" s="110" t="n"/>
      <c r="L21" s="253" t="n"/>
      <c r="M21" s="312" t="n"/>
      <c r="N21" s="253" t="n"/>
      <c r="O21" s="312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0.61</v>
      </c>
      <c r="J22" s="314" t="n"/>
      <c r="L22" s="253" t="n"/>
      <c r="M22" s="312" t="n"/>
      <c r="O22" s="253" t="n"/>
      <c r="P22" s="253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</v>
      </c>
      <c r="J23" s="314" t="n"/>
      <c r="L23" s="253" t="n"/>
      <c r="M23" s="312" t="n"/>
      <c r="O23" s="253" t="n"/>
      <c r="P23" s="312" t="n"/>
    </row>
    <row r="24"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314" t="n"/>
      <c r="L24" s="253" t="n"/>
      <c r="M24" s="312" t="n"/>
      <c r="O24" s="253" t="n"/>
      <c r="P24" s="312" t="n"/>
    </row>
    <row r="25">
      <c r="B25" s="24" t="n"/>
      <c r="D25" s="46" t="n"/>
      <c r="E25" s="285" t="n"/>
      <c r="F25" s="285" t="n"/>
      <c r="G25" s="245" t="n"/>
      <c r="H25" s="104" t="inlineStr">
        <is>
          <t>5B +</t>
        </is>
      </c>
      <c r="I25" s="313" t="n">
        <v>0.5</v>
      </c>
      <c r="J25" s="314" t="n"/>
      <c r="M25" s="312" t="n"/>
      <c r="O25" s="253" t="n"/>
      <c r="P25" s="312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J26" s="285" t="n"/>
      <c r="K26" s="287" t="n"/>
      <c r="L26" s="287" t="n"/>
      <c r="M26" s="312" t="n"/>
      <c r="O26" s="253" t="n"/>
      <c r="P26" s="253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  <c r="M27" s="312" t="n"/>
    </row>
    <row r="28">
      <c r="B28" s="95" t="n"/>
      <c r="C28" s="95" t="n"/>
      <c r="F28" s="315" t="n"/>
      <c r="G28" s="315" t="n"/>
      <c r="I28" s="253" t="n"/>
      <c r="J28" s="253" t="n"/>
      <c r="L28" s="333" t="n"/>
      <c r="P28" s="312" t="n"/>
    </row>
    <row customHeight="1" ht="16.5" r="29" s="59" thickBot="1">
      <c r="E29" s="146" t="n"/>
      <c r="F29" s="146" t="n"/>
      <c r="G29" s="48" t="n"/>
      <c r="H29" s="47" t="n"/>
      <c r="I29" s="327" t="n"/>
      <c r="J29" s="328" t="n"/>
      <c r="K29" s="333" t="n"/>
    </row>
    <row customHeight="1" ht="16.5" r="30" s="59" thickTop="1">
      <c r="B30" s="95" t="n"/>
      <c r="C30" s="147" t="n"/>
      <c r="E30" s="215" t="n"/>
      <c r="F30" s="215" t="n"/>
      <c r="H30" s="253" t="n"/>
      <c r="I30" s="332" t="n"/>
      <c r="J30" s="333" t="n"/>
      <c r="K30" s="333" t="n"/>
    </row>
    <row r="31">
      <c r="B31" s="95" t="n"/>
      <c r="C31" s="92" t="n"/>
      <c r="E31" s="100" t="n"/>
      <c r="F31" s="100" t="inlineStr">
        <is>
          <t>Sub-totals by Network:</t>
        </is>
      </c>
      <c r="G31" s="216" t="inlineStr">
        <is>
          <t>CBS</t>
        </is>
      </c>
      <c r="I31" s="329" t="n"/>
      <c r="J31" s="331" t="n"/>
      <c r="L31" s="321" t="n"/>
      <c r="M31" s="334" t="n"/>
    </row>
    <row r="32">
      <c r="B32" s="95" t="n"/>
      <c r="C32" s="92" t="n"/>
      <c r="E32" s="100" t="n"/>
      <c r="F32" s="100" t="n"/>
      <c r="G32" s="216" t="inlineStr">
        <is>
          <t>POP TV</t>
        </is>
      </c>
      <c r="I32" s="329" t="n"/>
      <c r="J32" s="331" t="n"/>
      <c r="L32" s="334" t="n"/>
      <c r="M32" s="334" t="n"/>
    </row>
    <row customHeight="1" ht="16.5" r="33" s="59" thickBot="1">
      <c r="B33" s="95" t="n"/>
      <c r="C33" s="92" t="n"/>
      <c r="E33" s="146" t="n"/>
      <c r="F33" s="146" t="n"/>
      <c r="G33" s="48" t="n"/>
      <c r="H33" s="47" t="n"/>
      <c r="I33" s="327" t="n"/>
      <c r="J33" s="328" t="n"/>
      <c r="K33" s="334" t="n"/>
      <c r="L33" s="334" t="n"/>
    </row>
    <row customHeight="1" ht="16.5" r="34" s="59" thickTop="1">
      <c r="B34" s="95" t="n"/>
      <c r="C34" s="92" t="n"/>
      <c r="F34" s="215" t="n"/>
      <c r="H34" s="253" t="n"/>
      <c r="I34" s="332" t="n"/>
      <c r="J34" s="333" t="n"/>
    </row>
    <row customHeight="1" ht="14.25" r="35" s="59">
      <c r="F35" s="100" t="inlineStr">
        <is>
          <t>Total:</t>
        </is>
      </c>
      <c r="G35" s="253" t="n"/>
      <c r="H35" s="215">
        <f>SUM(J28:J29)</f>
        <v/>
      </c>
      <c r="J35" s="334">
        <f>SUM(J31:J32)</f>
        <v/>
      </c>
      <c r="L35" s="321" t="n"/>
      <c r="N35" s="321" t="n"/>
    </row>
    <row customHeight="1" ht="14.25" r="36" s="59">
      <c r="F36" s="100" t="n"/>
      <c r="G36" s="253" t="n"/>
      <c r="J36" s="334" t="n"/>
    </row>
    <row r="37">
      <c r="F37" s="215" t="n"/>
      <c r="G37" s="60" t="n"/>
      <c r="H37" s="266" t="n"/>
    </row>
    <row customHeight="1" ht="15.75" r="38" s="59">
      <c r="B38" s="74" t="inlineStr">
        <is>
          <t xml:space="preserve">Invoice Comments:
</t>
        </is>
      </c>
      <c r="C38" s="66" t="n"/>
      <c r="D38" s="79" t="n"/>
      <c r="E38" s="66" t="n"/>
      <c r="F38" s="145" t="n"/>
      <c r="G38" s="66" t="n"/>
      <c r="H38" s="66" t="n"/>
      <c r="I38" s="66" t="n"/>
      <c r="J38" s="67" t="n"/>
    </row>
    <row r="39">
      <c r="B39" s="68" t="n"/>
      <c r="C39" s="69" t="n"/>
      <c r="D39" s="69" t="n"/>
      <c r="E39" s="69" t="n"/>
      <c r="F39" s="144" t="n"/>
      <c r="G39" s="69" t="n"/>
      <c r="H39" s="69" t="n"/>
      <c r="I39" s="69" t="n"/>
      <c r="J39" s="70" t="n"/>
    </row>
    <row customHeight="1" ht="16.5" r="40" s="59" thickBot="1">
      <c r="B40" s="33" t="n"/>
      <c r="C40" s="33" t="n"/>
      <c r="D40" s="33" t="n"/>
      <c r="E40" s="33" t="n"/>
      <c r="F40" s="143" t="n"/>
      <c r="G40" s="33" t="n"/>
      <c r="H40" s="33" t="n"/>
      <c r="I40" s="33" t="n"/>
      <c r="J40" s="33" t="n"/>
    </row>
    <row r="41">
      <c r="F41" s="215" t="n"/>
      <c r="H41" s="266" t="n"/>
    </row>
    <row r="42">
      <c r="B42" s="24" t="inlineStr">
        <is>
          <t>Please detach this portion and return with your remittance to:</t>
        </is>
      </c>
      <c r="G42" s="215" t="n"/>
      <c r="H42" s="266" t="n"/>
      <c r="I42" s="216" t="inlineStr">
        <is>
          <t>CBS</t>
        </is>
      </c>
      <c r="J42" s="334">
        <f>J35</f>
        <v/>
      </c>
    </row>
    <row customHeight="1" ht="16.5" r="43" s="59" thickBot="1">
      <c r="G43" s="215" t="n"/>
      <c r="H43" s="266" t="n"/>
      <c r="J43" s="48" t="n"/>
    </row>
    <row customHeight="1" ht="16.5" r="44" s="59" thickTop="1">
      <c r="G44" s="215" t="n"/>
      <c r="H44" s="266" t="n"/>
    </row>
    <row r="45">
      <c r="B45" s="30" t="inlineStr">
        <is>
          <t>Canoe Ventures, LLC</t>
        </is>
      </c>
      <c r="C45" s="262" t="n"/>
      <c r="D45" s="71" t="n"/>
      <c r="E45" s="28" t="inlineStr">
        <is>
          <t>Invoice Date:</t>
        </is>
      </c>
      <c r="F45" s="26">
        <f>J1</f>
        <v/>
      </c>
      <c r="G45" s="215" t="n"/>
      <c r="H45" s="266" t="n"/>
    </row>
    <row r="46">
      <c r="B46" s="23" t="inlineStr">
        <is>
          <t>Attention: Accounting Department</t>
        </is>
      </c>
      <c r="D46" s="72" t="n"/>
      <c r="E46" s="58" t="inlineStr">
        <is>
          <t>Invoice Number:</t>
        </is>
      </c>
      <c r="F46" s="27">
        <f>J2</f>
        <v/>
      </c>
      <c r="G46" s="215" t="n"/>
      <c r="H46" s="266" t="n"/>
    </row>
    <row r="47">
      <c r="B47" s="31" t="inlineStr">
        <is>
          <t>200 Union Boulevard, Suite 201</t>
        </is>
      </c>
      <c r="D47" s="72" t="n"/>
      <c r="E47" s="58" t="inlineStr">
        <is>
          <t>Programmer:</t>
        </is>
      </c>
      <c r="F47" s="27" t="inlineStr">
        <is>
          <t>CBS</t>
        </is>
      </c>
      <c r="G47" s="215" t="n"/>
      <c r="H47" s="266" t="n"/>
      <c r="I47" s="25" t="inlineStr">
        <is>
          <t>Amount Due:</t>
        </is>
      </c>
      <c r="J47" s="338">
        <f>J42</f>
        <v/>
      </c>
    </row>
    <row r="48">
      <c r="B48" s="32" t="inlineStr">
        <is>
          <t>Lakewood, CO  80228</t>
        </is>
      </c>
      <c r="C48" s="263" t="n"/>
      <c r="D48" s="73" t="n"/>
      <c r="E48" s="58" t="inlineStr">
        <is>
          <t>Network(s):</t>
        </is>
      </c>
      <c r="F48" s="27">
        <f>D21</f>
        <v/>
      </c>
      <c r="G48" s="215" t="n"/>
      <c r="H48" s="266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</sheetData>
  <autoFilter ref="B27:J28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L46"/>
  <sheetViews>
    <sheetView showGridLines="0" topLeftCell="A7" workbookViewId="0" zoomScale="85" zoomScaleNormal="85" zoomScalePageLayoutView="90">
      <selection activeCell="F36" sqref="F36"/>
    </sheetView>
  </sheetViews>
  <sheetFormatPr baseColWidth="8" defaultColWidth="8.85546875" defaultRowHeight="15.75"/>
  <cols>
    <col customWidth="1" max="1" min="1" style="266" width="1.42578125"/>
    <col customWidth="1" max="2" min="2" style="266" width="10.140625"/>
    <col bestFit="1" customWidth="1" max="3" min="3" style="266" width="35.140625"/>
    <col customWidth="1" max="4" min="4" style="266" width="61.42578125"/>
    <col bestFit="1" customWidth="1" max="5" min="5" style="266" width="19"/>
    <col bestFit="1" customWidth="1" max="6" min="6" style="266" width="24.140625"/>
    <col bestFit="1" customWidth="1" max="7" min="7" style="266" width="19"/>
    <col customWidth="1" max="8" min="8" style="266" width="23"/>
    <col customWidth="1" max="9" min="9" style="266" width="18"/>
    <col customWidth="1" max="10" min="10" style="266" width="23"/>
    <col customWidth="1" max="11" min="11" style="266" width="12.28515625"/>
    <col customWidth="1" max="12" min="12" style="266" width="16"/>
    <col customWidth="1" max="13" min="13" style="266" width="4.85546875"/>
    <col customWidth="1" max="16384" min="14" style="266" width="8.85546875"/>
  </cols>
  <sheetData>
    <row r="1">
      <c r="B1" s="265" t="n"/>
      <c r="C1" s="265" t="n"/>
      <c r="D1" s="265" t="n"/>
      <c r="E1" s="265" t="n"/>
      <c r="F1" s="104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4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104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50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4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4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4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45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4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45" t="n"/>
    </row>
    <row r="11">
      <c r="C11" s="123" t="n"/>
      <c r="D11" s="121" t="n"/>
      <c r="E11" s="121" t="n"/>
      <c r="F11" s="245" t="n"/>
      <c r="H11" s="28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162" t="inlineStr">
        <is>
          <t>Crown Media</t>
        </is>
      </c>
      <c r="E12" s="121" t="n"/>
      <c r="F12" s="245" t="n"/>
      <c r="H12" s="285" t="inlineStr">
        <is>
          <t>FEDERAL TAX ID : 26-2372059</t>
        </is>
      </c>
    </row>
    <row r="13">
      <c r="C13" s="121" t="n"/>
      <c r="D13" s="162" t="inlineStr">
        <is>
          <t>Attn: Tommy Webber</t>
        </is>
      </c>
      <c r="E13" s="121" t="n"/>
      <c r="F13" s="246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104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9" t="inlineStr">
        <is>
          <t xml:space="preserve">PO #  22767 </t>
        </is>
      </c>
      <c r="E15" s="285" t="n"/>
      <c r="F15" s="250" t="n"/>
      <c r="H15" s="307" t="inlineStr">
        <is>
          <t>RATE CARD (current Tier in yellow)</t>
        </is>
      </c>
      <c r="I15" s="308" t="n"/>
      <c r="J15" s="309" t="n"/>
    </row>
    <row r="16">
      <c r="D16" s="118" t="inlineStr">
        <is>
          <t>TommyWebber@crownmedia.com</t>
        </is>
      </c>
      <c r="E16" s="285" t="n"/>
      <c r="F16" s="24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45" t="n"/>
      <c r="G17" s="245" t="n"/>
      <c r="H17" s="104" t="inlineStr">
        <is>
          <t xml:space="preserve">    0M - 200M</t>
        </is>
      </c>
      <c r="I17" s="313" t="n">
        <v>1.42</v>
      </c>
      <c r="J17" s="339" t="n"/>
    </row>
    <row r="18">
      <c r="B18" s="117" t="inlineStr">
        <is>
          <t>Invoice Period Start:</t>
        </is>
      </c>
      <c r="D18" s="116" t="n"/>
      <c r="E18" s="285" t="n"/>
      <c r="F18" s="245" t="n"/>
      <c r="G18" s="245" t="n"/>
      <c r="H18" s="104" t="inlineStr">
        <is>
          <t>200M - 400M</t>
        </is>
      </c>
      <c r="I18" s="313" t="n">
        <v>1.35</v>
      </c>
      <c r="J18" s="110" t="n"/>
    </row>
    <row r="19">
      <c r="B19" s="117" t="inlineStr">
        <is>
          <t>Invoice Period End:</t>
        </is>
      </c>
      <c r="D19" s="116" t="n"/>
      <c r="E19" s="285" t="n"/>
      <c r="F19" s="245" t="n"/>
      <c r="G19" s="245" t="n"/>
      <c r="H19" s="104" t="inlineStr">
        <is>
          <t>400M - 600M</t>
        </is>
      </c>
      <c r="I19" s="313" t="n">
        <v>1.28</v>
      </c>
      <c r="J19" s="110" t="n"/>
    </row>
    <row r="20">
      <c r="B20" s="115" t="inlineStr">
        <is>
          <t>Programming Group:</t>
        </is>
      </c>
      <c r="D20" s="290" t="inlineStr">
        <is>
          <t>Crown Media</t>
        </is>
      </c>
      <c r="E20" s="285" t="n"/>
      <c r="F20" s="245" t="n"/>
      <c r="G20" s="245" t="n"/>
      <c r="H20" s="104" t="inlineStr">
        <is>
          <t>600M - 800M</t>
        </is>
      </c>
      <c r="I20" s="313" t="n">
        <v>1.21</v>
      </c>
      <c r="J20" s="110" t="n"/>
    </row>
    <row r="21">
      <c r="B21" s="115" t="inlineStr">
        <is>
          <t>Network(s):</t>
        </is>
      </c>
      <c r="D21" s="290" t="inlineStr">
        <is>
          <t>Hallmark Channel</t>
        </is>
      </c>
      <c r="F21" s="245" t="n"/>
      <c r="G21" s="245" t="n"/>
      <c r="H21" s="104" t="inlineStr">
        <is>
          <t xml:space="preserve">  800M - 2B        </t>
        </is>
      </c>
      <c r="I21" s="313" t="n">
        <v>1.13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45" t="n"/>
      <c r="G22" s="245" t="n"/>
      <c r="H22" s="104" t="inlineStr">
        <is>
          <t>2B - 3B</t>
        </is>
      </c>
      <c r="I22" s="313" t="n">
        <v>1.06</v>
      </c>
      <c r="J22" s="314" t="n"/>
    </row>
    <row r="23">
      <c r="B23" s="24" t="n"/>
      <c r="D23" s="46" t="n"/>
      <c r="E23" s="285" t="n"/>
      <c r="F23" s="245" t="n"/>
      <c r="G23" s="245" t="n"/>
      <c r="H23" s="104" t="inlineStr">
        <is>
          <t>3B - 4B</t>
        </is>
      </c>
      <c r="I23" s="313" t="n">
        <v>1.03</v>
      </c>
      <c r="J23" s="314" t="n"/>
    </row>
    <row r="24">
      <c r="B24" s="24" t="n"/>
      <c r="D24" s="46" t="n"/>
      <c r="E24" s="285" t="n"/>
      <c r="F24" s="245" t="n"/>
      <c r="G24" s="245" t="n"/>
      <c r="H24" s="104" t="inlineStr">
        <is>
          <t>4B - 5B</t>
        </is>
      </c>
      <c r="I24" s="313" t="n">
        <v>0.9899999999999995</v>
      </c>
      <c r="J24" s="314" t="n"/>
    </row>
    <row r="25">
      <c r="B25" s="24" t="n"/>
      <c r="D25" s="46" t="n"/>
      <c r="E25" s="285" t="n"/>
      <c r="F25" s="245" t="n"/>
      <c r="G25" s="245" t="n"/>
      <c r="H25" s="104" t="inlineStr">
        <is>
          <t>5B +</t>
        </is>
      </c>
      <c r="I25" s="313" t="n">
        <v>0.9399999999999995</v>
      </c>
      <c r="J25" s="314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K26" s="287" t="n"/>
      <c r="L26" s="160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F28" s="159" t="n"/>
      <c r="G28" s="159" t="n"/>
      <c r="H28" s="253" t="n"/>
      <c r="I28" s="253" t="n"/>
      <c r="J28" s="332" t="n"/>
      <c r="K28" s="253" t="n"/>
    </row>
    <row customHeight="1" ht="16.5" r="29" s="59" thickBot="1">
      <c r="B29" s="95" t="n"/>
      <c r="C29" s="92" t="n"/>
      <c r="F29" s="47" t="n"/>
      <c r="G29" s="327" t="n"/>
      <c r="H29" s="327" t="n"/>
      <c r="I29" s="328" t="n"/>
      <c r="J29" s="328" t="n"/>
    </row>
    <row customHeight="1" ht="16.5" r="30" s="59" thickTop="1">
      <c r="B30" s="95" t="n"/>
      <c r="C30" s="92" t="n"/>
      <c r="E30" s="216" t="n"/>
      <c r="F30" s="253" t="n"/>
      <c r="G30" s="332" t="n"/>
      <c r="H30" s="333" t="n"/>
    </row>
    <row r="31">
      <c r="B31" s="95" t="n"/>
      <c r="C31" s="92" t="n"/>
      <c r="E31" s="216" t="n"/>
      <c r="F31" s="100" t="inlineStr">
        <is>
          <t>Sub-totals by Network:</t>
        </is>
      </c>
      <c r="G31" s="216" t="inlineStr">
        <is>
          <t>Hallmark Channel</t>
        </is>
      </c>
      <c r="H31" s="215" t="n"/>
      <c r="I31" s="329" t="n"/>
      <c r="J31" s="331" t="n"/>
    </row>
    <row r="32">
      <c r="B32" s="95" t="n"/>
      <c r="C32" s="92" t="n"/>
      <c r="E32" s="216" t="n"/>
      <c r="F32" s="100" t="n"/>
      <c r="G32" s="216" t="inlineStr">
        <is>
          <t>Backfill Campaigns</t>
        </is>
      </c>
      <c r="H32" s="215" t="n"/>
      <c r="I32" s="329" t="n"/>
      <c r="J32" s="331" t="n"/>
    </row>
    <row customHeight="1" ht="16.5" r="33" s="59" thickBot="1">
      <c r="B33" s="95" t="n"/>
      <c r="C33" s="92" t="n"/>
      <c r="E33" s="216" t="n"/>
      <c r="F33" s="47" t="n"/>
      <c r="G33" s="48" t="n"/>
      <c r="H33" s="47" t="n"/>
      <c r="I33" s="327" t="n"/>
      <c r="J33" s="328" t="n"/>
    </row>
    <row customHeight="1" ht="16.5" r="34" s="59" thickTop="1">
      <c r="B34" s="95" t="n"/>
      <c r="C34" s="92" t="n"/>
      <c r="E34" s="216" t="n"/>
      <c r="F34" s="253" t="n"/>
      <c r="H34" s="253" t="n"/>
      <c r="I34" s="332" t="n"/>
      <c r="J34" s="333" t="n"/>
    </row>
    <row r="35">
      <c r="B35" s="95" t="n"/>
      <c r="C35" s="92" t="n"/>
      <c r="E35" s="216" t="n"/>
      <c r="F35" s="100" t="inlineStr">
        <is>
          <t>Total:</t>
        </is>
      </c>
      <c r="H35" s="253" t="n"/>
      <c r="I35" s="332" t="n"/>
      <c r="J35" s="340" t="n"/>
    </row>
    <row r="36">
      <c r="B36" s="95" t="n"/>
      <c r="C36" s="92" t="n"/>
      <c r="F36" s="315" t="n"/>
      <c r="G36" s="216" t="n"/>
      <c r="H36" s="253" t="n"/>
      <c r="J36" s="253" t="n"/>
      <c r="K36" s="333" t="n"/>
    </row>
    <row customHeight="1" ht="15.75" r="37" s="59">
      <c r="B37" s="74" t="inlineStr">
        <is>
          <t xml:space="preserve">Invoice Comments:
</t>
        </is>
      </c>
      <c r="C37" s="66" t="n"/>
      <c r="D37" s="79" t="n"/>
      <c r="E37" s="66" t="n"/>
      <c r="F37" s="66" t="n"/>
      <c r="G37" s="66" t="n"/>
      <c r="H37" s="66" t="n"/>
      <c r="I37" s="66" t="n"/>
      <c r="J37" s="67" t="n"/>
      <c r="K37" s="88" t="n"/>
    </row>
    <row r="38">
      <c r="B38" s="157" t="n"/>
      <c r="C38" s="156" t="n"/>
      <c r="D38" s="156" t="n"/>
      <c r="E38" s="156" t="n"/>
      <c r="F38" s="156" t="n"/>
      <c r="G38" s="156" t="n"/>
      <c r="H38" s="156" t="n"/>
      <c r="I38" s="156" t="n"/>
      <c r="J38" s="155" t="n"/>
      <c r="K38" s="154" t="n"/>
    </row>
    <row customHeight="1" ht="16.5" r="39" s="59" thickBot="1">
      <c r="B39" s="153" t="n"/>
      <c r="C39" s="153" t="n"/>
      <c r="D39" s="153" t="n"/>
      <c r="E39" s="153" t="n"/>
      <c r="F39" s="153" t="n"/>
      <c r="G39" s="153" t="n"/>
      <c r="H39" s="153" t="n"/>
      <c r="I39" s="153" t="n"/>
      <c r="J39" s="153" t="n"/>
      <c r="K39" s="269" t="n"/>
    </row>
    <row r="40">
      <c r="B40" s="269" t="n"/>
      <c r="C40" s="269" t="n"/>
      <c r="D40" s="269" t="n"/>
      <c r="E40" s="269" t="n"/>
      <c r="F40" s="269" t="n"/>
      <c r="G40" s="269" t="n"/>
      <c r="H40" s="269" t="n"/>
      <c r="I40" s="269" t="n"/>
      <c r="J40" s="269" t="n"/>
      <c r="K40" s="269" t="n"/>
    </row>
    <row r="41">
      <c r="B41" s="24" t="inlineStr">
        <is>
          <t>Please detach this portion and return with your remittance to:</t>
        </is>
      </c>
      <c r="K41" s="331" t="n"/>
    </row>
    <row r="42"/>
    <row r="43">
      <c r="B43" s="30" t="inlineStr">
        <is>
          <t>Canoe Ventures, LLC</t>
        </is>
      </c>
      <c r="C43" s="262" t="n"/>
      <c r="D43" s="71" t="n"/>
      <c r="E43" s="28" t="inlineStr">
        <is>
          <t>Invoice Date:</t>
        </is>
      </c>
      <c r="F43" s="26">
        <f>J1</f>
        <v/>
      </c>
    </row>
    <row r="44">
      <c r="B44" s="23" t="inlineStr">
        <is>
          <t>Attention: Accounting Department</t>
        </is>
      </c>
      <c r="D44" s="72" t="n"/>
      <c r="E44" s="58" t="inlineStr">
        <is>
          <t>Invoice Number:</t>
        </is>
      </c>
      <c r="F44" s="27">
        <f>J2</f>
        <v/>
      </c>
    </row>
    <row customHeight="1" ht="15.75" r="45" s="59">
      <c r="B45" s="31" t="inlineStr">
        <is>
          <t>200 Union Boulevard, Suite 201</t>
        </is>
      </c>
      <c r="D45" s="72" t="n"/>
      <c r="E45" s="58" t="inlineStr">
        <is>
          <t>Programmer:</t>
        </is>
      </c>
      <c r="F45" s="27">
        <f>D20</f>
        <v/>
      </c>
      <c r="G45" s="209" t="n"/>
      <c r="H45" s="209" t="n"/>
      <c r="I45" s="25" t="inlineStr">
        <is>
          <t>Amount Due:</t>
        </is>
      </c>
      <c r="J45" s="323">
        <f>J35</f>
        <v/>
      </c>
    </row>
    <row r="46">
      <c r="B46" s="32" t="inlineStr">
        <is>
          <t>Lakewood, CO  80228</t>
        </is>
      </c>
      <c r="C46" s="263" t="n"/>
      <c r="D46" s="73" t="n"/>
      <c r="E46" s="151" t="inlineStr">
        <is>
          <t>Network(s):</t>
        </is>
      </c>
      <c r="F46" s="209">
        <f>D21</f>
        <v/>
      </c>
      <c r="G46" s="149" t="n"/>
    </row>
  </sheetData>
  <autoFilter ref="B27:J28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71"/>
  <headerFooter>
    <oddHeader>&amp;C&amp;"Arial,Italic"&amp;8 &amp;F</oddHeader>
    <oddFooter>&amp;C&amp;8 Confidential and proprietary information.  Unauthorized distribution or disclosure is prohibited._x000a_© 2013 Canoe Ventures, LLC.  All rights reserved.&amp;R&amp;8 Page &amp;P of &amp;N</oddFooter>
    <evenHeader/>
    <evenFooter/>
    <firstHeader/>
    <firstFooter/>
  </headerFooter>
  <colBreaks/>
  <drawing r:id="rId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M56"/>
  <sheetViews>
    <sheetView showGridLines="0" topLeftCell="A4" workbookViewId="0" zoomScaleNormal="100">
      <selection activeCell="F32" sqref="F32"/>
    </sheetView>
  </sheetViews>
  <sheetFormatPr baseColWidth="8" defaultColWidth="9.14062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57.42578125"/>
    <col customWidth="1" max="5" min="5" style="266" width="20.7109375"/>
    <col bestFit="1" customWidth="1" max="6" min="6" style="266" width="12.42578125"/>
    <col customWidth="1" max="7" min="7" style="266" width="11.28515625"/>
    <col customWidth="1" max="8" min="8" style="266" width="19.28515625"/>
    <col customWidth="1" max="9" min="9" style="266" width="15.5703125"/>
    <col customWidth="1" max="10" min="10" style="266" width="22.85546875"/>
    <col customWidth="1" max="11" min="11" style="266" width="1.42578125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9.14062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45 DAYS      </t>
        </is>
      </c>
    </row>
    <row r="12">
      <c r="B12" s="115" t="inlineStr">
        <is>
          <t>Bill To:</t>
        </is>
      </c>
      <c r="C12" s="121" t="n"/>
      <c r="D12" s="162" t="inlineStr">
        <is>
          <t>The CW Television Network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 xml:space="preserve">Howard Schneider 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inlineStr">
        <is>
          <t>SVP Marketing Administration and Operations</t>
        </is>
      </c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62" t="inlineStr">
        <is>
          <t>411 N. Hollywood Way. Building 2R suite 156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  <c r="M15" s="311" t="n"/>
    </row>
    <row r="16">
      <c r="D16" s="162" t="inlineStr">
        <is>
          <t>Burbank, CA 91505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M16" s="311" t="n"/>
    </row>
    <row r="17">
      <c r="C17" s="285" t="n"/>
      <c r="D17" s="76" t="inlineStr">
        <is>
          <t xml:space="preserve">Howard.Schneider@cwtv.com </t>
        </is>
      </c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41" t="n"/>
      <c r="L17" s="253" t="n"/>
      <c r="M17" s="311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10" t="n"/>
      <c r="L18" s="253" t="n"/>
      <c r="M18" s="253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</v>
      </c>
      <c r="J19" s="110" t="n"/>
      <c r="L19" s="253" t="n"/>
      <c r="M19" s="253" t="n"/>
    </row>
    <row r="20">
      <c r="B20" s="115" t="inlineStr">
        <is>
          <t>Programming Group:</t>
        </is>
      </c>
      <c r="D20" s="290" t="inlineStr">
        <is>
          <t>CW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</v>
      </c>
      <c r="J20" s="110" t="n"/>
      <c r="L20" s="253" t="n"/>
    </row>
    <row r="21">
      <c r="B21" s="115" t="inlineStr">
        <is>
          <t>Network(s):</t>
        </is>
      </c>
      <c r="D21" s="290" t="inlineStr">
        <is>
          <t>CW</t>
        </is>
      </c>
      <c r="F21" s="285" t="n"/>
      <c r="G21" s="245" t="n"/>
      <c r="H21" s="104" t="inlineStr">
        <is>
          <t xml:space="preserve">  800M - 2B        </t>
        </is>
      </c>
      <c r="I21" s="313" t="n">
        <v>0.71</v>
      </c>
      <c r="J21" s="110" t="n"/>
      <c r="L21" s="253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0.61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</v>
      </c>
      <c r="J23" s="314" t="n"/>
      <c r="M23" s="253" t="n"/>
    </row>
    <row r="24"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314" t="n"/>
      <c r="M24" s="253" t="n"/>
    </row>
    <row r="25">
      <c r="B25" s="24" t="n"/>
      <c r="D25" s="46" t="n"/>
      <c r="E25" s="285" t="n"/>
      <c r="F25" s="285" t="n"/>
      <c r="G25" s="245" t="n"/>
      <c r="H25" s="104" t="inlineStr">
        <is>
          <t>5B +</t>
        </is>
      </c>
      <c r="I25" s="313" t="n">
        <v>0.5</v>
      </c>
      <c r="J25" s="314" t="n"/>
    </row>
    <row r="26">
      <c r="B26" s="285" t="n"/>
      <c r="C26" s="285" t="n"/>
      <c r="D26" s="285" t="n"/>
      <c r="E26" s="285" t="n"/>
      <c r="F26" s="285" t="n"/>
      <c r="G26" s="286" t="n"/>
      <c r="H26" s="286" t="n"/>
      <c r="I26" s="286" t="n"/>
      <c r="J26" s="286" t="n"/>
      <c r="K26" s="287" t="n"/>
      <c r="L26" s="287" t="n"/>
      <c r="M26" s="287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F28" s="315" t="n"/>
      <c r="G28" s="315" t="n"/>
      <c r="H28" s="341" t="n"/>
      <c r="I28" s="253" t="n"/>
      <c r="J28" s="253" t="n"/>
    </row>
    <row customHeight="1" ht="16.5" r="29" s="59" thickBot="1">
      <c r="B29" s="95" t="n"/>
      <c r="C29" s="92" t="n"/>
      <c r="F29" s="47" t="n"/>
      <c r="G29" s="47" t="n"/>
      <c r="H29" s="327" t="n"/>
      <c r="I29" s="328" t="n"/>
      <c r="J29" s="328" t="n"/>
    </row>
    <row customHeight="1" ht="16.5" r="30" s="59" thickTop="1">
      <c r="B30" s="95" t="n"/>
      <c r="C30" s="92" t="n"/>
      <c r="F30" s="253" t="n"/>
      <c r="H30" s="253" t="n"/>
      <c r="I30" s="332" t="n"/>
      <c r="J30" s="333" t="n"/>
    </row>
    <row r="31">
      <c r="B31" s="95" t="n"/>
      <c r="C31" s="92" t="n"/>
      <c r="F31" s="100" t="inlineStr">
        <is>
          <t>Total:</t>
        </is>
      </c>
      <c r="G31" s="216" t="n"/>
      <c r="H31" s="215" t="n"/>
      <c r="I31" s="329" t="n"/>
      <c r="J31" s="342" t="n"/>
    </row>
    <row customHeight="1" ht="16.5" r="32" s="59" thickBot="1">
      <c r="B32" s="95" t="n"/>
      <c r="C32" s="92" t="n"/>
      <c r="F32" s="47" t="n"/>
      <c r="G32" s="48" t="n"/>
      <c r="H32" s="47" t="n"/>
      <c r="I32" s="327" t="n"/>
      <c r="J32" s="328" t="n"/>
    </row>
    <row customHeight="1" ht="16.5" r="33" s="59" thickTop="1">
      <c r="B33" s="95" t="n"/>
      <c r="C33" s="92" t="n"/>
      <c r="F33" s="253" t="n"/>
      <c r="H33" s="253" t="n"/>
      <c r="I33" s="332" t="n"/>
      <c r="J33" s="333" t="n"/>
    </row>
    <row customHeight="1" ht="15.75" r="34" s="59">
      <c r="B34" s="74" t="inlineStr">
        <is>
          <t xml:space="preserve">Invoice Comments:
</t>
        </is>
      </c>
      <c r="C34" s="66" t="n"/>
      <c r="D34" s="79" t="n"/>
      <c r="E34" s="66" t="n"/>
      <c r="F34" s="66" t="n"/>
      <c r="G34" s="66" t="n"/>
      <c r="H34" s="66" t="n"/>
      <c r="I34" s="66" t="n"/>
      <c r="J34" s="67" t="n"/>
    </row>
    <row r="35">
      <c r="B35" s="157" t="n"/>
      <c r="C35" s="156" t="n"/>
      <c r="D35" s="165" t="n"/>
      <c r="E35" s="165" t="n"/>
      <c r="F35" s="165" t="n"/>
      <c r="G35" s="165" t="n"/>
      <c r="H35" s="165" t="n"/>
      <c r="I35" s="165" t="n"/>
      <c r="J35" s="164" t="n"/>
    </row>
    <row customHeight="1" ht="16.5" r="36" s="59" thickBot="1">
      <c r="B36" s="153" t="n"/>
      <c r="C36" s="153" t="n"/>
      <c r="D36" s="153" t="n"/>
      <c r="E36" s="153" t="n"/>
      <c r="F36" s="153" t="n"/>
      <c r="G36" s="153" t="n"/>
      <c r="H36" s="153" t="n"/>
      <c r="I36" s="153" t="n"/>
      <c r="J36" s="153" t="n"/>
    </row>
    <row r="37">
      <c r="B37" s="269" t="n"/>
      <c r="C37" s="269" t="n"/>
      <c r="D37" s="269" t="n"/>
      <c r="E37" s="269" t="n"/>
      <c r="F37" s="269" t="n"/>
      <c r="G37" s="269" t="n"/>
      <c r="H37" s="269" t="n"/>
      <c r="I37" s="269" t="n"/>
      <c r="J37" s="269" t="n"/>
    </row>
    <row r="38">
      <c r="B38" s="24" t="inlineStr">
        <is>
          <t>Please detach this portion and return with your remittance to:</t>
        </is>
      </c>
      <c r="J38" s="216" t="n"/>
    </row>
    <row r="40">
      <c r="B40" s="30" t="inlineStr">
        <is>
          <t>Canoe Ventures, LLC</t>
        </is>
      </c>
      <c r="C40" s="262" t="n"/>
      <c r="D40" s="71" t="n"/>
      <c r="E40" s="28" t="inlineStr">
        <is>
          <t>Invoice Date:</t>
        </is>
      </c>
      <c r="F40" s="26">
        <f>J1</f>
        <v/>
      </c>
    </row>
    <row r="41">
      <c r="B41" s="23" t="inlineStr">
        <is>
          <t>Attention: Accounting Department</t>
        </is>
      </c>
      <c r="D41" s="72" t="n"/>
      <c r="E41" s="58" t="inlineStr">
        <is>
          <t>Invoice Number:</t>
        </is>
      </c>
      <c r="F41" s="27">
        <f>J2</f>
        <v/>
      </c>
    </row>
    <row customHeight="1" ht="15.75" r="42" s="59">
      <c r="B42" s="31" t="inlineStr">
        <is>
          <t>200 Union Boulevard, Suite 201</t>
        </is>
      </c>
      <c r="D42" s="72" t="n"/>
      <c r="E42" s="58" t="inlineStr">
        <is>
          <t>Programmer:</t>
        </is>
      </c>
      <c r="F42" s="27" t="inlineStr">
        <is>
          <t>CW</t>
        </is>
      </c>
      <c r="G42" s="149" t="n"/>
      <c r="H42" s="163" t="n"/>
      <c r="I42" s="25" t="inlineStr">
        <is>
          <t>Amount Due:</t>
        </is>
      </c>
      <c r="J42" s="343" t="n"/>
    </row>
    <row r="43">
      <c r="B43" s="32" t="inlineStr">
        <is>
          <t>Lakewood, CO  80228</t>
        </is>
      </c>
      <c r="C43" s="263" t="n"/>
      <c r="D43" s="73" t="n"/>
      <c r="E43" s="151" t="inlineStr">
        <is>
          <t>Network(s):</t>
        </is>
      </c>
      <c r="F43" s="149">
        <f>D21</f>
        <v/>
      </c>
      <c r="G43" s="149" t="n"/>
      <c r="H43" s="149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</sheetData>
  <autoFilter ref="B27:J28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/>
    <hyperlink ref="D17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61"/>
  <sheetViews>
    <sheetView showGridLines="0" topLeftCell="A19" workbookViewId="0" zoomScale="90" zoomScaleNormal="90" zoomScalePageLayoutView="9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2.7109375"/>
    <col customWidth="1" max="3" min="3" style="266" width="15.42578125"/>
    <col customWidth="1" max="4" min="4" style="266" width="79.140625"/>
    <col bestFit="1" customWidth="1" max="5" min="5" style="266" width="25.42578125"/>
    <col customWidth="1" max="6" min="6" style="266" width="20"/>
    <col customWidth="1" max="7" min="7" style="266" width="19.85546875"/>
    <col customWidth="1" max="8" min="8" style="266" width="19.5703125"/>
    <col customWidth="1" max="9" min="9" style="266" width="16.7109375"/>
    <col customWidth="1" max="10" min="10" style="266" width="22.85546875"/>
    <col customWidth="1" max="11" min="11" style="266" width="1.42578125"/>
    <col bestFit="1" customWidth="1" max="12" min="12" style="266" width="19.42578125"/>
    <col bestFit="1" customWidth="1" max="13" min="13" style="266" width="29.7109375"/>
    <col bestFit="1" customWidth="1" max="14" min="14" style="266" width="15.42578125"/>
    <col bestFit="1" customWidth="1" max="15" min="15" style="266" width="12.140625"/>
    <col bestFit="1" customWidth="1" max="16" min="16" style="266" width="10.140625"/>
    <col customWidth="1" max="18" min="17" style="266" width="8.7109375"/>
    <col bestFit="1" customWidth="1" max="21" min="19" style="266" width="10.140625"/>
    <col customWidth="1" max="16384" min="22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customHeight="1" ht="15.75" r="6" s="59">
      <c r="B6" s="127" t="inlineStr">
        <is>
          <t>Canoe Ventures, LLC</t>
        </is>
      </c>
      <c r="C6" s="265" t="n"/>
      <c r="D6" s="265" t="n"/>
      <c r="E6" s="265" t="n"/>
      <c r="F6" s="265" t="n"/>
      <c r="H6" s="287" t="inlineStr">
        <is>
          <t>Canoe Ventures, LLC</t>
        </is>
      </c>
    </row>
    <row customHeight="1" ht="15.75" r="7" s="59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customHeight="1" ht="15.75" r="8" s="59">
      <c r="B8" s="126" t="inlineStr">
        <is>
          <t>Lakewood, CO  80228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</row>
    <row customHeight="1" ht="15.75" r="9" s="59">
      <c r="B9" s="2" t="inlineStr">
        <is>
          <t>303-224-3000</t>
        </is>
      </c>
      <c r="C9" s="287" t="n"/>
      <c r="D9" s="265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H10" s="266" t="n"/>
      <c r="I10" s="266" t="n"/>
      <c r="J10" s="266" t="n"/>
    </row>
    <row customHeight="1" ht="15.75" r="11" s="59">
      <c r="C11" s="123" t="n"/>
      <c r="D11" s="121" t="n"/>
      <c r="E11" s="121" t="n"/>
      <c r="F11" s="121" t="n"/>
      <c r="H11" s="286" t="inlineStr">
        <is>
          <t xml:space="preserve">TERMS                 : NET 45 DAYS      </t>
        </is>
      </c>
    </row>
    <row customHeight="1" ht="15.75" r="12" s="59">
      <c r="B12" s="115" t="inlineStr">
        <is>
          <t>Bill To:</t>
        </is>
      </c>
      <c r="C12" s="121" t="n"/>
      <c r="D12" s="119" t="inlineStr">
        <is>
          <t>Discovery Networks</t>
        </is>
      </c>
      <c r="E12" s="121" t="n"/>
      <c r="F12" s="121" t="n"/>
      <c r="H12" s="285" t="inlineStr">
        <is>
          <t>FEDERAL TAX ID : 26-2372059</t>
        </is>
      </c>
    </row>
    <row customHeight="1" ht="15.75" r="13" s="59">
      <c r="C13" s="121" t="n"/>
      <c r="D13" s="119" t="inlineStr">
        <is>
          <t>Attention: Kevin Kroll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76" t="inlineStr">
        <is>
          <t>Kevin_Kroll@discovery.com</t>
        </is>
      </c>
      <c r="E14" s="285" t="n"/>
      <c r="F14" s="285" t="n"/>
      <c r="H14" s="287" t="n"/>
      <c r="I14" s="287" t="n"/>
      <c r="J14" s="287" t="n"/>
    </row>
    <row customHeight="1" ht="15.75" r="15" s="59">
      <c r="A15" s="266" t="inlineStr">
        <is>
          <t xml:space="preserve"> </t>
        </is>
      </c>
      <c r="C15" s="285" t="n"/>
      <c r="D15" s="119" t="inlineStr">
        <is>
          <t xml:space="preserve">PO #  (4700186829)  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18" t="inlineStr">
        <is>
          <t>Discovery_Invoices@discovery.com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E17" s="285" t="n"/>
      <c r="F17" s="285" t="n"/>
      <c r="H17" s="288" t="inlineStr">
        <is>
          <t xml:space="preserve">    0M - 200M</t>
        </is>
      </c>
      <c r="I17" s="325" t="n">
        <v>1.28</v>
      </c>
      <c r="J17" s="140" t="n"/>
    </row>
    <row r="18">
      <c r="B18" s="117" t="inlineStr">
        <is>
          <t>Invoice Period Start:</t>
        </is>
      </c>
      <c r="D18" s="116" t="n"/>
      <c r="E18" s="285" t="n"/>
      <c r="F18" s="285" t="n"/>
      <c r="H18" s="288" t="inlineStr">
        <is>
          <t>200M - 400M</t>
        </is>
      </c>
      <c r="I18" s="325" t="n">
        <v>1.13</v>
      </c>
      <c r="J18" s="140" t="n"/>
    </row>
    <row r="19">
      <c r="B19" s="117" t="inlineStr">
        <is>
          <t>Invoice Period End:</t>
        </is>
      </c>
      <c r="D19" s="116" t="n"/>
      <c r="E19" s="285" t="n"/>
      <c r="F19" s="285" t="n"/>
      <c r="H19" s="288" t="inlineStr">
        <is>
          <t>400M - 600M</t>
        </is>
      </c>
      <c r="I19" s="325" t="n">
        <v>0.9900000000000001</v>
      </c>
      <c r="J19" s="140" t="n"/>
    </row>
    <row r="20">
      <c r="B20" s="115" t="inlineStr">
        <is>
          <t>Programming Group:</t>
        </is>
      </c>
      <c r="D20" s="290" t="inlineStr">
        <is>
          <t>Discovery Networks</t>
        </is>
      </c>
      <c r="E20" s="285" t="n"/>
      <c r="F20" s="285" t="n"/>
      <c r="H20" s="288" t="inlineStr">
        <is>
          <t>600M - 800M</t>
        </is>
      </c>
      <c r="I20" s="325" t="n">
        <v>0.8500000000000001</v>
      </c>
      <c r="J20" s="140" t="n"/>
      <c r="L20" s="174" t="n"/>
    </row>
    <row customHeight="1" ht="15.75" r="21" s="59">
      <c r="B21" s="115" t="inlineStr">
        <is>
          <t>Network(s):</t>
        </is>
      </c>
      <c r="D21" s="291" t="inlineStr">
        <is>
          <t>American Heroes Channel, Animal Planet, Destination America, Discovery, Discovery Family Channel, Discovery Life, Investigation Discovery, Science Channel, TLC, Cooking Channel, DIY Network, Travel Channel, Food Network, HGTV</t>
        </is>
      </c>
      <c r="F21" s="167" t="n"/>
      <c r="H21" s="104" t="inlineStr">
        <is>
          <t xml:space="preserve">  800M - 2B        </t>
        </is>
      </c>
      <c r="I21" s="313" t="n">
        <v>0.7100000000000001</v>
      </c>
      <c r="J21" s="101" t="n"/>
    </row>
    <row r="22">
      <c r="F22" s="167" t="n"/>
      <c r="H22" s="104" t="inlineStr">
        <is>
          <t xml:space="preserve">2B - 3B </t>
        </is>
      </c>
      <c r="I22" s="313" t="n">
        <v>0.6100000000000001</v>
      </c>
      <c r="J22" s="101" t="n"/>
      <c r="L22" s="253" t="n"/>
    </row>
    <row r="23">
      <c r="F23" s="285" t="n"/>
      <c r="H23" s="104" t="inlineStr">
        <is>
          <t>3B - 4B</t>
        </is>
      </c>
      <c r="I23" s="313" t="n">
        <v>0.5800000000000001</v>
      </c>
      <c r="J23" s="101" t="n"/>
      <c r="L23" s="253" t="n"/>
    </row>
    <row r="24">
      <c r="B24" s="24" t="inlineStr">
        <is>
          <t>Previous YTD Impressions:</t>
        </is>
      </c>
      <c r="D24" s="174" t="n"/>
      <c r="E24" s="285" t="n"/>
      <c r="F24" s="285" t="n"/>
      <c r="H24" s="104" t="inlineStr">
        <is>
          <t>4B - 5B</t>
        </is>
      </c>
      <c r="I24" s="313" t="n">
        <v>0.55</v>
      </c>
      <c r="J24" s="101" t="n"/>
      <c r="L24" s="253" t="n"/>
    </row>
    <row r="25">
      <c r="B25" s="24" t="n"/>
      <c r="D25" s="46" t="n"/>
      <c r="E25" s="285" t="n"/>
      <c r="F25" s="285" t="n"/>
      <c r="H25" s="104" t="inlineStr">
        <is>
          <t>5B+</t>
        </is>
      </c>
      <c r="I25" s="313" t="n">
        <v>0.5</v>
      </c>
      <c r="J25" s="101" t="n"/>
    </row>
    <row r="26">
      <c r="B26" s="285" t="n"/>
      <c r="C26" s="285" t="n"/>
      <c r="D26" s="285" t="n"/>
      <c r="E26" s="285" t="n"/>
      <c r="F26" s="285" t="n"/>
      <c r="G26" s="285" t="n"/>
      <c r="H26" s="285" t="n"/>
      <c r="I26" s="285" t="n"/>
      <c r="K26" s="344" t="n"/>
      <c r="L26" s="344" t="n"/>
    </row>
    <row customHeight="1" ht="31.5" r="27" s="59">
      <c r="B27" s="292" t="inlineStr">
        <is>
          <t>Invoice Line #</t>
        </is>
      </c>
      <c r="C27" s="293" t="inlineStr">
        <is>
          <t>Campaign Reference ID</t>
        </is>
      </c>
      <c r="D27" s="293" t="inlineStr">
        <is>
          <t>Campaign Name</t>
        </is>
      </c>
      <c r="E27" s="293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Current Billed Impressions</t>
        </is>
      </c>
      <c r="I27" s="294" t="inlineStr">
        <is>
          <t>CPM</t>
        </is>
      </c>
      <c r="J27" s="260" t="inlineStr">
        <is>
          <t>Total</t>
        </is>
      </c>
      <c r="K27" s="253" t="n"/>
      <c r="L27" s="312" t="n"/>
    </row>
    <row customHeight="1" ht="16.5" r="29" s="59" thickBot="1">
      <c r="D29" s="253" t="n"/>
      <c r="E29" s="318" t="n"/>
      <c r="F29" s="47" t="n"/>
      <c r="G29" s="318" t="n"/>
      <c r="H29" s="328" t="n"/>
      <c r="I29" s="328" t="n"/>
      <c r="J29" s="328" t="n"/>
    </row>
    <row customHeight="1" ht="16.5" r="30" s="59" thickTop="1"/>
    <row r="31">
      <c r="E31" s="100" t="inlineStr">
        <is>
          <t>Sub-totals by Network:</t>
        </is>
      </c>
      <c r="G31" s="216" t="inlineStr">
        <is>
          <t>American Heroes Channel</t>
        </is>
      </c>
      <c r="H31" s="215" t="n"/>
      <c r="J31" s="331" t="n"/>
    </row>
    <row r="32">
      <c r="D32" s="315" t="n"/>
      <c r="E32" s="100" t="n"/>
      <c r="G32" s="216" t="inlineStr">
        <is>
          <t>Animal Planet</t>
        </is>
      </c>
      <c r="H32" s="215" t="n"/>
      <c r="J32" s="331" t="n"/>
    </row>
    <row r="33">
      <c r="D33" s="315" t="n"/>
      <c r="E33" s="100" t="n"/>
      <c r="G33" s="216" t="inlineStr">
        <is>
          <t>Destination America</t>
        </is>
      </c>
      <c r="H33" s="215" t="n"/>
      <c r="J33" s="331" t="n"/>
    </row>
    <row r="34">
      <c r="D34" s="315" t="n"/>
      <c r="E34" s="100" t="n"/>
      <c r="G34" s="216" t="inlineStr">
        <is>
          <t>Discovery</t>
        </is>
      </c>
      <c r="H34" s="215" t="n"/>
      <c r="J34" s="331" t="n"/>
    </row>
    <row r="35">
      <c r="D35" s="315" t="n"/>
      <c r="E35" s="100" t="n"/>
      <c r="G35" s="216" t="inlineStr">
        <is>
          <t>Discovery en Espanol</t>
        </is>
      </c>
      <c r="H35" s="215" t="n"/>
      <c r="J35" s="331" t="n"/>
    </row>
    <row r="36">
      <c r="D36" s="315" t="n"/>
      <c r="E36" s="100" t="n"/>
      <c r="G36" s="216" t="inlineStr">
        <is>
          <t>Discovery Familia</t>
        </is>
      </c>
      <c r="H36" s="215" t="n"/>
      <c r="J36" s="331" t="n"/>
    </row>
    <row r="37">
      <c r="D37" s="315" t="n"/>
      <c r="E37" s="100" t="n"/>
      <c r="G37" s="216" t="inlineStr">
        <is>
          <t>Discovery Family Channel</t>
        </is>
      </c>
      <c r="H37" s="215" t="n"/>
      <c r="J37" s="331" t="n"/>
    </row>
    <row r="38">
      <c r="D38" s="315" t="n"/>
      <c r="E38" s="100" t="n"/>
      <c r="G38" s="216" t="inlineStr">
        <is>
          <t>Discovery Life</t>
        </is>
      </c>
      <c r="H38" s="215" t="n"/>
      <c r="J38" s="331" t="n"/>
    </row>
    <row r="39">
      <c r="D39" s="315" t="n"/>
      <c r="E39" s="100" t="n"/>
      <c r="G39" s="216" t="inlineStr">
        <is>
          <t>Investigation Discovery</t>
        </is>
      </c>
      <c r="H39" s="215" t="n"/>
      <c r="J39" s="331" t="n"/>
    </row>
    <row r="40">
      <c r="D40" s="315" t="n"/>
      <c r="E40" s="100" t="n"/>
      <c r="G40" s="216" t="inlineStr">
        <is>
          <t>OWN: Oprah Winfrey Network</t>
        </is>
      </c>
      <c r="H40" s="215" t="n"/>
      <c r="J40" s="331" t="n"/>
    </row>
    <row r="41">
      <c r="D41" s="315" t="n"/>
      <c r="E41" s="100" t="n"/>
      <c r="G41" s="216" t="inlineStr">
        <is>
          <t>Science Channel</t>
        </is>
      </c>
      <c r="H41" s="215" t="n"/>
      <c r="J41" s="331" t="n"/>
    </row>
    <row r="42">
      <c r="D42" s="315" t="n"/>
      <c r="E42" s="100" t="n"/>
      <c r="G42" s="216" t="inlineStr">
        <is>
          <t>TLC</t>
        </is>
      </c>
      <c r="H42" s="215" t="n"/>
      <c r="J42" s="331" t="n"/>
    </row>
    <row r="43">
      <c r="D43" s="315" t="n"/>
      <c r="E43" s="100" t="n"/>
      <c r="G43" s="216" t="inlineStr">
        <is>
          <t>Velocity</t>
        </is>
      </c>
      <c r="H43" s="215" t="n"/>
      <c r="J43" s="331" t="n"/>
    </row>
    <row r="44">
      <c r="D44" s="315" t="n"/>
      <c r="E44" s="100" t="n"/>
      <c r="G44" s="216" t="inlineStr">
        <is>
          <t>Cooking Channel</t>
        </is>
      </c>
      <c r="H44" s="215" t="n"/>
      <c r="J44" s="331" t="n"/>
    </row>
    <row r="45">
      <c r="D45" s="315" t="n"/>
      <c r="E45" s="100" t="n"/>
      <c r="G45" s="216" t="inlineStr">
        <is>
          <t>DIY Network</t>
        </is>
      </c>
      <c r="H45" s="215" t="n"/>
      <c r="J45" s="331" t="n"/>
    </row>
    <row r="46">
      <c r="B46" s="95" t="n"/>
      <c r="C46" s="92" t="n"/>
      <c r="D46" s="315" t="n"/>
      <c r="E46" s="100" t="n"/>
      <c r="G46" s="216" t="inlineStr">
        <is>
          <t>Food Network</t>
        </is>
      </c>
      <c r="H46" s="215" t="n"/>
      <c r="J46" s="331" t="n"/>
    </row>
    <row r="47">
      <c r="B47" s="95" t="n"/>
      <c r="C47" s="92" t="n"/>
      <c r="D47" s="315" t="n"/>
      <c r="E47" s="100" t="n"/>
      <c r="G47" s="216" t="inlineStr">
        <is>
          <t>HGTV</t>
        </is>
      </c>
      <c r="H47" s="215" t="n"/>
      <c r="J47" s="331" t="n"/>
    </row>
    <row r="48">
      <c r="B48" s="95" t="n"/>
      <c r="C48" s="92" t="n"/>
      <c r="D48" s="315" t="n"/>
      <c r="E48" s="100" t="n"/>
      <c r="G48" s="216" t="inlineStr">
        <is>
          <t>Travel Channel</t>
        </is>
      </c>
      <c r="H48" s="215" t="n"/>
      <c r="J48" s="331" t="n"/>
    </row>
    <row customHeight="1" ht="16.5" r="49" s="59" thickBot="1">
      <c r="B49" s="95" t="n"/>
      <c r="C49" s="92" t="n"/>
      <c r="D49" s="253" t="n"/>
      <c r="E49" s="47" t="n"/>
      <c r="F49" s="48" t="n"/>
      <c r="G49" s="47" t="n"/>
      <c r="H49" s="327" t="n"/>
      <c r="I49" s="327" t="n"/>
      <c r="J49" s="328" t="n"/>
    </row>
    <row customHeight="1" ht="16.5" r="50" s="59" thickTop="1">
      <c r="B50" s="95" t="n"/>
      <c r="C50" s="92" t="n"/>
      <c r="D50" s="315" t="n"/>
      <c r="E50" s="253" t="n"/>
      <c r="G50" s="253" t="n"/>
      <c r="H50" s="332" t="n"/>
      <c r="I50" s="332" t="n"/>
      <c r="J50" s="333" t="n"/>
    </row>
    <row customHeight="1" ht="15.75" r="51" s="59">
      <c r="B51" s="95" t="n"/>
      <c r="C51" s="92" t="n"/>
      <c r="D51" s="315" t="n"/>
      <c r="F51" s="100" t="inlineStr">
        <is>
          <t>Total:</t>
        </is>
      </c>
      <c r="H51" s="253" t="n"/>
      <c r="I51" s="332" t="n"/>
      <c r="J51" s="334" t="n"/>
    </row>
    <row r="53">
      <c r="B53" s="172" t="inlineStr">
        <is>
          <t xml:space="preserve">Invoice Comments:
</t>
        </is>
      </c>
      <c r="C53" s="171" t="n"/>
      <c r="D53" s="170" t="n"/>
      <c r="E53" s="170" t="n"/>
      <c r="F53" s="170" t="n"/>
      <c r="G53" s="170" t="n"/>
      <c r="H53" s="170" t="n"/>
      <c r="I53" s="170" t="n"/>
      <c r="J53" s="169" t="n"/>
    </row>
    <row customHeight="1" ht="16.5" r="54" s="59" thickBot="1">
      <c r="B54" s="153" t="n"/>
      <c r="C54" s="153" t="n"/>
      <c r="D54" s="153" t="n"/>
      <c r="E54" s="153" t="n"/>
      <c r="F54" s="153" t="n"/>
      <c r="G54" s="153" t="n"/>
      <c r="H54" s="153" t="n"/>
      <c r="I54" s="153" t="n"/>
      <c r="J54" s="153" t="n"/>
    </row>
    <row r="55">
      <c r="B55" s="168" t="n"/>
      <c r="C55" s="168" t="n"/>
    </row>
    <row r="56">
      <c r="B56" s="24" t="inlineStr">
        <is>
          <t>Please detach this portion and return with your remittance to:</t>
        </is>
      </c>
    </row>
    <row r="57">
      <c r="K57" s="151" t="n"/>
      <c r="L57" s="149" t="n"/>
      <c r="M57" s="149" t="n"/>
      <c r="N57" s="149" t="n"/>
      <c r="O57" s="149" t="n"/>
      <c r="Q57" s="25" t="n"/>
    </row>
    <row r="58">
      <c r="B58" s="30" t="inlineStr">
        <is>
          <t>Canoe Ventures, LLC</t>
        </is>
      </c>
      <c r="C58" s="262" t="n"/>
      <c r="D58" s="71" t="n"/>
      <c r="E58" s="28" t="inlineStr">
        <is>
          <t>Invoice Date:</t>
        </is>
      </c>
      <c r="F58" s="26">
        <f>J1</f>
        <v/>
      </c>
      <c r="K58" s="18" t="n"/>
      <c r="L58" s="149" t="n"/>
      <c r="M58" s="149" t="n"/>
      <c r="N58" s="149" t="n"/>
      <c r="O58" s="149" t="n"/>
    </row>
    <row customHeight="1" ht="15.75" r="59" s="59">
      <c r="B59" s="23" t="inlineStr">
        <is>
          <t>Attention: Accounting Department</t>
        </is>
      </c>
      <c r="D59" s="72" t="n"/>
      <c r="E59" s="58" t="inlineStr">
        <is>
          <t>Invoice Number:</t>
        </is>
      </c>
      <c r="F59" s="27">
        <f>J2</f>
        <v/>
      </c>
    </row>
    <row customHeight="1" ht="15.75" r="60" s="59">
      <c r="B60" s="31" t="inlineStr">
        <is>
          <t>200 Union Boulevard, Suite 201</t>
        </is>
      </c>
      <c r="D60" s="72" t="n"/>
      <c r="E60" s="58" t="inlineStr">
        <is>
          <t>Programmer:</t>
        </is>
      </c>
      <c r="F60" s="27" t="inlineStr">
        <is>
          <t>Discovery Networks</t>
        </is>
      </c>
      <c r="H60" s="167" t="n"/>
      <c r="I60" s="25" t="inlineStr">
        <is>
          <t>Amount Due:</t>
        </is>
      </c>
      <c r="J60" s="338" t="n"/>
    </row>
    <row r="61">
      <c r="B61" s="32" t="inlineStr">
        <is>
          <t>Lakewood, CO  80228</t>
        </is>
      </c>
      <c r="C61" s="263" t="n"/>
      <c r="D61" s="73" t="n"/>
      <c r="E61" s="151" t="n"/>
      <c r="F61" s="167" t="n"/>
      <c r="G61" s="167" t="n"/>
      <c r="H61" s="167" t="n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/>
    <hyperlink ref="D14" r:id="rId2"/>
    <hyperlink ref="D16" r:id="rId3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4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8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/>
  <cols>
    <col customWidth="1" max="1" min="1" style="266" width="1.42578125"/>
    <col customWidth="1" max="2" min="2" style="266" width="10.140625"/>
    <col customWidth="1" max="3" min="3" style="266" width="16.28515625"/>
    <col customWidth="1" max="4" min="4" style="266" width="67.140625"/>
    <col customWidth="1" max="5" min="5" style="266" width="20.7109375"/>
    <col customWidth="1" max="6" min="6" style="266" width="24.28515625"/>
    <col customWidth="1" max="7" min="7" style="266" width="20.5703125"/>
    <col customWidth="1" max="8" min="8" style="266" width="25"/>
    <col customWidth="1" max="9" min="9" style="266" width="17.42578125"/>
    <col customWidth="1" max="10" min="10" style="266" width="23"/>
    <col customWidth="1" max="11" min="11" style="266" width="1.140625"/>
    <col customWidth="1" max="12" min="12" style="266" width="12.28515625"/>
    <col customWidth="1" max="13" min="13" style="266" width="16"/>
    <col customWidth="1" max="14" min="14" style="266" width="4.7109375"/>
    <col customWidth="1" max="16384" min="15" style="266" width="8.710937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7" t="inlineStr">
        <is>
          <t>Canoe Ventures, LLC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200 Union Boulevard, Suite 201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126" t="inlineStr">
        <is>
          <t>Lakewood, CO  80228</t>
        </is>
      </c>
      <c r="C8" s="265" t="n"/>
      <c r="D8" s="265" t="n"/>
      <c r="E8" s="287" t="n"/>
      <c r="F8" s="287" t="n"/>
      <c r="H8" s="287" t="inlineStr">
        <is>
          <t>200 Union Boulevard, Suite 201</t>
        </is>
      </c>
    </row>
    <row r="9">
      <c r="B9" s="2" t="inlineStr">
        <is>
          <t>303-224-3000</t>
        </is>
      </c>
      <c r="C9" s="287" t="n"/>
      <c r="E9" s="265" t="n"/>
      <c r="F9" s="265" t="n"/>
      <c r="H9" s="287" t="inlineStr">
        <is>
          <t>Lakewood, CO  80228</t>
        </is>
      </c>
    </row>
    <row r="10">
      <c r="B10" s="125" t="inlineStr">
        <is>
          <t>invoices@canoeventures.com</t>
        </is>
      </c>
      <c r="C10" s="287" t="n"/>
      <c r="D10" s="265" t="n"/>
      <c r="E10" s="265" t="n"/>
      <c r="F10" s="265" t="n"/>
      <c r="H10" s="288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Epix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19" t="inlineStr">
        <is>
          <t>Attention: Greg Varhely</t>
        </is>
      </c>
      <c r="E13" s="121" t="n"/>
      <c r="F13" s="121" t="n"/>
      <c r="H13" s="289" t="inlineStr">
        <is>
          <t>Invoice # is required on all remittances</t>
        </is>
      </c>
    </row>
    <row r="14">
      <c r="C14" s="121" t="n"/>
      <c r="D14" s="162" t="n"/>
      <c r="E14" s="285" t="n"/>
      <c r="F14" s="285" t="n"/>
      <c r="H14" s="287" t="n"/>
      <c r="I14" s="287" t="n"/>
      <c r="J14" s="287" t="n"/>
    </row>
    <row r="15">
      <c r="A15" s="266" t="inlineStr">
        <is>
          <t xml:space="preserve"> </t>
        </is>
      </c>
      <c r="C15" s="285" t="n"/>
      <c r="D15" s="118" t="inlineStr">
        <is>
          <t>Gvarhely@epix.com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</row>
    <row r="16">
      <c r="D16" s="162" t="n"/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</row>
    <row r="17">
      <c r="C17" s="285" t="n"/>
      <c r="D17" s="76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1.05</v>
      </c>
      <c r="J17" s="141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</v>
      </c>
      <c r="J18" s="110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0.95</v>
      </c>
      <c r="J19" s="110" t="n"/>
    </row>
    <row r="20">
      <c r="B20" s="115" t="inlineStr">
        <is>
          <t>Programming Group:</t>
        </is>
      </c>
      <c r="D20" s="290" t="inlineStr">
        <is>
          <t>Epix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0.89</v>
      </c>
      <c r="J20" s="110" t="n"/>
    </row>
    <row r="21">
      <c r="B21" s="115" t="inlineStr">
        <is>
          <t>Network(s):</t>
        </is>
      </c>
      <c r="D21" s="290" t="inlineStr">
        <is>
          <t>Epix</t>
        </is>
      </c>
      <c r="F21" s="285" t="n"/>
      <c r="G21" s="245" t="n"/>
      <c r="H21" s="104" t="inlineStr">
        <is>
          <t xml:space="preserve">  800M - 2B        </t>
        </is>
      </c>
      <c r="I21" s="313" t="n">
        <v>0.84</v>
      </c>
      <c r="J21" s="110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0.79</v>
      </c>
      <c r="J22" s="314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0.75</v>
      </c>
      <c r="J23" s="314" t="n"/>
    </row>
    <row r="24">
      <c r="B24" s="24" t="n"/>
      <c r="D24" s="46" t="n"/>
      <c r="E24" s="285" t="n"/>
      <c r="F24" s="285" t="n"/>
      <c r="G24" s="245" t="n"/>
      <c r="H24" s="104" t="inlineStr">
        <is>
          <t>4B+</t>
        </is>
      </c>
      <c r="I24" s="313" t="n">
        <v>0.73</v>
      </c>
      <c r="J24" s="314" t="n"/>
    </row>
    <row r="25">
      <c r="B25" s="285" t="n"/>
      <c r="C25" s="285" t="n"/>
      <c r="D25" s="285" t="n"/>
      <c r="E25" s="285" t="n"/>
      <c r="F25" s="285" t="n"/>
      <c r="G25" s="285" t="n"/>
      <c r="H25" s="285" t="n"/>
      <c r="I25" s="285" t="n"/>
      <c r="J25" s="285" t="n"/>
      <c r="K25" s="287" t="n"/>
      <c r="L25" s="287" t="n"/>
      <c r="M25" s="287" t="n"/>
    </row>
    <row customHeight="1" ht="31.5" r="26" s="59">
      <c r="B26" s="292" t="inlineStr">
        <is>
          <t>Invoice Line #</t>
        </is>
      </c>
      <c r="C26" s="293" t="inlineStr">
        <is>
          <t>Campaign Reference ID</t>
        </is>
      </c>
      <c r="D26" s="293" t="inlineStr">
        <is>
          <t>Campaign Name</t>
        </is>
      </c>
      <c r="E26" s="293" t="inlineStr">
        <is>
          <t>Network</t>
        </is>
      </c>
      <c r="F26" s="294" t="inlineStr">
        <is>
          <t>Start Date</t>
        </is>
      </c>
      <c r="G26" s="294" t="inlineStr">
        <is>
          <t>End Date</t>
        </is>
      </c>
      <c r="H26" s="294" t="inlineStr">
        <is>
          <t>Current Billed Impressions</t>
        </is>
      </c>
      <c r="I26" s="29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E27" s="27" t="n"/>
      <c r="F27" s="180" t="n"/>
      <c r="G27" s="180" t="n"/>
      <c r="H27" s="311" t="n"/>
      <c r="I27" s="253" t="n"/>
      <c r="J27" s="253" t="n"/>
    </row>
    <row customHeight="1" ht="16.5" r="28" s="59" thickBot="1">
      <c r="B28" s="95" t="n"/>
      <c r="C28" s="92" t="n"/>
      <c r="F28" s="47" t="n"/>
      <c r="G28" s="47" t="n"/>
      <c r="H28" s="327" t="n"/>
      <c r="I28" s="328" t="n"/>
      <c r="J28" s="328" t="n"/>
    </row>
    <row customHeight="1" ht="16.5" r="29" s="59" thickTop="1">
      <c r="B29" s="95" t="n"/>
      <c r="C29" s="92" t="n"/>
      <c r="F29" s="253" t="n"/>
      <c r="H29" s="253" t="n"/>
      <c r="I29" s="332" t="n"/>
      <c r="J29" s="333" t="n"/>
    </row>
    <row r="30">
      <c r="B30" s="95" t="n"/>
      <c r="C30" s="92" t="n"/>
      <c r="F30" s="100" t="inlineStr">
        <is>
          <t>Sub-totals by Network:</t>
        </is>
      </c>
      <c r="G30" s="216" t="inlineStr">
        <is>
          <t>Epix</t>
        </is>
      </c>
      <c r="H30" s="215" t="n"/>
      <c r="I30" s="329" t="n"/>
      <c r="J30" s="331" t="n"/>
    </row>
    <row customHeight="1" ht="16.5" r="31" s="59" thickBot="1">
      <c r="B31" s="95" t="n"/>
      <c r="C31" s="92" t="n"/>
      <c r="F31" s="47" t="n"/>
      <c r="G31" s="48" t="n"/>
      <c r="H31" s="47" t="n"/>
      <c r="I31" s="327" t="n"/>
      <c r="J31" s="328" t="n"/>
    </row>
    <row customHeight="1" ht="16.5" r="32" s="59" thickTop="1">
      <c r="B32" s="95" t="n"/>
      <c r="C32" s="92" t="n"/>
      <c r="F32" s="253" t="n"/>
      <c r="H32" s="253" t="n"/>
      <c r="I32" s="332" t="n"/>
      <c r="J32" s="333" t="n"/>
    </row>
    <row r="33">
      <c r="B33" s="95" t="n"/>
      <c r="C33" s="92" t="n"/>
      <c r="F33" s="100" t="inlineStr">
        <is>
          <t>Total:</t>
        </is>
      </c>
      <c r="H33" s="253" t="n"/>
      <c r="I33" s="332" t="n"/>
      <c r="J33" s="340" t="n"/>
    </row>
    <row r="34">
      <c r="B34" s="95" t="n"/>
      <c r="C34" s="92" t="n"/>
      <c r="F34" s="253" t="n"/>
      <c r="H34" s="253" t="n"/>
      <c r="I34" s="332" t="n"/>
      <c r="J34" s="333" t="n"/>
    </row>
    <row customHeight="1" ht="15" r="35" s="59">
      <c r="B35" s="74" t="inlineStr">
        <is>
          <t xml:space="preserve">Invoice Comments:
</t>
        </is>
      </c>
      <c r="C35" s="66" t="n"/>
      <c r="D35" s="79" t="n"/>
      <c r="E35" s="66" t="n"/>
      <c r="F35" s="66" t="n"/>
      <c r="G35" s="66" t="n"/>
      <c r="H35" s="66" t="n"/>
      <c r="I35" s="66" t="n"/>
      <c r="J35" s="67" t="n"/>
    </row>
    <row customHeight="1" ht="15" r="36" s="59">
      <c r="B36" s="179" t="n"/>
      <c r="C36" s="177" t="n"/>
      <c r="D36" s="178" t="n"/>
      <c r="E36" s="177" t="n"/>
      <c r="F36" s="177" t="n"/>
      <c r="G36" s="177" t="n"/>
      <c r="H36" s="177" t="n"/>
      <c r="I36" s="177" t="n"/>
      <c r="J36" s="176" t="n"/>
    </row>
    <row customHeight="1" ht="16.5" r="37" s="59" thickBot="1">
      <c r="B37" s="175" t="n"/>
      <c r="C37" s="175" t="n"/>
      <c r="D37" s="175" t="n"/>
      <c r="E37" s="175" t="n"/>
      <c r="F37" s="175" t="n"/>
      <c r="G37" s="175" t="n"/>
      <c r="H37" s="175" t="n"/>
      <c r="I37" s="175" t="n"/>
      <c r="J37" s="175" t="n"/>
    </row>
    <row r="38"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69" t="n"/>
    </row>
    <row r="39">
      <c r="B39" s="24" t="inlineStr">
        <is>
          <t>Please detach this portion and return with your remittance to:</t>
        </is>
      </c>
      <c r="I39" s="216" t="n"/>
      <c r="J39" s="331" t="n"/>
    </row>
    <row r="41">
      <c r="B41" s="30" t="inlineStr">
        <is>
          <t>Canoe Ventures, LLC</t>
        </is>
      </c>
      <c r="C41" s="262" t="n"/>
      <c r="D41" s="71" t="n"/>
      <c r="E41" s="28" t="inlineStr">
        <is>
          <t>Invoice Date:</t>
        </is>
      </c>
      <c r="F41" s="26">
        <f>J1</f>
        <v/>
      </c>
    </row>
    <row r="42">
      <c r="B42" s="23" t="inlineStr">
        <is>
          <t>Attention: Accounting Department</t>
        </is>
      </c>
      <c r="D42" s="72" t="n"/>
      <c r="E42" s="58" t="inlineStr">
        <is>
          <t>Invoice Number:</t>
        </is>
      </c>
      <c r="F42" s="27">
        <f>J2</f>
        <v/>
      </c>
    </row>
    <row r="43">
      <c r="B43" s="31" t="inlineStr">
        <is>
          <t>200 Union Boulevard, Suite 201</t>
        </is>
      </c>
      <c r="D43" s="72" t="n"/>
      <c r="E43" s="58" t="inlineStr">
        <is>
          <t>Programmer:</t>
        </is>
      </c>
      <c r="F43" s="27" t="inlineStr">
        <is>
          <t>MGM</t>
        </is>
      </c>
      <c r="I43" s="25" t="inlineStr">
        <is>
          <t>Amount Due:</t>
        </is>
      </c>
      <c r="J43" s="338" t="n"/>
    </row>
    <row customHeight="1" ht="15.75" r="44" s="59">
      <c r="B44" s="32" t="inlineStr">
        <is>
          <t>Lakewood, CO  80228</t>
        </is>
      </c>
      <c r="C44" s="263" t="n"/>
      <c r="D44" s="73" t="n"/>
      <c r="E44" s="151" t="inlineStr">
        <is>
          <t>Network(s):</t>
        </is>
      </c>
      <c r="F44" s="240" t="inlineStr">
        <is>
          <t>Epix</t>
        </is>
      </c>
      <c r="G44" s="149" t="n"/>
      <c r="H44" s="163" t="n"/>
    </row>
    <row r="45">
      <c r="C45" s="19" t="n"/>
      <c r="D45" s="19" t="n"/>
      <c r="E45" s="18" t="n"/>
      <c r="F45" s="149" t="n"/>
      <c r="G45" s="149" t="n"/>
      <c r="H45" s="149" t="n"/>
    </row>
    <row r="46">
      <c r="C46" s="19" t="n"/>
      <c r="D46" s="19" t="n"/>
      <c r="E46" s="18" t="n"/>
      <c r="F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</sheetData>
  <autoFilter ref="B26:J27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T58"/>
  <sheetViews>
    <sheetView showGridLines="0" topLeftCell="A4" workbookViewId="0" zoomScale="70" zoomScaleNormal="70">
      <selection activeCell="J16" sqref="J16"/>
    </sheetView>
  </sheetViews>
  <sheetFormatPr baseColWidth="8" defaultColWidth="9.140625" defaultRowHeight="15.75"/>
  <cols>
    <col customWidth="1" max="1" min="1" style="266" width="1.7109375"/>
    <col customWidth="1" max="2" min="2" style="266" width="15.28515625"/>
    <col customWidth="1" max="3" min="3" style="266" width="16.28515625"/>
    <col customWidth="1" max="4" min="4" style="266" width="110.140625"/>
    <col bestFit="1" customWidth="1" max="5" min="5" style="266" width="30.7109375"/>
    <col customWidth="1" max="7" min="6" style="266" width="23.7109375"/>
    <col bestFit="1" customWidth="1" max="8" min="8" style="266" width="24.140625"/>
    <col customWidth="1" max="9" min="9" style="266" width="18.85546875"/>
    <col customWidth="1" max="10" min="10" style="266" width="23.140625"/>
    <col customWidth="1" max="11" min="11" style="266" width="1.7109375"/>
    <col customWidth="1" max="12" min="12" style="266" width="12.28515625"/>
    <col customWidth="1" max="13" min="13" style="266" width="16"/>
    <col customWidth="1" max="14" min="14" style="266" width="17.28515625"/>
    <col bestFit="1" customWidth="1" max="15" min="15" style="266" width="18.28515625"/>
    <col bestFit="1" customWidth="1" max="16" min="16" style="266" width="15.7109375"/>
    <col bestFit="1" customWidth="1" max="17" min="17" style="266" width="17"/>
    <col customWidth="1" max="18" min="18" style="266" width="9.140625"/>
    <col bestFit="1" customWidth="1" max="19" min="19" style="266" width="15.7109375"/>
    <col customWidth="1" max="20" min="20" style="266" width="9.140625"/>
    <col bestFit="1" customWidth="1" max="21" min="21" style="266" width="12.42578125"/>
    <col customWidth="1" max="16384" min="22" style="266" width="9.140625"/>
  </cols>
  <sheetData>
    <row r="1">
      <c r="B1" s="265" t="n"/>
      <c r="C1" s="265" t="n"/>
      <c r="D1" s="265" t="n"/>
      <c r="E1" s="265" t="n"/>
      <c r="F1" s="265" t="n"/>
      <c r="G1" s="285" t="n"/>
      <c r="H1" s="285" t="n"/>
      <c r="I1" s="60" t="inlineStr">
        <is>
          <t>Invoice Date:</t>
        </is>
      </c>
    </row>
    <row r="2">
      <c r="B2" s="265" t="n"/>
      <c r="C2" s="265" t="n"/>
      <c r="D2" s="265" t="n"/>
      <c r="E2" s="265" t="n"/>
      <c r="F2" s="265" t="n"/>
      <c r="G2" s="265" t="n"/>
      <c r="H2" s="265" t="n"/>
      <c r="I2" s="60" t="inlineStr">
        <is>
          <t>Invoice Number:</t>
        </is>
      </c>
    </row>
    <row r="3">
      <c r="B3" s="265" t="n"/>
      <c r="C3" s="265" t="n"/>
      <c r="D3" s="265" t="n"/>
      <c r="E3" s="265" t="n"/>
      <c r="F3" s="265" t="n"/>
      <c r="G3" s="287" t="n"/>
      <c r="H3" s="287" t="n"/>
      <c r="I3" s="287" t="n"/>
      <c r="J3" s="287" t="n"/>
    </row>
    <row r="4">
      <c r="B4" s="265" t="n"/>
      <c r="C4" s="265" t="n"/>
      <c r="D4" s="265" t="n"/>
      <c r="E4" s="265" t="n"/>
      <c r="F4" s="265" t="n"/>
      <c r="H4" s="301" t="inlineStr">
        <is>
          <t>INVOICE</t>
        </is>
      </c>
      <c r="I4" s="302" t="n"/>
      <c r="J4" s="303" t="n"/>
    </row>
    <row r="5">
      <c r="B5" s="127" t="inlineStr">
        <is>
          <t>Canoe Ventures, LLC</t>
        </is>
      </c>
      <c r="C5" s="128" t="n"/>
      <c r="D5" s="128" t="n"/>
      <c r="E5" s="128" t="n"/>
      <c r="F5" s="265" t="n"/>
      <c r="H5" s="304" t="inlineStr">
        <is>
          <t>PLEASE REMIT TO:</t>
        </is>
      </c>
      <c r="I5" s="305" t="n"/>
      <c r="J5" s="306" t="n"/>
    </row>
    <row r="6">
      <c r="B6" s="126" t="inlineStr">
        <is>
          <t>200 Union Boulevard, Suite 201</t>
        </is>
      </c>
      <c r="C6" s="265" t="n"/>
      <c r="D6" s="265" t="n"/>
      <c r="E6" s="265" t="n"/>
      <c r="F6" s="265" t="n"/>
      <c r="H6" s="274" t="inlineStr">
        <is>
          <t>Canoe Ventures, LLC</t>
        </is>
      </c>
      <c r="I6" s="302" t="n"/>
      <c r="J6" s="302" t="n"/>
    </row>
    <row r="7">
      <c r="B7" s="126" t="inlineStr">
        <is>
          <t>Lakewood, CO  80228</t>
        </is>
      </c>
      <c r="C7" s="265" t="n"/>
      <c r="D7" s="265" t="n"/>
      <c r="E7" s="265" t="n"/>
      <c r="F7" s="265" t="n"/>
      <c r="H7" s="288" t="inlineStr">
        <is>
          <t>Attention: Accounting Department</t>
        </is>
      </c>
    </row>
    <row r="8">
      <c r="B8" s="2" t="inlineStr">
        <is>
          <t>303-224-3000</t>
        </is>
      </c>
      <c r="C8" s="265" t="n"/>
      <c r="D8" s="287" t="n"/>
      <c r="E8" s="287" t="n"/>
      <c r="F8" s="287" t="n"/>
      <c r="H8" s="287" t="inlineStr">
        <is>
          <t>200 Union Boulevard, Suite 201</t>
        </is>
      </c>
      <c r="O8" s="253" t="n"/>
    </row>
    <row r="9">
      <c r="B9" s="125" t="inlineStr">
        <is>
          <t>invoices@canoeventures.com</t>
        </is>
      </c>
      <c r="C9" s="287" t="n"/>
      <c r="D9" s="265" t="n"/>
      <c r="E9" s="265" t="n"/>
      <c r="F9" s="265" t="n"/>
      <c r="H9" s="287" t="inlineStr">
        <is>
          <t>Lakewood, CO  80228</t>
        </is>
      </c>
      <c r="O9" s="253" t="n"/>
    </row>
    <row r="10">
      <c r="C10" s="287" t="n"/>
      <c r="D10" s="265" t="n"/>
      <c r="E10" s="265" t="n"/>
      <c r="F10" s="265" t="n"/>
      <c r="O10" s="253" t="n"/>
    </row>
    <row r="11">
      <c r="C11" s="123" t="n"/>
      <c r="D11" s="121" t="n"/>
      <c r="E11" s="121" t="n"/>
      <c r="F11" s="121" t="n"/>
      <c r="H11" s="286" t="inlineStr">
        <is>
          <t xml:space="preserve">TERMS                 : NET 45 DAYS      </t>
        </is>
      </c>
    </row>
    <row r="12">
      <c r="B12" s="115" t="inlineStr">
        <is>
          <t>Bill To:</t>
        </is>
      </c>
      <c r="D12" s="101" t="inlineStr">
        <is>
          <t>FOX Networks Group - PO# C002626</t>
        </is>
      </c>
      <c r="E12" s="121" t="n"/>
      <c r="F12" s="121" t="n"/>
      <c r="H12" s="285" t="inlineStr">
        <is>
          <t>FEDERAL TAX ID : 26-2372059</t>
        </is>
      </c>
    </row>
    <row r="13">
      <c r="C13" s="121" t="n"/>
      <c r="D13" s="101" t="inlineStr">
        <is>
          <t>Attention: Joshua Newman</t>
        </is>
      </c>
      <c r="E13" s="121" t="n"/>
      <c r="F13" s="121" t="n"/>
      <c r="H13" s="289" t="inlineStr">
        <is>
          <t>Invoice # is required on all remittances</t>
        </is>
      </c>
      <c r="R13" s="253" t="n"/>
    </row>
    <row r="14">
      <c r="C14" s="121" t="n"/>
      <c r="D14" s="193" t="inlineStr">
        <is>
          <t>11925 Wilshire Blvd, Suite 200</t>
        </is>
      </c>
      <c r="E14" s="285" t="n"/>
      <c r="F14" s="285" t="n"/>
      <c r="H14" s="287" t="n"/>
      <c r="I14" s="287" t="n"/>
      <c r="J14" s="287" t="n"/>
      <c r="M14" s="46" t="n"/>
      <c r="R14" s="311" t="n"/>
    </row>
    <row r="15">
      <c r="A15" s="266" t="inlineStr">
        <is>
          <t xml:space="preserve"> </t>
        </is>
      </c>
      <c r="C15" s="121" t="n"/>
      <c r="D15" s="245" t="inlineStr">
        <is>
          <t>Los Angeles, CA 90025</t>
        </is>
      </c>
      <c r="E15" s="285" t="n"/>
      <c r="F15" s="285" t="n"/>
      <c r="H15" s="307" t="inlineStr">
        <is>
          <t>RATE CARD (current Tier in yellow)</t>
        </is>
      </c>
      <c r="I15" s="308" t="n"/>
      <c r="J15" s="309" t="n"/>
      <c r="M15" s="253" t="n"/>
    </row>
    <row r="16">
      <c r="C16" s="285" t="n"/>
      <c r="D16" s="192" t="inlineStr">
        <is>
          <t>Joshua.Newman@fox.com</t>
        </is>
      </c>
      <c r="E16" s="285" t="n"/>
      <c r="F16" s="285" t="n"/>
      <c r="H16" s="267" t="inlineStr">
        <is>
          <t>Tier</t>
        </is>
      </c>
      <c r="I16" s="21" t="inlineStr">
        <is>
          <t>CPM</t>
        </is>
      </c>
      <c r="J16" s="268" t="inlineStr">
        <is>
          <t>YTD Impressions</t>
        </is>
      </c>
      <c r="R16" s="46" t="n"/>
    </row>
    <row r="17">
      <c r="C17" s="285" t="n"/>
      <c r="E17" s="285" t="n"/>
      <c r="F17" s="285" t="n"/>
      <c r="G17" s="245" t="n"/>
      <c r="H17" s="104" t="inlineStr">
        <is>
          <t xml:space="preserve">    0M - 200M</t>
        </is>
      </c>
      <c r="I17" s="313" t="n">
        <v>1.28</v>
      </c>
      <c r="J17" s="110" t="n"/>
      <c r="M17" s="253" t="n"/>
      <c r="N17" s="253" t="n"/>
      <c r="R17" s="253" t="n"/>
      <c r="T17" s="253" t="n"/>
    </row>
    <row r="18">
      <c r="B18" s="117" t="inlineStr">
        <is>
          <t>Invoice Period Start:</t>
        </is>
      </c>
      <c r="D18" s="116" t="n"/>
      <c r="E18" s="285" t="n"/>
      <c r="F18" s="285" t="n"/>
      <c r="G18" s="245" t="n"/>
      <c r="H18" s="104" t="inlineStr">
        <is>
          <t>200M - 400M</t>
        </is>
      </c>
      <c r="I18" s="313" t="n">
        <v>1.13</v>
      </c>
      <c r="J18" s="110" t="n"/>
      <c r="N18" s="253" t="n"/>
      <c r="O18" s="311" t="n"/>
      <c r="P18" s="311" t="n"/>
    </row>
    <row r="19">
      <c r="B19" s="117" t="inlineStr">
        <is>
          <t>Invoice Period End:</t>
        </is>
      </c>
      <c r="D19" s="116" t="n"/>
      <c r="E19" s="285" t="n"/>
      <c r="F19" s="285" t="n"/>
      <c r="G19" s="245" t="n"/>
      <c r="H19" s="104" t="inlineStr">
        <is>
          <t>400M - 600M</t>
        </is>
      </c>
      <c r="I19" s="313" t="n">
        <v>0.99</v>
      </c>
      <c r="J19" s="110" t="n"/>
      <c r="M19" s="253" t="n"/>
      <c r="N19" s="311" t="n"/>
      <c r="O19" s="253" t="n"/>
      <c r="P19" s="312" t="n"/>
    </row>
    <row r="20">
      <c r="B20" s="115" t="inlineStr">
        <is>
          <t>Programming Group:</t>
        </is>
      </c>
      <c r="D20" s="290" t="inlineStr">
        <is>
          <t>FOX Networks Group</t>
        </is>
      </c>
      <c r="E20" s="285" t="n"/>
      <c r="F20" s="285" t="n"/>
      <c r="G20" s="245" t="n"/>
      <c r="H20" s="104" t="inlineStr">
        <is>
          <t>600M - 800M</t>
        </is>
      </c>
      <c r="I20" s="313" t="n">
        <v>0.85</v>
      </c>
      <c r="J20" s="110" t="n"/>
      <c r="M20" s="253" t="n"/>
      <c r="N20" s="46" t="n"/>
      <c r="O20" s="312" t="n"/>
    </row>
    <row r="21">
      <c r="B21" s="115" t="inlineStr">
        <is>
          <t>Network(s):</t>
        </is>
      </c>
      <c r="D21" s="290" t="inlineStr">
        <is>
          <t>FBC, FX, FXX, FXM, Nat Geo, Nat Geo Wild</t>
        </is>
      </c>
      <c r="E21" s="285" t="n"/>
      <c r="F21" s="285" t="n"/>
      <c r="G21" s="245" t="n"/>
      <c r="H21" s="104" t="inlineStr">
        <is>
          <t xml:space="preserve">  800M - 2B        </t>
        </is>
      </c>
      <c r="I21" s="313" t="n">
        <v>0.71</v>
      </c>
      <c r="J21" s="110" t="n"/>
      <c r="M21" s="311" t="n"/>
      <c r="N21" s="345" t="n"/>
      <c r="P21" s="253" t="n"/>
    </row>
    <row r="22">
      <c r="B22" s="24" t="inlineStr">
        <is>
          <t>Previous YTD Impressions:</t>
        </is>
      </c>
      <c r="D22" s="46" t="n"/>
      <c r="E22" s="285" t="n"/>
      <c r="F22" s="285" t="n"/>
      <c r="G22" s="245" t="n"/>
      <c r="H22" s="104" t="inlineStr">
        <is>
          <t>2B - 3B</t>
        </is>
      </c>
      <c r="I22" s="313" t="n">
        <v>0.61</v>
      </c>
      <c r="J22" s="110" t="n"/>
      <c r="M22" s="253" t="n"/>
      <c r="N22" s="312" t="n"/>
      <c r="O22" s="312" t="n"/>
    </row>
    <row r="23">
      <c r="B23" s="24" t="n"/>
      <c r="D23" s="46" t="n"/>
      <c r="E23" s="285" t="n"/>
      <c r="F23" s="285" t="n"/>
      <c r="G23" s="245" t="n"/>
      <c r="H23" s="104" t="inlineStr">
        <is>
          <t>3B - 4B</t>
        </is>
      </c>
      <c r="I23" s="313" t="n">
        <v>0.58</v>
      </c>
      <c r="J23" s="110" t="n"/>
      <c r="M23" s="253" t="n"/>
      <c r="N23" s="253" t="n"/>
      <c r="O23" s="312" t="n"/>
    </row>
    <row r="24">
      <c r="B24" s="24" t="n"/>
      <c r="D24" s="46" t="n"/>
      <c r="E24" s="285" t="n"/>
      <c r="F24" s="285" t="n"/>
      <c r="G24" s="245" t="n"/>
      <c r="H24" s="104" t="inlineStr">
        <is>
          <t>4B - 5B</t>
        </is>
      </c>
      <c r="I24" s="313" t="n">
        <v>0.55</v>
      </c>
      <c r="J24" s="110" t="n"/>
      <c r="M24" s="253" t="n"/>
      <c r="N24" s="312" t="n"/>
      <c r="O24" s="312" t="n"/>
    </row>
    <row r="25">
      <c r="B25" s="24" t="n"/>
      <c r="D25" s="46" t="n"/>
      <c r="E25" s="285" t="n"/>
      <c r="F25" s="285" t="n"/>
      <c r="G25" s="245" t="n"/>
      <c r="H25" s="104" t="inlineStr">
        <is>
          <t>5B+</t>
        </is>
      </c>
      <c r="I25" s="313" t="n">
        <v>0.5</v>
      </c>
      <c r="J25" s="314" t="n"/>
      <c r="M25" s="312" t="n"/>
      <c r="N25" s="312" t="n"/>
      <c r="O25" s="312" t="n"/>
    </row>
    <row r="26">
      <c r="B26" s="24" t="n"/>
      <c r="D26" s="46" t="n"/>
      <c r="E26" s="285" t="n"/>
      <c r="F26" s="285" t="n"/>
      <c r="G26" s="285" t="n"/>
      <c r="H26" s="245" t="n"/>
      <c r="I26" s="104" t="n"/>
      <c r="J26" s="313" t="n"/>
      <c r="M26" s="312" t="n"/>
      <c r="O26" s="312" t="n"/>
    </row>
    <row customHeight="1" ht="33.75" r="27" s="59">
      <c r="B27" s="292" t="inlineStr">
        <is>
          <t>Invoice Line #</t>
        </is>
      </c>
      <c r="C27" s="308" t="n"/>
      <c r="D27" s="20" t="inlineStr">
        <is>
          <t>Campaign Name</t>
        </is>
      </c>
      <c r="E27" s="20" t="inlineStr">
        <is>
          <t>Network</t>
        </is>
      </c>
      <c r="F27" s="294" t="inlineStr">
        <is>
          <t>Start Date</t>
        </is>
      </c>
      <c r="G27" s="294" t="inlineStr">
        <is>
          <t>End Date</t>
        </is>
      </c>
      <c r="H27" s="294" t="inlineStr">
        <is>
          <t>Billed Impressions</t>
        </is>
      </c>
      <c r="I27" s="346" t="n"/>
      <c r="J27" s="260" t="inlineStr">
        <is>
          <t>Total</t>
        </is>
      </c>
      <c r="N27" s="312" t="n"/>
    </row>
    <row r="28">
      <c r="B28" s="138" t="inlineStr">
        <is>
          <t>001A</t>
        </is>
      </c>
      <c r="C28" s="92" t="n"/>
      <c r="D28" s="266" t="inlineStr">
        <is>
          <t>APR 2019 Campaigns</t>
        </is>
      </c>
      <c r="E28" s="266" t="inlineStr">
        <is>
          <t>All</t>
        </is>
      </c>
      <c r="F28" s="315">
        <f>D18</f>
        <v/>
      </c>
      <c r="G28" s="315">
        <f>D19</f>
        <v/>
      </c>
      <c r="H28" s="190" t="n"/>
      <c r="I28" s="253" t="n"/>
      <c r="J28" s="333" t="n"/>
      <c r="N28" s="312" t="n"/>
    </row>
    <row r="29">
      <c r="B29" s="95" t="n"/>
      <c r="C29" s="92" t="n"/>
      <c r="F29" s="315" t="n"/>
      <c r="G29" s="315" t="n"/>
      <c r="H29" s="190" t="n"/>
      <c r="I29" s="253" t="n"/>
      <c r="J29" s="332" t="n"/>
      <c r="N29" s="312" t="n"/>
      <c r="O29" s="312" t="n"/>
    </row>
    <row r="30">
      <c r="B30" s="285" t="n"/>
      <c r="C30" s="285" t="n"/>
      <c r="D30" s="285" t="n"/>
      <c r="E30" s="285" t="n"/>
      <c r="F30" s="285" t="n"/>
      <c r="G30" s="285" t="n"/>
      <c r="H30" s="285" t="n"/>
      <c r="J30" s="287" t="n"/>
      <c r="K30" s="287" t="n"/>
      <c r="M30" s="312" t="n"/>
      <c r="O30" s="312" t="n"/>
      <c r="Q30" s="312" t="n"/>
      <c r="S30" s="312" t="n"/>
    </row>
    <row customHeight="1" ht="31.5" r="31" s="59">
      <c r="B31" s="292" t="inlineStr">
        <is>
          <t>Invoice Line #</t>
        </is>
      </c>
      <c r="C31" s="293" t="inlineStr">
        <is>
          <t>Campaign Reference ID</t>
        </is>
      </c>
      <c r="D31" s="293" t="inlineStr">
        <is>
          <t>Campaign Name</t>
        </is>
      </c>
      <c r="E31" s="293" t="inlineStr">
        <is>
          <t>Network</t>
        </is>
      </c>
      <c r="F31" s="294" t="inlineStr">
        <is>
          <t>Start Date</t>
        </is>
      </c>
      <c r="G31" s="294" t="inlineStr">
        <is>
          <t>End Date</t>
        </is>
      </c>
      <c r="H31" s="294" t="inlineStr">
        <is>
          <t>Current Billed Impressions</t>
        </is>
      </c>
      <c r="I31" s="294" t="inlineStr">
        <is>
          <t>CPM</t>
        </is>
      </c>
      <c r="J31" s="260" t="inlineStr">
        <is>
          <t>Total</t>
        </is>
      </c>
      <c r="O31" s="312" t="n"/>
    </row>
    <row r="32">
      <c r="B32" s="95" t="n"/>
      <c r="C32" s="95" t="n"/>
      <c r="F32" s="180" t="n"/>
      <c r="G32" s="180" t="n"/>
      <c r="H32" s="253" t="n"/>
      <c r="I32" s="253" t="n"/>
      <c r="J32" s="332" t="n"/>
      <c r="N32" s="347" t="n"/>
      <c r="P32" s="253" t="n"/>
    </row>
    <row customHeight="1" ht="16.5" r="33" s="59" thickBot="1">
      <c r="B33" s="95" t="n"/>
      <c r="E33" s="253" t="n"/>
      <c r="F33" s="47" t="n"/>
      <c r="G33" s="47" t="n"/>
      <c r="H33" s="327" t="n"/>
      <c r="I33" s="328" t="n"/>
      <c r="J33" s="328" t="n"/>
      <c r="N33" s="347" t="n"/>
      <c r="P33" s="253" t="n"/>
    </row>
    <row customHeight="1" ht="16.5" r="34" s="59" thickTop="1">
      <c r="B34" s="95" t="n"/>
      <c r="C34" s="92" t="n"/>
      <c r="E34" s="253" t="n"/>
      <c r="F34" s="253" t="n"/>
      <c r="H34" s="253" t="n"/>
      <c r="I34" s="332" t="n"/>
      <c r="J34" s="317" t="n"/>
      <c r="N34" s="347" t="n"/>
      <c r="P34" s="253" t="n"/>
    </row>
    <row r="35">
      <c r="B35" s="95" t="n"/>
      <c r="C35" s="92" t="n"/>
      <c r="F35" s="60" t="inlineStr">
        <is>
          <t>Sub-totals by Network:</t>
        </is>
      </c>
      <c r="G35" s="58" t="inlineStr">
        <is>
          <t>FOX Broadcast</t>
        </is>
      </c>
      <c r="H35" s="253" t="n"/>
      <c r="I35" s="332" t="n"/>
      <c r="J35" s="348" t="n"/>
      <c r="N35" s="347" t="n"/>
      <c r="P35" s="253" t="n"/>
    </row>
    <row r="36">
      <c r="B36" s="95" t="n"/>
      <c r="C36" s="92" t="n"/>
      <c r="F36" s="60" t="n"/>
      <c r="G36" s="58" t="inlineStr">
        <is>
          <t>FX</t>
        </is>
      </c>
      <c r="H36" s="253" t="n"/>
      <c r="I36" s="332" t="n"/>
      <c r="J36" s="348" t="n"/>
      <c r="N36" s="347" t="n"/>
      <c r="P36" s="253" t="n"/>
    </row>
    <row r="37">
      <c r="B37" s="95" t="n"/>
      <c r="C37" s="92" t="n"/>
      <c r="F37" s="60" t="n"/>
      <c r="G37" s="58" t="inlineStr">
        <is>
          <t>FXM</t>
        </is>
      </c>
      <c r="H37" s="253" t="n"/>
      <c r="I37" s="332" t="n"/>
      <c r="J37" s="348" t="n"/>
      <c r="M37" s="347" t="n"/>
      <c r="O37" s="253" t="n"/>
    </row>
    <row r="38">
      <c r="B38" s="95" t="n"/>
      <c r="C38" s="92" t="n"/>
      <c r="F38" s="60" t="n"/>
      <c r="G38" s="58" t="inlineStr">
        <is>
          <t>FXX</t>
        </is>
      </c>
      <c r="H38" s="253" t="n"/>
      <c r="I38" s="332" t="n"/>
      <c r="J38" s="348" t="n"/>
      <c r="N38" s="347" t="n"/>
      <c r="O38" s="321" t="n"/>
      <c r="P38" s="253" t="n"/>
    </row>
    <row r="39">
      <c r="B39" s="95" t="n"/>
      <c r="C39" s="92" t="n"/>
      <c r="F39" s="60" t="n"/>
      <c r="G39" s="58" t="inlineStr">
        <is>
          <t>National Geographic Channel</t>
        </is>
      </c>
      <c r="H39" s="253" t="n"/>
      <c r="I39" s="332" t="n"/>
      <c r="J39" s="348" t="n"/>
      <c r="L39" s="58" t="n"/>
      <c r="M39" s="253" t="n"/>
      <c r="N39" s="347" t="n"/>
      <c r="O39" s="347" t="n"/>
    </row>
    <row r="40">
      <c r="B40" s="95" t="n"/>
      <c r="C40" s="92" t="n"/>
      <c r="F40" s="60" t="n"/>
      <c r="G40" s="58" t="inlineStr">
        <is>
          <t>Nat Geo WILD</t>
        </is>
      </c>
      <c r="H40" s="253" t="n"/>
      <c r="I40" s="332" t="n"/>
      <c r="J40" s="348" t="n"/>
      <c r="L40" s="58" t="n"/>
      <c r="M40" s="253" t="n"/>
      <c r="N40" s="347" t="n"/>
      <c r="O40" s="347" t="n"/>
    </row>
    <row customHeight="1" ht="16.5" r="41" s="59" thickBot="1">
      <c r="B41" s="95" t="n"/>
      <c r="C41" s="92" t="n"/>
      <c r="E41" s="253" t="n"/>
      <c r="F41" s="47" t="n"/>
      <c r="G41" s="48" t="n"/>
      <c r="H41" s="47" t="n"/>
      <c r="I41" s="327" t="n"/>
      <c r="J41" s="319" t="n"/>
      <c r="L41" s="58" t="n"/>
      <c r="M41" s="253" t="n"/>
      <c r="N41" s="347" t="n"/>
      <c r="O41" s="347" t="n"/>
    </row>
    <row customHeight="1" ht="16.5" r="42" s="59" thickTop="1">
      <c r="B42" s="95" t="n"/>
      <c r="C42" s="92" t="n"/>
      <c r="E42" s="253" t="n"/>
      <c r="F42" s="253" t="n"/>
      <c r="H42" s="253" t="n"/>
      <c r="I42" s="332" t="n"/>
      <c r="J42" s="317" t="n"/>
      <c r="L42" s="58" t="n"/>
      <c r="M42" s="253" t="n"/>
      <c r="N42" s="347" t="n"/>
      <c r="O42" s="347" t="n"/>
    </row>
    <row r="43">
      <c r="F43" s="60" t="inlineStr">
        <is>
          <t>Total:</t>
        </is>
      </c>
      <c r="H43" s="253" t="n"/>
      <c r="J43" s="321" t="n"/>
      <c r="L43" s="58" t="n"/>
      <c r="M43" s="253" t="n"/>
      <c r="N43" s="347" t="n"/>
      <c r="O43" s="347" t="n"/>
    </row>
    <row r="44">
      <c r="L44" s="58" t="n"/>
      <c r="M44" s="253" t="n"/>
      <c r="N44" s="347" t="n"/>
      <c r="O44" s="347" t="n"/>
    </row>
    <row r="45">
      <c r="B45" s="74" t="inlineStr">
        <is>
          <t xml:space="preserve">Invoice Comments:
</t>
        </is>
      </c>
      <c r="C45" s="66" t="n"/>
      <c r="D45" s="79" t="n"/>
      <c r="E45" s="66" t="n"/>
      <c r="F45" s="66" t="n"/>
      <c r="G45" s="66" t="n"/>
      <c r="H45" s="66" t="n"/>
      <c r="I45" s="66" t="n"/>
      <c r="J45" s="66" t="n"/>
      <c r="N45" s="347" t="n"/>
    </row>
    <row r="46">
      <c r="B46" s="187" t="n"/>
      <c r="C46" s="186" t="n"/>
      <c r="D46" s="186" t="n"/>
      <c r="E46" s="186" t="n"/>
      <c r="F46" s="186" t="n"/>
      <c r="G46" s="186" t="n"/>
      <c r="H46" s="186" t="n"/>
      <c r="I46" s="186" t="n"/>
      <c r="J46" s="186" t="n"/>
      <c r="N46" s="347" t="n"/>
    </row>
    <row r="47">
      <c r="B47" s="185" t="n"/>
      <c r="C47" s="184" t="n"/>
      <c r="D47" s="184" t="n"/>
      <c r="E47" s="184" t="n"/>
      <c r="F47" s="184" t="n"/>
      <c r="G47" s="184" t="n"/>
      <c r="H47" s="184" t="n"/>
      <c r="I47" s="184" t="n"/>
      <c r="J47" s="184" t="n"/>
      <c r="N47" s="347" t="n"/>
    </row>
    <row customHeight="1" ht="15.75" r="48" s="59">
      <c r="B48" s="91" t="n"/>
      <c r="C48" s="91" t="n"/>
      <c r="D48" s="91" t="n"/>
      <c r="E48" s="91" t="n"/>
      <c r="F48" s="91" t="n"/>
      <c r="G48" s="91" t="n"/>
      <c r="H48" s="91" t="n"/>
      <c r="I48" s="91" t="n"/>
      <c r="L48" s="253" t="n"/>
      <c r="N48" s="182" t="n"/>
      <c r="O48" s="349" t="n"/>
    </row>
    <row customHeight="1" ht="15.75" r="49" s="59" thickBot="1">
      <c r="B49" s="33" t="n"/>
      <c r="C49" s="33" t="n"/>
      <c r="D49" s="33" t="n"/>
      <c r="E49" s="33" t="n"/>
      <c r="F49" s="33" t="n"/>
      <c r="G49" s="33" t="n"/>
      <c r="H49" s="33" t="n"/>
      <c r="I49" s="33" t="n"/>
      <c r="J49" s="33" t="n"/>
    </row>
    <row r="50">
      <c r="L50" s="253" t="n"/>
    </row>
    <row r="51">
      <c r="B51" s="24" t="inlineStr">
        <is>
          <t>Please detach this portion and return with your remittance to:</t>
        </is>
      </c>
    </row>
    <row r="53">
      <c r="B53" s="30" t="inlineStr">
        <is>
          <t>Canoe Ventures, LLC</t>
        </is>
      </c>
      <c r="C53" s="262" t="n"/>
      <c r="D53" s="71" t="n"/>
      <c r="E53" s="28" t="inlineStr">
        <is>
          <t>Invoice Date:</t>
        </is>
      </c>
      <c r="F53" s="26">
        <f>J1</f>
        <v/>
      </c>
    </row>
    <row r="54">
      <c r="B54" s="23" t="inlineStr">
        <is>
          <t>Attention: Accounting Department</t>
        </is>
      </c>
      <c r="D54" s="72" t="n"/>
      <c r="E54" s="58" t="inlineStr">
        <is>
          <t>Invoice Number:</t>
        </is>
      </c>
      <c r="F54" s="27">
        <f>J2</f>
        <v/>
      </c>
    </row>
    <row customHeight="1" ht="14.25" r="55" s="59">
      <c r="B55" s="31" t="inlineStr">
        <is>
          <t>200 Union Boulevard, Suite 201</t>
        </is>
      </c>
      <c r="D55" s="72" t="n"/>
      <c r="E55" s="58" t="inlineStr">
        <is>
          <t>Programmer:</t>
        </is>
      </c>
      <c r="F55" s="27">
        <f>D20</f>
        <v/>
      </c>
      <c r="I55" s="25" t="inlineStr">
        <is>
          <t>Amount Due:</t>
        </is>
      </c>
      <c r="J55" s="323" t="n"/>
    </row>
    <row r="56">
      <c r="B56" s="32" t="inlineStr">
        <is>
          <t>Lakewood, CO  80228</t>
        </is>
      </c>
      <c r="C56" s="263" t="n"/>
      <c r="D56" s="73" t="n"/>
      <c r="E56" s="58" t="inlineStr">
        <is>
          <t>Network(s):</t>
        </is>
      </c>
      <c r="F56" s="27">
        <f>D21</f>
        <v/>
      </c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</sheetData>
  <autoFilter ref="B31:J32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2019-06-12T18:46:34Z</dcterms:modified>
  <cp:lastModifiedBy>Henrique Aguiar</cp:lastModifiedBy>
  <cp:lastPrinted>2019-05-08T20:57:06Z</cp:lastPrinted>
</cp:coreProperties>
</file>