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9" autoFilterDateGrouping="1" firstSheet="0" minimized="0" showHorizontalScroll="1" showSheetTabs="1" showVerticalScroll="1" tabRatio="600" visibility="visible" windowHeight="15990" windowWidth="29040" xWindow="-120" yWindow="-120"/>
  </bookViews>
  <sheets>
    <sheet name="A&amp;E" sheetId="1" state="visible" r:id="rId1"/>
    <sheet name="ABC" sheetId="2" state="visible" r:id="rId2"/>
    <sheet name="AMC" sheetId="3" state="visible" r:id="rId3"/>
    <sheet name="CBS" sheetId="4" state="visible" r:id="rId4"/>
    <sheet name="CROWN" sheetId="5" state="visible" r:id="rId5"/>
    <sheet name="CW" sheetId="6" state="visible" r:id="rId6"/>
    <sheet name="DISCOVERY" sheetId="7" state="visible" r:id="rId7"/>
    <sheet name="EPIX" sheetId="8" state="visible" r:id="rId8"/>
    <sheet name="FOX" sheetId="9" state="visible" r:id="rId9"/>
    <sheet name="KABILLION" sheetId="10" state="visible" r:id="rId10"/>
    <sheet name="KIDGENIUS" sheetId="11" state="visible" r:id="rId11"/>
    <sheet name="MC" sheetId="12" state="visible" r:id="rId12"/>
    <sheet name="NBC" sheetId="13" state="visible" r:id="rId13"/>
    <sheet name="REELZ" sheetId="14" state="visible" r:id="rId14"/>
    <sheet name="SONY" sheetId="15" state="visible" r:id="rId15"/>
    <sheet name="STARZ" sheetId="16" state="visible" r:id="rId16"/>
    <sheet name="UNIVISION" sheetId="17" state="visible" r:id="rId17"/>
    <sheet name="TURNER" sheetId="18" state="visible" r:id="rId18"/>
    <sheet name="TVONE" sheetId="19" state="visible" r:id="rId19"/>
    <sheet name="VIACOM" sheetId="20" state="visible" r:id="rId20"/>
    <sheet name="Headers" sheetId="21" state="visible" r:id="rId21"/>
  </sheets>
  <definedNames>
    <definedName localSheetId="0" name="_xlnm.Print_Titles">'A&amp;E'!$27:$27</definedName>
    <definedName localSheetId="0" name="_xlnm.Print_Area">'A&amp;E'!$A$1:$K$62</definedName>
    <definedName localSheetId="1" name="_xlnm.Print_Titles">'ABC'!$27:$27</definedName>
    <definedName localSheetId="1" name="_xlnm.Print_Area">'ABC'!$A:$K</definedName>
    <definedName hidden="1" localSheetId="2" name="_xlnm._FilterDatabase">'AMC'!$B$27:$J$28</definedName>
    <definedName localSheetId="2" name="_xlnm.Print_Titles">'AMC'!$27:$27</definedName>
    <definedName localSheetId="2" name="_xlnm.Print_Area">'AMC'!$B$1:$K$51</definedName>
    <definedName hidden="1" localSheetId="3" name="_xlnm._FilterDatabase">'CBS'!$B$27:$J$28</definedName>
    <definedName localSheetId="3" name="_xlnm.Print_Titles">'CBS'!$27:$27</definedName>
    <definedName localSheetId="3" name="_xlnm.Print_Area">'CBS'!$B$1:$K$47</definedName>
    <definedName hidden="1" localSheetId="4" name="_xlnm._FilterDatabase">'CROWN'!$B$27:$J$28</definedName>
    <definedName localSheetId="4" name="_xlnm.Print_Titles">'CROWN'!$27:$27</definedName>
    <definedName localSheetId="4" name="_xlnm.Print_Area">'CROWN'!$B$1:$J$46</definedName>
    <definedName hidden="1" localSheetId="5" name="_xlnm._FilterDatabase">'CW'!$B$27:$J$28</definedName>
    <definedName localSheetId="5" name="_xlnm.Print_Titles">'CW'!$27:$27</definedName>
    <definedName localSheetId="5" name="_xlnm.Print_Area">'CW'!$B$1:$K$43</definedName>
    <definedName localSheetId="6" name="_xlnm.Print_Titles">'DISCOVERY'!$27:$27</definedName>
    <definedName localSheetId="6" name="_xlnm.Print_Area">'DISCOVERY'!$B:$J</definedName>
    <definedName hidden="1" localSheetId="7" name="_xlnm._FilterDatabase">'EPIX'!$B$26:$J$27</definedName>
    <definedName localSheetId="7" name="_xlnm.Print_Titles">'EPIX'!$26:$26</definedName>
    <definedName localSheetId="7" name="_xlnm.Print_Area">'EPIX'!$B$1:$K$45</definedName>
    <definedName hidden="1" localSheetId="8" name="_xlnm._FilterDatabase">'FOX'!$B$31:$J$32</definedName>
    <definedName localSheetId="8" name="_xlnm.Print_Titles">'FOX'!$31:$31</definedName>
    <definedName localSheetId="8" name="_xlnm.Print_Area">'FOX'!$A:$K</definedName>
    <definedName hidden="1" localSheetId="9" name="_xlnm._FilterDatabase">'KABILLION'!$B$26:$J$27</definedName>
    <definedName localSheetId="9" name="_xlnm.Print_Titles">'KABILLION'!$26:$26</definedName>
    <definedName localSheetId="9" name="_xlnm.Print_Area">'KABILLION'!$B$1:$K$46</definedName>
    <definedName hidden="1" localSheetId="10" name="_xlnm._FilterDatabase">'KIDGENIUS'!$B$26:$J$27</definedName>
    <definedName localSheetId="10" name="_xlnm.Print_Titles">'KIDGENIUS'!$26:$26</definedName>
    <definedName localSheetId="10" name="_xlnm.Print_Area">'KIDGENIUS'!$B$1:$K$47</definedName>
    <definedName localSheetId="11" name="_xlnm.Print_Titles">'MC'!$27:$27</definedName>
    <definedName localSheetId="11" name="_xlnm.Print_Area">'MC'!$B$1:$K$44</definedName>
    <definedName hidden="1" localSheetId="12" name="_xlnm._FilterDatabase">'NBC'!$B$27:$J$28</definedName>
    <definedName localSheetId="12" name="_xlnm.Print_Titles">'NBC'!$27:$27</definedName>
    <definedName localSheetId="12" name="_xlnm.Print_Area">'NBC'!$A:$K</definedName>
    <definedName hidden="1" localSheetId="13" name="_xlnm._FilterDatabase">'REELZ'!$B$26:$J$27</definedName>
    <definedName localSheetId="13" name="_xlnm.Print_Titles">'REELZ'!$26:$26</definedName>
    <definedName localSheetId="13" name="_xlnm.Print_Area">'REELZ'!$B$1:$K$46</definedName>
    <definedName localSheetId="14" name="_xlnm.Print_Titles">'SONY'!$27:$27</definedName>
    <definedName localSheetId="14" name="_xlnm.Print_Area">'SONY'!$B$1:$J$47</definedName>
    <definedName hidden="1" localSheetId="15" name="_xlnm._FilterDatabase">'STARZ'!$B$26:$J$27</definedName>
    <definedName localSheetId="15" name="_xlnm.Print_Titles">'STARZ'!$26:$26</definedName>
    <definedName localSheetId="15" name="_xlnm.Print_Area">'STARZ'!$A$1:$K$46</definedName>
    <definedName hidden="1" localSheetId="16" name="_xlnm._FilterDatabase">'UNIVISION'!$B$27:$J$28</definedName>
    <definedName localSheetId="16" name="_xlnm.Print_Titles">'UNIVISION'!$27:$27</definedName>
    <definedName localSheetId="16" name="_xlnm.Print_Area">'UNIVISION'!$A:$J</definedName>
    <definedName hidden="1" localSheetId="17" name="_xlnm._FilterDatabase">'TURNER'!$B$41:$J$42</definedName>
    <definedName localSheetId="17" name="_xlnm.Print_Titles">'TURNER'!$41:$41</definedName>
    <definedName localSheetId="17" name="_xlnm.Print_Area">'TURNER'!$A:$J</definedName>
    <definedName localSheetId="18" name="_xlnm.Print_Titles">'TVONE'!$26:$26</definedName>
    <definedName localSheetId="18" name="_xlnm.Print_Area">'TVONE'!$A:$L</definedName>
    <definedName localSheetId="19" name="_xlnm.Print_Titles">'VIACOM'!$27:$27</definedName>
    <definedName localSheetId="19" name="_xlnm.Print_Area">'VIACOM'!$A:$L</definedName>
  </definedNames>
  <calcPr calcId="191029" fullCalcOnLoad="1"/>
</workbook>
</file>

<file path=xl/styles.xml><?xml version="1.0" encoding="utf-8"?>
<styleSheet xmlns="http://schemas.openxmlformats.org/spreadsheetml/2006/main">
  <numFmts count="17">
    <numFmt formatCode="mm/dd/yyyy" numFmtId="164"/>
    <numFmt formatCode="mm/dd/yy;@" numFmtId="165"/>
    <numFmt formatCode="_(&quot;$&quot;* #,##0.00_);_(&quot;$&quot;* \(#,##0.00\);_(&quot;$&quot;* &quot;-&quot;??_);_(@_)" numFmtId="166"/>
    <numFmt formatCode="000" numFmtId="167"/>
    <numFmt formatCode="&quot;$&quot;#,##0.00_);[Red]\(&quot;$&quot;#,##0.00\)" numFmtId="168"/>
    <numFmt formatCode="#0.0,,\ &quot;M&quot;;" numFmtId="169"/>
    <numFmt formatCode="#0.0,,,\ &quot;B&quot;;" numFmtId="170"/>
    <numFmt formatCode="_(* #,##0_);_(* \(#,##0\);_(* &quot;-&quot;??_);_(@_)" numFmtId="171"/>
    <numFmt formatCode="_(* #,##0.0_);_(* \(#,##0.0\);_(* &quot;-&quot;?_);_(@_)" numFmtId="172"/>
    <numFmt formatCode="#0.00,,,\ &quot;B&quot;;" numFmtId="173"/>
    <numFmt formatCode="0.00000%" numFmtId="174"/>
    <numFmt formatCode="&quot;$&quot;#,##0.00_);\(&quot;$&quot;#,##0.00\)" numFmtId="175"/>
    <numFmt formatCode="0.000000" numFmtId="176"/>
    <numFmt formatCode="_(* #,##0_);_(* \(#,##0\);_(* &quot;-&quot;?_);_(@_)" numFmtId="177"/>
    <numFmt formatCode="[$-409]m/d/yyyy\ h:mm\ AM/PM;@" numFmtId="178"/>
    <numFmt formatCode="yyyy-mm-dd h:mm:ss" numFmtId="179"/>
    <numFmt formatCode="MM/DD/YYYY" numFmtId="180"/>
  </numFmts>
  <fonts count="77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charset val="238"/>
      <family val="2"/>
      <color theme="1"/>
      <sz val="12"/>
      <scheme val="minor"/>
    </font>
    <font>
      <name val="Calibri"/>
      <family val="2"/>
      <sz val="11"/>
    </font>
    <font>
      <name val="Calibri"/>
      <family val="2"/>
      <color rgb="FFFF0000"/>
      <sz val="12"/>
      <scheme val="minor"/>
    </font>
    <font>
      <name val="Calibri"/>
      <family val="2"/>
      <i val="1"/>
      <sz val="10"/>
      <scheme val="minor"/>
    </font>
    <font>
      <name val="Calibri"/>
      <family val="2"/>
      <color rgb="FF000000"/>
      <sz val="10.5"/>
    </font>
    <font>
      <name val="Arial"/>
      <family val="2"/>
      <sz val="9"/>
    </font>
    <font>
      <name val="Calibri"/>
      <family val="2"/>
      <color rgb="FF000000"/>
      <sz val="11"/>
    </font>
    <font>
      <name val="Calibri"/>
      <family val="2"/>
      <color theme="0"/>
      <sz val="12"/>
      <scheme val="minor"/>
    </font>
    <font>
      <name val="Calibri"/>
      <family val="2"/>
      <sz val="11"/>
      <scheme val="minor"/>
    </font>
    <font>
      <name val="Calibri"/>
      <sz val="12"/>
    </font>
    <font>
      <name val="Calibri"/>
      <b val="1"/>
      <sz val="12"/>
    </font>
  </fonts>
  <fills count="3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00FFFF99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45">
    <xf borderId="0" fillId="0" fontId="30" numFmtId="0"/>
    <xf applyAlignment="1" applyProtection="1" borderId="0" fillId="0" fontId="13" numFmtId="0">
      <alignment vertical="top"/>
      <protection hidden="0" locked="0"/>
    </xf>
    <xf borderId="0" fillId="0" fontId="14" numFmtId="178"/>
    <xf borderId="0" fillId="0" fontId="11" numFmtId="178"/>
    <xf borderId="0" fillId="0" fontId="31" numFmtId="178"/>
    <xf borderId="11" fillId="0" fontId="32" numFmtId="178"/>
    <xf borderId="12" fillId="0" fontId="33" numFmtId="178"/>
    <xf borderId="13" fillId="0" fontId="34" numFmtId="178"/>
    <xf borderId="0" fillId="0" fontId="34" numFmtId="178"/>
    <xf borderId="0" fillId="6" fontId="35" numFmtId="178"/>
    <xf borderId="0" fillId="7" fontId="36" numFmtId="178"/>
    <xf borderId="0" fillId="8" fontId="37" numFmtId="178"/>
    <xf borderId="14" fillId="9" fontId="38" numFmtId="178"/>
    <xf borderId="15" fillId="10" fontId="39" numFmtId="178"/>
    <xf borderId="14" fillId="10" fontId="40" numFmtId="178"/>
    <xf borderId="16" fillId="0" fontId="41" numFmtId="178"/>
    <xf borderId="17" fillId="11" fontId="42" numFmtId="178"/>
    <xf borderId="0" fillId="0" fontId="43" numFmtId="178"/>
    <xf borderId="18" fillId="12" fontId="11" numFmtId="178"/>
    <xf borderId="0" fillId="0" fontId="44" numFmtId="178"/>
    <xf borderId="19" fillId="0" fontId="45" numFmtId="178"/>
    <xf borderId="0" fillId="13" fontId="46" numFmtId="178"/>
    <xf borderId="0" fillId="14" fontId="11" numFmtId="178"/>
    <xf borderId="0" fillId="15" fontId="11" numFmtId="178"/>
    <xf borderId="0" fillId="16" fontId="46" numFmtId="178"/>
    <xf borderId="0" fillId="17" fontId="46" numFmtId="178"/>
    <xf borderId="0" fillId="18" fontId="11" numFmtId="178"/>
    <xf borderId="0" fillId="19" fontId="11" numFmtId="178"/>
    <xf borderId="0" fillId="20" fontId="46" numFmtId="178"/>
    <xf borderId="0" fillId="21" fontId="46" numFmtId="178"/>
    <xf borderId="0" fillId="22" fontId="11" numFmtId="178"/>
    <xf borderId="0" fillId="23" fontId="11" numFmtId="178"/>
    <xf borderId="0" fillId="24" fontId="46" numFmtId="178"/>
    <xf borderId="0" fillId="25" fontId="46" numFmtId="178"/>
    <xf borderId="0" fillId="26" fontId="11" numFmtId="178"/>
    <xf borderId="0" fillId="27" fontId="11" numFmtId="178"/>
    <xf borderId="0" fillId="28" fontId="46" numFmtId="178"/>
    <xf borderId="0" fillId="29" fontId="46" numFmtId="178"/>
    <xf borderId="0" fillId="30" fontId="11" numFmtId="178"/>
    <xf borderId="0" fillId="31" fontId="11" numFmtId="178"/>
    <xf borderId="0" fillId="32" fontId="46" numFmtId="178"/>
    <xf borderId="0" fillId="33" fontId="46" numFmtId="178"/>
    <xf borderId="0" fillId="34" fontId="11" numFmtId="178"/>
    <xf borderId="0" fillId="35" fontId="11" numFmtId="178"/>
    <xf borderId="0" fillId="36" fontId="46" numFmtId="178"/>
    <xf borderId="0" fillId="0" fontId="14" numFmtId="178"/>
    <xf borderId="0" fillId="0" fontId="30" numFmtId="178"/>
    <xf borderId="0" fillId="0" fontId="30" numFmtId="166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1" fillId="0" fontId="49" numFmtId="178"/>
    <xf borderId="12" fillId="0" fontId="50" numFmtId="178"/>
    <xf borderId="13" fillId="0" fontId="51" numFmtId="178"/>
    <xf borderId="0" fillId="0" fontId="51" numFmtId="178"/>
    <xf borderId="0" fillId="6" fontId="52" numFmtId="178"/>
    <xf borderId="0" fillId="7" fontId="53" numFmtId="178"/>
    <xf borderId="0" fillId="8" fontId="54" numFmtId="178"/>
    <xf borderId="14" fillId="9" fontId="55" numFmtId="178"/>
    <xf borderId="15" fillId="10" fontId="56" numFmtId="178"/>
    <xf borderId="14" fillId="10" fontId="57" numFmtId="178"/>
    <xf borderId="16" fillId="0" fontId="58" numFmtId="178"/>
    <xf borderId="17" fillId="11" fontId="59" numFmtId="178"/>
    <xf borderId="0" fillId="0" fontId="60" numFmtId="178"/>
    <xf borderId="18" fillId="12" fontId="14" numFmtId="178"/>
    <xf borderId="0" fillId="0" fontId="61" numFmtId="178"/>
    <xf borderId="19" fillId="0" fontId="47" numFmtId="178"/>
    <xf borderId="0" fillId="13" fontId="62" numFmtId="178"/>
    <xf borderId="0" fillId="14" fontId="14" numFmtId="178"/>
    <xf borderId="0" fillId="15" fontId="14" numFmtId="178"/>
    <xf borderId="0" fillId="16" fontId="62" numFmtId="178"/>
    <xf borderId="0" fillId="17" fontId="62" numFmtId="178"/>
    <xf borderId="0" fillId="18" fontId="14" numFmtId="178"/>
    <xf borderId="0" fillId="19" fontId="14" numFmtId="178"/>
    <xf borderId="0" fillId="20" fontId="62" numFmtId="178"/>
    <xf borderId="0" fillId="21" fontId="62" numFmtId="178"/>
    <xf borderId="0" fillId="22" fontId="14" numFmtId="178"/>
    <xf borderId="0" fillId="23" fontId="14" numFmtId="178"/>
    <xf borderId="0" fillId="24" fontId="62" numFmtId="178"/>
    <xf borderId="0" fillId="25" fontId="62" numFmtId="178"/>
    <xf borderId="0" fillId="26" fontId="14" numFmtId="178"/>
    <xf borderId="0" fillId="27" fontId="14" numFmtId="178"/>
    <xf borderId="0" fillId="28" fontId="62" numFmtId="178"/>
    <xf borderId="0" fillId="29" fontId="62" numFmtId="178"/>
    <xf borderId="0" fillId="30" fontId="14" numFmtId="178"/>
    <xf borderId="0" fillId="31" fontId="14" numFmtId="178"/>
    <xf borderId="0" fillId="32" fontId="62" numFmtId="178"/>
    <xf borderId="0" fillId="33" fontId="62" numFmtId="178"/>
    <xf borderId="0" fillId="34" fontId="14" numFmtId="178"/>
    <xf borderId="0" fillId="35" fontId="14" numFmtId="178"/>
    <xf borderId="0" fillId="36" fontId="62" numFmtId="178"/>
    <xf borderId="0" fillId="0" fontId="14" numFmtId="43"/>
    <xf borderId="0" fillId="0" fontId="14" numFmtId="0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18" fillId="12" fontId="14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1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1" numFmtId="43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48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0" fillId="0" fontId="48" numFmtId="178"/>
    <xf borderId="0" fillId="0" fontId="48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0" fillId="0" fontId="48" numFmtId="178"/>
    <xf borderId="0" fillId="0" fontId="48" numFmtId="178"/>
    <xf borderId="0" fillId="0" fontId="48" numFmtId="178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48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48" numFmtId="178"/>
    <xf borderId="0" fillId="0" fontId="48" numFmtId="178"/>
    <xf borderId="0" fillId="0" fontId="48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4" numFmtId="178"/>
    <xf borderId="0" fillId="0" fontId="14" numFmtId="178"/>
    <xf borderId="0" fillId="0" fontId="14" numFmtId="43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4" numFmtId="0"/>
    <xf borderId="0" fillId="0" fontId="14" numFmtId="0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48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13" numFmtId="178"/>
    <xf borderId="0" fillId="0" fontId="63" numFmtId="178"/>
    <xf borderId="0" fillId="0" fontId="31" numFmtId="0"/>
    <xf borderId="11" fillId="0" fontId="49" numFmtId="0"/>
    <xf borderId="12" fillId="0" fontId="50" numFmtId="0"/>
    <xf borderId="13" fillId="0" fontId="51" numFmtId="0"/>
    <xf borderId="0" fillId="0" fontId="51" numFmtId="0"/>
    <xf borderId="0" fillId="6" fontId="52" numFmtId="0"/>
    <xf borderId="0" fillId="7" fontId="53" numFmtId="0"/>
    <xf borderId="0" fillId="8" fontId="54" numFmtId="0"/>
    <xf borderId="14" fillId="9" fontId="55" numFmtId="0"/>
    <xf borderId="15" fillId="10" fontId="56" numFmtId="0"/>
    <xf borderId="14" fillId="10" fontId="57" numFmtId="0"/>
    <xf borderId="16" fillId="0" fontId="58" numFmtId="0"/>
    <xf borderId="17" fillId="11" fontId="59" numFmtId="0"/>
    <xf borderId="0" fillId="0" fontId="60" numFmtId="0"/>
    <xf borderId="0" fillId="0" fontId="61" numFmtId="0"/>
    <xf borderId="19" fillId="0" fontId="47" numFmtId="0"/>
    <xf borderId="0" fillId="13" fontId="62" numFmtId="0"/>
    <xf borderId="0" fillId="14" fontId="14" numFmtId="0"/>
    <xf borderId="0" fillId="15" fontId="14" numFmtId="0"/>
    <xf borderId="0" fillId="16" fontId="62" numFmtId="0"/>
    <xf borderId="0" fillId="17" fontId="62" numFmtId="0"/>
    <xf borderId="0" fillId="18" fontId="14" numFmtId="0"/>
    <xf borderId="0" fillId="19" fontId="14" numFmtId="0"/>
    <xf borderId="0" fillId="20" fontId="62" numFmtId="0"/>
    <xf borderId="0" fillId="21" fontId="62" numFmtId="0"/>
    <xf borderId="0" fillId="22" fontId="14" numFmtId="0"/>
    <xf borderId="0" fillId="23" fontId="14" numFmtId="0"/>
    <xf borderId="0" fillId="24" fontId="62" numFmtId="0"/>
    <xf borderId="0" fillId="25" fontId="62" numFmtId="0"/>
    <xf borderId="0" fillId="26" fontId="14" numFmtId="0"/>
    <xf borderId="0" fillId="27" fontId="14" numFmtId="0"/>
    <xf borderId="0" fillId="28" fontId="62" numFmtId="0"/>
    <xf borderId="0" fillId="29" fontId="62" numFmtId="0"/>
    <xf borderId="0" fillId="30" fontId="14" numFmtId="0"/>
    <xf borderId="0" fillId="31" fontId="14" numFmtId="0"/>
    <xf borderId="0" fillId="32" fontId="62" numFmtId="0"/>
    <xf borderId="0" fillId="33" fontId="62" numFmtId="0"/>
    <xf borderId="0" fillId="34" fontId="14" numFmtId="0"/>
    <xf borderId="0" fillId="35" fontId="14" numFmtId="0"/>
    <xf borderId="0" fillId="36" fontId="62" numFmtId="0"/>
    <xf borderId="0" fillId="0" fontId="14" numFmtId="0"/>
    <xf borderId="0" fillId="0" fontId="14" numFmtId="178"/>
    <xf borderId="0" fillId="0" fontId="2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1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1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1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1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1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1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1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1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1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1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1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1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16" fontId="62" numFmtId="178"/>
    <xf borderId="0" fillId="16" fontId="46" numFmtId="178"/>
    <xf borderId="0" fillId="16" fontId="62" numFmtId="178"/>
    <xf borderId="0" fillId="20" fontId="62" numFmtId="178"/>
    <xf borderId="0" fillId="20" fontId="46" numFmtId="178"/>
    <xf borderId="0" fillId="20" fontId="62" numFmtId="178"/>
    <xf borderId="0" fillId="24" fontId="62" numFmtId="178"/>
    <xf borderId="0" fillId="24" fontId="46" numFmtId="178"/>
    <xf borderId="0" fillId="24" fontId="62" numFmtId="178"/>
    <xf borderId="0" fillId="28" fontId="62" numFmtId="178"/>
    <xf borderId="0" fillId="28" fontId="46" numFmtId="178"/>
    <xf borderId="0" fillId="28" fontId="62" numFmtId="178"/>
    <xf borderId="0" fillId="32" fontId="62" numFmtId="178"/>
    <xf borderId="0" fillId="32" fontId="46" numFmtId="178"/>
    <xf borderId="0" fillId="32" fontId="62" numFmtId="178"/>
    <xf borderId="0" fillId="36" fontId="62" numFmtId="178"/>
    <xf borderId="0" fillId="36" fontId="46" numFmtId="178"/>
    <xf borderId="0" fillId="36" fontId="62" numFmtId="178"/>
    <xf borderId="0" fillId="13" fontId="62" numFmtId="178"/>
    <xf borderId="0" fillId="13" fontId="46" numFmtId="178"/>
    <xf borderId="0" fillId="13" fontId="62" numFmtId="178"/>
    <xf borderId="0" fillId="17" fontId="62" numFmtId="178"/>
    <xf borderId="0" fillId="17" fontId="46" numFmtId="178"/>
    <xf borderId="0" fillId="17" fontId="62" numFmtId="178"/>
    <xf borderId="0" fillId="21" fontId="62" numFmtId="178"/>
    <xf borderId="0" fillId="21" fontId="46" numFmtId="178"/>
    <xf borderId="0" fillId="21" fontId="62" numFmtId="178"/>
    <xf borderId="0" fillId="25" fontId="62" numFmtId="178"/>
    <xf borderId="0" fillId="25" fontId="46" numFmtId="178"/>
    <xf borderId="0" fillId="25" fontId="62" numFmtId="178"/>
    <xf borderId="0" fillId="29" fontId="62" numFmtId="178"/>
    <xf borderId="0" fillId="29" fontId="46" numFmtId="178"/>
    <xf borderId="0" fillId="29" fontId="62" numFmtId="178"/>
    <xf borderId="0" fillId="33" fontId="62" numFmtId="178"/>
    <xf borderId="0" fillId="33" fontId="46" numFmtId="178"/>
    <xf borderId="0" fillId="33" fontId="62" numFmtId="178"/>
    <xf borderId="0" fillId="7" fontId="53" numFmtId="178"/>
    <xf borderId="0" fillId="7" fontId="36" numFmtId="178"/>
    <xf borderId="0" fillId="7" fontId="53" numFmtId="178"/>
    <xf borderId="14" fillId="10" fontId="57" numFmtId="178"/>
    <xf borderId="14" fillId="10" fontId="40" numFmtId="178"/>
    <xf borderId="14" fillId="10" fontId="57" numFmtId="178"/>
    <xf borderId="17" fillId="11" fontId="59" numFmtId="178"/>
    <xf borderId="17" fillId="11" fontId="42" numFmtId="178"/>
    <xf borderId="17" fillId="11" fontId="59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61" numFmtId="178"/>
    <xf borderId="0" fillId="0" fontId="44" numFmtId="178"/>
    <xf borderId="0" fillId="0" fontId="61" numFmtId="178"/>
    <xf borderId="0" fillId="6" fontId="52" numFmtId="178"/>
    <xf borderId="0" fillId="6" fontId="35" numFmtId="178"/>
    <xf borderId="0" fillId="6" fontId="52" numFmtId="178"/>
    <xf borderId="11" fillId="0" fontId="49" numFmtId="178"/>
    <xf borderId="11" fillId="0" fontId="32" numFmtId="178"/>
    <xf borderId="11" fillId="0" fontId="49" numFmtId="178"/>
    <xf borderId="12" fillId="0" fontId="50" numFmtId="178"/>
    <xf borderId="12" fillId="0" fontId="33" numFmtId="178"/>
    <xf borderId="12" fillId="0" fontId="50" numFmtId="178"/>
    <xf borderId="13" fillId="0" fontId="51" numFmtId="178"/>
    <xf borderId="13" fillId="0" fontId="34" numFmtId="178"/>
    <xf borderId="13" fillId="0" fontId="51" numFmtId="178"/>
    <xf borderId="0" fillId="0" fontId="51" numFmtId="178"/>
    <xf borderId="0" fillId="0" fontId="34" numFmtId="178"/>
    <xf borderId="0" fillId="0" fontId="51" numFmtId="178"/>
    <xf borderId="14" fillId="9" fontId="55" numFmtId="178"/>
    <xf borderId="14" fillId="9" fontId="38" numFmtId="178"/>
    <xf borderId="14" fillId="9" fontId="55" numFmtId="178"/>
    <xf borderId="16" fillId="0" fontId="58" numFmtId="178"/>
    <xf borderId="16" fillId="0" fontId="41" numFmtId="178"/>
    <xf borderId="16" fillId="0" fontId="58" numFmtId="178"/>
    <xf borderId="0" fillId="8" fontId="54" numFmtId="178"/>
    <xf borderId="0" fillId="8" fontId="37" numFmtId="178"/>
    <xf borderId="0" fillId="8" fontId="5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1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1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5" fillId="10" fontId="56" numFmtId="178"/>
    <xf borderId="15" fillId="10" fontId="39" numFmtId="178"/>
    <xf borderId="15" fillId="10" fontId="56" numFmtId="178"/>
    <xf borderId="0" fillId="0" fontId="31" numFmtId="178"/>
    <xf borderId="0" fillId="0" fontId="31" numFmtId="178"/>
    <xf borderId="0" fillId="0" fontId="65" numFmtId="0"/>
    <xf borderId="19" fillId="0" fontId="47" numFmtId="178"/>
    <xf borderId="19" fillId="0" fontId="45" numFmtId="178"/>
    <xf borderId="19" fillId="0" fontId="47" numFmtId="178"/>
    <xf borderId="0" fillId="0" fontId="30" numFmtId="0"/>
    <xf borderId="0" fillId="0" fontId="60" numFmtId="178"/>
    <xf borderId="0" fillId="0" fontId="43" numFmtId="178"/>
    <xf borderId="0" fillId="0" fontId="60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35" fontId="14" numFmtId="178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43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0" fillId="0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18" fillId="12" fontId="14" numFmtId="178"/>
    <xf borderId="0" fillId="0" fontId="14" numFmtId="0"/>
    <xf borderId="0" fillId="0" fontId="14" numFmtId="0"/>
    <xf borderId="0" fillId="0" fontId="14" numFmtId="178"/>
    <xf borderId="0" fillId="0" fontId="14" numFmtId="178"/>
    <xf borderId="18" fillId="12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66" numFmtId="0"/>
    <xf borderId="0" fillId="0" fontId="13" numFmtId="178"/>
    <xf borderId="0" fillId="0" fontId="13" numFmtId="178"/>
    <xf borderId="0" fillId="0" fontId="30" numFmtId="0"/>
    <xf borderId="0" fillId="0" fontId="14" numFmtId="178"/>
    <xf borderId="0" fillId="0" fontId="13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0" fontId="13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0" fontId="13" numFmtId="178"/>
    <xf borderId="0" fillId="0" fontId="13" numFmtId="178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178"/>
    <xf borderId="0" fillId="0" fontId="14" numFmtId="178"/>
    <xf borderId="0" fillId="0" fontId="14" numFmtId="43"/>
    <xf borderId="0" fillId="0" fontId="14" numFmtId="178"/>
    <xf borderId="18" fillId="12" fontId="14" numFmtId="178"/>
    <xf borderId="0" fillId="14" fontId="14" numFmtId="178"/>
    <xf borderId="0" fillId="15" fontId="14" numFmtId="178"/>
    <xf borderId="0" fillId="18" fontId="14" numFmtId="178"/>
    <xf borderId="0" fillId="19" fontId="14" numFmtId="178"/>
    <xf borderId="0" fillId="22" fontId="14" numFmtId="178"/>
    <xf borderId="0" fillId="23" fontId="14" numFmtId="178"/>
    <xf borderId="0" fillId="26" fontId="14" numFmtId="178"/>
    <xf borderId="0" fillId="27" fontId="14" numFmtId="178"/>
    <xf borderId="0" fillId="30" fontId="14" numFmtId="178"/>
    <xf borderId="0" fillId="31" fontId="14" numFmtId="178"/>
    <xf borderId="0" fillId="34" fontId="14" numFmtId="178"/>
    <xf borderId="0" fillId="35" fontId="14" numFmtId="178"/>
    <xf borderId="0" fillId="0" fontId="14" numFmtId="43"/>
    <xf borderId="0" fillId="0" fontId="14" numFmtId="0"/>
    <xf borderId="18" fillId="12" fontId="14" numFmtId="0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4" numFmtId="0"/>
    <xf borderId="0" fillId="0" fontId="14" numFmtId="0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0" fontId="13" numFmtId="178"/>
    <xf borderId="0" fillId="14" fontId="14" numFmtId="0"/>
    <xf borderId="0" fillId="15" fontId="14" numFmtId="0"/>
    <xf borderId="0" fillId="18" fontId="14" numFmtId="0"/>
    <xf borderId="0" fillId="19" fontId="14" numFmtId="0"/>
    <xf borderId="0" fillId="22" fontId="14" numFmtId="0"/>
    <xf borderId="0" fillId="23" fontId="14" numFmtId="0"/>
    <xf borderId="0" fillId="26" fontId="14" numFmtId="0"/>
    <xf borderId="0" fillId="27" fontId="14" numFmtId="0"/>
    <xf borderId="0" fillId="30" fontId="14" numFmtId="0"/>
    <xf borderId="0" fillId="31" fontId="14" numFmtId="0"/>
    <xf borderId="0" fillId="34" fontId="14" numFmtId="0"/>
    <xf borderId="0" fillId="35" fontId="14" numFmtId="0"/>
    <xf borderId="0" fillId="0" fontId="14" numFmtId="0"/>
    <xf borderId="0" fillId="0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4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18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2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26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0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34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5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19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3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27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1" fontId="14" numFmtId="178"/>
    <xf borderId="0" fillId="35" fontId="14" numFmtId="178"/>
    <xf borderId="0" fillId="35" fontId="14" numFmtId="178"/>
    <xf borderId="0" fillId="35" fontId="14" numFmtId="178"/>
  </cellStyleXfs>
  <cellXfs count="368">
    <xf borderId="0" fillId="0" fontId="0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5" numFmtId="0" pivotButton="0" quotePrefix="0" xfId="0">
      <alignment horizontal="left"/>
    </xf>
    <xf borderId="0" fillId="2" fontId="17" numFmtId="0" pivotButton="0" quotePrefix="0" xfId="1"/>
    <xf borderId="0" fillId="0" fontId="18" numFmtId="0" pivotButton="0" quotePrefix="0" xfId="0"/>
    <xf borderId="0" fillId="2" fontId="18" numFmtId="0" pivotButton="0" quotePrefix="0" xfId="0"/>
    <xf borderId="0" fillId="0" fontId="18" numFmtId="0" pivotButton="0" quotePrefix="0" xfId="0"/>
    <xf applyAlignment="1" borderId="0" fillId="2" fontId="19" numFmtId="0" pivotButton="0" quotePrefix="0" xfId="0">
      <alignment horizontal="center"/>
    </xf>
    <xf applyAlignment="1" borderId="0" fillId="0" fontId="19" numFmtId="0" pivotButton="0" quotePrefix="0" xfId="0">
      <alignment horizontal="right"/>
    </xf>
    <xf applyAlignment="1" borderId="0" fillId="2" fontId="18" numFmtId="0" pivotButton="0" quotePrefix="0" xfId="0">
      <alignment horizontal="left"/>
    </xf>
    <xf applyAlignment="1" borderId="0" fillId="2" fontId="18" numFmtId="0" pivotButton="0" quotePrefix="0" xfId="0">
      <alignment horizontal="center"/>
    </xf>
    <xf borderId="0" fillId="2" fontId="21" numFmtId="0" pivotButton="0" quotePrefix="0" xfId="1"/>
    <xf applyAlignment="1" borderId="0" fillId="3" fontId="18" numFmtId="0" pivotButton="0" quotePrefix="0" xfId="0">
      <alignment horizontal="left"/>
    </xf>
    <xf borderId="0" fillId="2" fontId="19" numFmtId="0" pivotButton="0" quotePrefix="0" xfId="0"/>
    <xf applyAlignment="1" borderId="0" fillId="2" fontId="19" numFmtId="0" pivotButton="0" quotePrefix="0" xfId="0">
      <alignment horizontal="left"/>
    </xf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26" numFmtId="0" pivotButton="0" quotePrefix="0" xfId="0"/>
    <xf borderId="0" fillId="0" fontId="26" numFmtId="14" pivotButton="0" quotePrefix="0" xfId="0"/>
    <xf applyAlignment="1" borderId="3" fillId="5" fontId="19" numFmtId="0" pivotButton="0" quotePrefix="0" xfId="0">
      <alignment wrapText="1"/>
    </xf>
    <xf applyAlignment="1" borderId="3" fillId="5" fontId="23" numFmtId="0" pivotButton="0" quotePrefix="0" xfId="0">
      <alignment horizontal="center"/>
    </xf>
    <xf applyAlignment="1" borderId="3" fillId="5" fontId="19" numFmtId="0" pivotButton="0" quotePrefix="0" xfId="0">
      <alignment horizontal="right" wrapText="1"/>
    </xf>
    <xf applyAlignment="1" borderId="5" fillId="0" fontId="18" numFmtId="0" pivotButton="0" quotePrefix="0" xfId="0">
      <alignment horizontal="left" indent="1"/>
    </xf>
    <xf borderId="0" fillId="0" fontId="19" numFmtId="0" pivotButton="0" quotePrefix="0" xfId="0"/>
    <xf applyAlignment="1" borderId="0" fillId="0" fontId="19" numFmtId="0" pivotButton="0" quotePrefix="0" xfId="0">
      <alignment horizontal="right" indent="1"/>
    </xf>
    <xf applyAlignment="1" borderId="0" fillId="0" fontId="18" numFmtId="164" pivotButton="0" quotePrefix="0" xfId="0">
      <alignment horizontal="left"/>
    </xf>
    <xf applyAlignment="1" borderId="0" fillId="0" fontId="18" numFmtId="0" pivotButton="0" quotePrefix="0" xfId="0">
      <alignment horizontal="left"/>
    </xf>
    <xf applyAlignment="1" borderId="0" fillId="0" fontId="18" numFmtId="164" pivotButton="0" quotePrefix="0" xfId="0">
      <alignment horizontal="right" indent="1"/>
    </xf>
    <xf applyAlignment="1" borderId="0" fillId="0" fontId="18" numFmtId="0" pivotButton="0" quotePrefix="0" xfId="0">
      <alignment horizontal="right" indent="1"/>
    </xf>
    <xf applyAlignment="1" borderId="1" fillId="2" fontId="18" numFmtId="0" pivotButton="0" quotePrefix="0" xfId="0">
      <alignment horizontal="left" indent="1"/>
    </xf>
    <xf applyAlignment="1" borderId="5" fillId="2" fontId="18" numFmtId="0" pivotButton="0" quotePrefix="0" xfId="0">
      <alignment horizontal="left" indent="1"/>
    </xf>
    <xf applyAlignment="1" borderId="7" fillId="2" fontId="18" numFmtId="0" pivotButton="0" quotePrefix="0" xfId="0">
      <alignment horizontal="left" indent="1"/>
    </xf>
    <xf borderId="10" fillId="0" fontId="18" numFmtId="0" pivotButton="0" quotePrefix="0" xfId="0"/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2" fontId="18" numFmtId="164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8" numFmtId="167" pivotButton="0" quotePrefix="0" xfId="0">
      <alignment vertical="top"/>
    </xf>
    <xf borderId="0" fillId="3" fontId="18" numFmtId="0" pivotButton="0" quotePrefix="0" xfId="0"/>
    <xf applyAlignment="1" borderId="0" fillId="3" fontId="18" numFmtId="0" pivotButton="0" quotePrefix="0" xfId="0">
      <alignment horizontal="center"/>
    </xf>
    <xf applyAlignment="1" borderId="0" fillId="3" fontId="18" numFmtId="168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0" fontId="18" numFmtId="3" pivotButton="0" quotePrefix="0" xfId="0">
      <alignment horizontal="left"/>
    </xf>
    <xf borderId="20" fillId="0" fontId="18" numFmtId="3" pivotButton="0" quotePrefix="0" xfId="0"/>
    <xf borderId="20" fillId="0" fontId="18" numFmtId="0" pivotButton="0" quotePrefix="0" xfId="0"/>
    <xf applyAlignment="1" borderId="20" fillId="3" fontId="24" numFmtId="166" pivotButton="0" quotePrefix="0" xfId="2">
      <alignment vertical="top"/>
    </xf>
    <xf applyAlignment="1" borderId="0" fillId="0" fontId="18" numFmtId="3" pivotButton="0" quotePrefix="0" xfId="0">
      <alignment horizontal="right"/>
    </xf>
    <xf borderId="8" fillId="0" fontId="19" numFmtId="166" pivotButton="0" quotePrefix="0" xfId="0"/>
    <xf borderId="0" fillId="0" fontId="19" numFmtId="166" pivotButton="0" quotePrefix="0" xfId="0"/>
    <xf applyAlignment="1" borderId="20" fillId="0" fontId="19" numFmtId="166" pivotButton="0" quotePrefix="0" xfId="0">
      <alignment vertical="top"/>
    </xf>
    <xf applyAlignment="1" borderId="0" fillId="0" fontId="18" numFmtId="0" pivotButton="0" quotePrefix="0" xfId="0">
      <alignment horizontal="right"/>
    </xf>
    <xf borderId="0" fillId="0" fontId="18" numFmtId="3" pivotButton="0" quotePrefix="0" xfId="0"/>
    <xf applyAlignment="1" borderId="0" fillId="0" fontId="19" numFmtId="166" pivotButton="0" quotePrefix="0" xfId="0">
      <alignment vertical="top"/>
    </xf>
    <xf borderId="0" fillId="0" fontId="18" numFmtId="166" pivotButton="0" quotePrefix="0" xfId="0"/>
    <xf applyAlignment="1" borderId="0" fillId="0" fontId="18" numFmtId="0" pivotButton="0" quotePrefix="0" xfId="0">
      <alignment horizontal="right" indent="1"/>
    </xf>
    <xf borderId="0" fillId="0" fontId="0" numFmtId="0" pivotButton="0" quotePrefix="0" xfId="0"/>
    <xf applyAlignment="1" borderId="0" fillId="0" fontId="19" numFmtId="0" pivotButton="0" quotePrefix="0" xfId="0">
      <alignment horizontal="right"/>
    </xf>
    <xf borderId="0" fillId="0" fontId="18" numFmtId="3" pivotButton="0" quotePrefix="0" xfId="0"/>
    <xf borderId="0" fillId="0" fontId="18" numFmtId="166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0" fontId="18" numFmtId="0" pivotButton="0" quotePrefix="0" xfId="0">
      <alignment horizontal="right"/>
    </xf>
    <xf applyAlignment="1" borderId="2" fillId="2" fontId="25" numFmtId="0" pivotButton="0" quotePrefix="0" xfId="0">
      <alignment vertical="top" wrapText="1"/>
    </xf>
    <xf applyAlignment="1" borderId="4" fillId="2" fontId="25" numFmtId="0" pivotButton="0" quotePrefix="0" xfId="0">
      <alignment vertical="top" wrapText="1"/>
    </xf>
    <xf applyAlignment="1" applyProtection="1" borderId="7" fillId="2" fontId="64" numFmtId="0" pivotButton="0" quotePrefix="0" xfId="0">
      <alignment vertical="top"/>
      <protection hidden="0" locked="0"/>
    </xf>
    <xf applyAlignment="1" applyProtection="1" borderId="8" fillId="2" fontId="64" numFmtId="0" pivotButton="0" quotePrefix="0" xfId="0">
      <alignment vertical="top"/>
      <protection hidden="0" locked="0"/>
    </xf>
    <xf applyAlignment="1" applyProtection="1" borderId="9" fillId="2" fontId="64" numFmtId="0" pivotButton="0" quotePrefix="0" xfId="0">
      <alignment vertical="top"/>
      <protection hidden="0" locked="0"/>
    </xf>
    <xf borderId="4" fillId="0" fontId="18" numFmtId="0" pivotButton="0" quotePrefix="0" xfId="0"/>
    <xf borderId="6" fillId="0" fontId="18" numFmtId="0" pivotButton="0" quotePrefix="0" xfId="0"/>
    <xf borderId="9" fillId="0" fontId="18" numFmtId="0" pivotButton="0" quotePrefix="0" xfId="0"/>
    <xf applyAlignment="1" borderId="1" fillId="2" fontId="25" numFmtId="0" pivotButton="0" quotePrefix="0" xfId="0">
      <alignment vertical="top"/>
    </xf>
    <xf borderId="0" fillId="0" fontId="18" numFmtId="172" pivotButton="0" quotePrefix="0" xfId="0"/>
    <xf borderId="0" fillId="0" fontId="13" numFmtId="0" pivotButton="0" quotePrefix="0" xfId="1"/>
    <xf borderId="20" fillId="0" fontId="18" numFmtId="166" pivotButton="0" quotePrefix="0" xfId="0"/>
    <xf applyAlignment="1" borderId="0" fillId="2" fontId="18" numFmtId="3" pivotButton="0" quotePrefix="0" xfId="0">
      <alignment horizontal="center"/>
    </xf>
    <xf applyAlignment="1" borderId="2" fillId="3" fontId="18" numFmtId="0" pivotButton="0" quotePrefix="0" xfId="0">
      <alignment horizontal="center" vertical="top" wrapText="1"/>
    </xf>
    <xf borderId="0" fillId="0" fontId="18" numFmtId="166" pivotButton="0" quotePrefix="0" xfId="0"/>
    <xf applyAlignment="1" applyProtection="1" borderId="0" fillId="3" fontId="18" numFmtId="169" pivotButton="0" quotePrefix="0" xfId="0">
      <alignment horizontal="center"/>
      <protection hidden="0" locked="0"/>
    </xf>
    <xf applyAlignment="1" borderId="8" fillId="0" fontId="19" numFmtId="168" pivotButton="0" quotePrefix="0" xfId="0">
      <alignment vertical="top"/>
    </xf>
    <xf applyAlignment="1" borderId="0" fillId="0" fontId="19" numFmtId="0" pivotButton="0" quotePrefix="0" xfId="0">
      <alignment horizontal="right" vertical="top"/>
    </xf>
    <xf applyAlignment="1" borderId="0" fillId="0" fontId="18" numFmtId="0" pivotButton="0" quotePrefix="0" xfId="0">
      <alignment horizontal="right" vertical="top"/>
    </xf>
    <xf applyAlignment="1" borderId="0" fillId="0" fontId="18" numFmtId="164" pivotButton="0" quotePrefix="0" xfId="0">
      <alignment horizontal="right"/>
    </xf>
    <xf borderId="0" fillId="0" fontId="18" numFmtId="168" pivotButton="0" quotePrefix="0" xfId="0"/>
    <xf applyAlignment="1" applyProtection="1" borderId="0" fillId="2" fontId="64" numFmtId="0" pivotButton="0" quotePrefix="0" xfId="0">
      <alignment vertical="top"/>
      <protection hidden="0" locked="0"/>
    </xf>
    <xf applyAlignment="1" borderId="0" fillId="2" fontId="25" numFmtId="0" pivotButton="0" quotePrefix="0" xfId="0">
      <alignment vertical="top" wrapText="1"/>
    </xf>
    <xf applyAlignment="1" borderId="2" fillId="3" fontId="18" numFmtId="0" pivotButton="0" quotePrefix="0" xfId="0">
      <alignment horizontal="center" vertical="top"/>
    </xf>
    <xf applyAlignment="1" borderId="2" fillId="0" fontId="18" numFmtId="0" pivotButton="0" quotePrefix="0" xfId="0">
      <alignment vertical="top"/>
    </xf>
    <xf applyAlignment="1" borderId="0" fillId="2" fontId="25" numFmtId="0" pivotButton="0" quotePrefix="0" xfId="0">
      <alignment vertical="top"/>
    </xf>
    <xf applyAlignment="1" applyProtection="1" borderId="0" fillId="0" fontId="18" numFmtId="0" pivotButton="0" quotePrefix="0" xfId="0">
      <alignment horizontal="center" vertical="top"/>
      <protection hidden="0" locked="0"/>
    </xf>
    <xf applyAlignment="1" borderId="0" fillId="0" fontId="18" numFmtId="166" pivotButton="0" quotePrefix="0" xfId="0">
      <alignment vertical="top"/>
    </xf>
    <xf applyAlignment="1" borderId="0" fillId="3" fontId="24" numFmtId="166" pivotButton="0" quotePrefix="0" xfId="2809">
      <alignment vertical="top"/>
    </xf>
    <xf applyAlignment="1" borderId="0" fillId="0" fontId="18" numFmtId="167" pivotButton="0" quotePrefix="0" xfId="0">
      <alignment vertical="top"/>
    </xf>
    <xf applyAlignment="1" borderId="20" fillId="0" fontId="18" numFmtId="166" pivotButton="0" quotePrefix="0" xfId="0">
      <alignment vertical="top"/>
    </xf>
    <xf applyAlignment="1" borderId="20" fillId="3" fontId="24" numFmtId="166" pivotButton="0" quotePrefix="0" xfId="2809">
      <alignment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horizontal="right" vertical="top"/>
    </xf>
    <xf applyAlignment="1" borderId="0" fillId="0" fontId="19" numFmtId="3" pivotButton="0" quotePrefix="0" xfId="0">
      <alignment horizontal="right"/>
    </xf>
    <xf applyAlignment="1" applyProtection="1" borderId="0" fillId="3" fontId="18" numFmtId="0" pivotButton="0" quotePrefix="0" xfId="0">
      <alignment horizontal="left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applyAlignment="1" borderId="0" fillId="3" fontId="18" numFmtId="168" pivotButton="0" quotePrefix="0" xfId="0">
      <alignment horizontal="center"/>
    </xf>
    <xf applyAlignment="1" borderId="0" fillId="3" fontId="18" numFmtId="0" pivotButton="0" quotePrefix="0" xfId="0">
      <alignment horizontal="center"/>
    </xf>
    <xf borderId="0" fillId="3" fontId="18" numFmtId="0" pivotButton="0" quotePrefix="0" xfId="0"/>
    <xf applyAlignment="1" borderId="0" fillId="2" fontId="19" numFmtId="0" pivotButton="0" quotePrefix="0" xfId="0">
      <alignment horizontal="center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applyProtection="1" borderId="0" fillId="3" fontId="19" numFmtId="169" pivotButton="0" quotePrefix="0" xfId="0">
      <alignment horizontal="center"/>
      <protection hidden="0" locked="0"/>
    </xf>
    <xf borderId="0" fillId="0" fontId="18" numFmtId="43" pivotButton="0" quotePrefix="0" xfId="2807"/>
    <xf applyAlignment="1" applyProtection="1" borderId="0" fillId="3" fontId="18" numFmtId="3" pivotButton="0" quotePrefix="0" xfId="0">
      <alignment horizontal="left"/>
      <protection hidden="0" locked="0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applyProtection="1" borderId="0" fillId="3" fontId="18" numFmtId="170" pivotButton="0" quotePrefix="0" xfId="0">
      <alignment horizontal="center"/>
      <protection hidden="0" locked="0"/>
    </xf>
    <xf borderId="0" fillId="2" fontId="19" numFmtId="0" pivotButton="0" quotePrefix="0" xfId="0"/>
    <xf applyAlignment="1" applyProtection="1" borderId="0" fillId="2" fontId="18" numFmtId="164" pivotButton="0" quotePrefix="0" xfId="0">
      <alignment horizontal="left"/>
      <protection hidden="0" locked="0"/>
    </xf>
    <xf applyAlignment="1" borderId="0" fillId="2" fontId="19" numFmtId="0" pivotButton="0" quotePrefix="0" xfId="0">
      <alignment horizontal="left"/>
    </xf>
    <xf applyAlignment="1" borderId="0" fillId="0" fontId="13" numFmtId="0" pivotButton="0" quotePrefix="0" xfId="1">
      <alignment vertical="center"/>
    </xf>
    <xf applyAlignment="1" borderId="0" fillId="0" fontId="67" numFmtId="0" pivotButton="0" quotePrefix="0" xfId="0">
      <alignment vertical="center"/>
    </xf>
    <xf applyAlignment="1" borderId="0" fillId="2" fontId="18" numFmtId="0" pivotButton="0" quotePrefix="0" xfId="0">
      <alignment horizontal="center"/>
    </xf>
    <xf applyAlignment="1" borderId="0" fillId="3" fontId="18" numFmtId="0" pivotButton="0" quotePrefix="0" xfId="0">
      <alignment horizontal="left"/>
    </xf>
    <xf applyAlignment="1" borderId="0" fillId="0" fontId="67" numFmtId="0" pivotButton="0" quotePrefix="0" xfId="0">
      <alignment vertical="center" wrapText="1"/>
    </xf>
    <xf borderId="0" fillId="2" fontId="21" numFmtId="0" pivotButton="0" quotePrefix="0" xfId="1"/>
    <xf borderId="0" fillId="2" fontId="18" numFmtId="0" pivotButton="0" quotePrefix="0" xfId="0"/>
    <xf borderId="0" fillId="2" fontId="17" numFmtId="0" pivotButton="0" quotePrefix="0" xfId="1"/>
    <xf borderId="0" fillId="2" fontId="15" numFmtId="0" pivotButton="0" quotePrefix="0" xfId="0"/>
    <xf applyAlignment="1" borderId="0" fillId="2" fontId="15" numFmtId="0" pivotButton="0" quotePrefix="0" xfId="0">
      <alignment horizontal="left"/>
    </xf>
    <xf applyAlignment="1" borderId="0" fillId="2" fontId="18" numFmtId="0" pivotButton="0" quotePrefix="0" xfId="0">
      <alignment horizontal="left"/>
    </xf>
    <xf applyAlignment="1" borderId="0" fillId="0" fontId="18" numFmtId="166" pivotButton="0" quotePrefix="0" xfId="0">
      <alignment horizontal="right" vertical="top"/>
    </xf>
    <xf applyAlignment="1" borderId="2" fillId="3" fontId="68" numFmtId="0" pivotButton="0" quotePrefix="0" xfId="0">
      <alignment horizontal="left" vertical="top" wrapText="1"/>
    </xf>
    <xf applyAlignment="1" applyProtection="1" borderId="0" fillId="3" fontId="24" numFmtId="165" pivotButton="0" quotePrefix="0" xfId="0">
      <alignment vertical="top"/>
      <protection hidden="0" locked="0"/>
    </xf>
    <xf applyAlignment="1" borderId="0" fillId="0" fontId="22" numFmtId="168" pivotButton="0" quotePrefix="0" xfId="0">
      <alignment horizontal="right" vertical="top"/>
    </xf>
    <xf applyAlignment="1" borderId="0" fillId="0" fontId="22" numFmtId="3" pivotButton="0" quotePrefix="0" xfId="0">
      <alignment horizontal="right"/>
    </xf>
    <xf borderId="0" fillId="0" fontId="66" numFmtId="3" pivotButton="0" quotePrefix="0" xfId="1684"/>
    <xf borderId="0" fillId="0" fontId="66" numFmtId="14" pivotButton="0" quotePrefix="0" xfId="1684"/>
    <xf borderId="0" fillId="0" fontId="24" numFmtId="0" pivotButton="0" quotePrefix="0" xfId="1684"/>
    <xf borderId="0" fillId="0" fontId="66" numFmtId="0" pivotButton="0" quotePrefix="0" xfId="1684"/>
    <xf applyAlignment="1" borderId="0" fillId="0" fontId="18" numFmtId="167" pivotButton="0" quotePrefix="0" xfId="0">
      <alignment horizontal="right" vertical="top"/>
    </xf>
    <xf applyAlignment="1" borderId="0" fillId="0" fontId="66" numFmtId="171" pivotButton="0" quotePrefix="0" xfId="2807">
      <alignment horizontal="right"/>
    </xf>
    <xf applyAlignment="1" applyProtection="1" borderId="0" fillId="0" fontId="18" numFmtId="0" pivotButton="0" quotePrefix="0" xfId="0">
      <alignment horizontal="left"/>
      <protection hidden="0" locked="0"/>
    </xf>
    <xf applyAlignment="1" applyProtection="1" borderId="0" fillId="3" fontId="18" numFmtId="169" pivotButton="0" quotePrefix="0" xfId="0">
      <alignment horizontal="center"/>
      <protection hidden="0" locked="0"/>
    </xf>
    <xf borderId="8" fillId="0" fontId="19" numFmtId="168" pivotButton="0" quotePrefix="0" xfId="0"/>
    <xf applyAlignment="1" borderId="10" fillId="0" fontId="18" numFmtId="3" pivotButton="0" quotePrefix="0" xfId="0">
      <alignment horizontal="right"/>
    </xf>
    <xf applyAlignment="1" applyProtection="1" borderId="8" fillId="2" fontId="64" numFmtId="3" pivotButton="0" quotePrefix="0" xfId="0">
      <alignment horizontal="right" vertical="top"/>
      <protection hidden="0" locked="0"/>
    </xf>
    <xf applyAlignment="1" borderId="2" fillId="2" fontId="25" numFmtId="3" pivotButton="0" quotePrefix="0" xfId="0">
      <alignment horizontal="right" vertical="top" wrapText="1"/>
    </xf>
    <xf applyAlignment="1" borderId="20" fillId="0" fontId="18" numFmtId="3" pivotButton="0" quotePrefix="0" xfId="0">
      <alignment horizontal="right"/>
    </xf>
    <xf applyAlignment="1" applyProtection="1" borderId="0" fillId="0" fontId="18" numFmtId="0" pivotButton="0" quotePrefix="0" xfId="0">
      <alignment horizontal="right" vertical="top"/>
      <protection hidden="0" locked="0"/>
    </xf>
    <xf applyAlignment="1" applyProtection="1" borderId="0" fillId="0" fontId="19" numFmtId="169" pivotButton="0" quotePrefix="0" xfId="0">
      <alignment horizontal="center"/>
      <protection hidden="0" locked="0"/>
    </xf>
    <xf applyAlignment="1" applyProtection="1" borderId="0" fillId="2" fontId="18" numFmtId="0" pivotButton="0" quotePrefix="0" xfId="0">
      <alignment shrinkToFit="1" vertical="top" wrapText="1"/>
      <protection hidden="0" locked="0"/>
    </xf>
    <xf applyAlignment="1" applyProtection="1" borderId="0" fillId="2" fontId="18" numFmtId="0" pivotButton="0" quotePrefix="0" xfId="0">
      <alignment horizontal="left" shrinkToFit="1" wrapText="1"/>
      <protection hidden="0" locked="0"/>
    </xf>
    <xf applyAlignment="1" borderId="0" fillId="0" fontId="18" numFmtId="0" pivotButton="0" quotePrefix="0" xfId="0">
      <alignment horizontal="right" indent="1" vertical="top"/>
    </xf>
    <xf applyAlignment="1" borderId="0" fillId="0" fontId="69" numFmtId="0" pivotButton="0" quotePrefix="0" xfId="0">
      <alignment horizontal="left" indent="2"/>
    </xf>
    <xf applyAlignment="1" borderId="21" fillId="0" fontId="69" numFmtId="0" pivotButton="0" quotePrefix="0" xfId="0">
      <alignment horizontal="left" indent="2"/>
    </xf>
    <xf borderId="0" fillId="0" fontId="69" numFmtId="0" pivotButton="0" quotePrefix="0" xfId="0"/>
    <xf borderId="9" fillId="0" fontId="69" numFmtId="0" pivotButton="0" quotePrefix="0" xfId="0"/>
    <xf borderId="8" fillId="0" fontId="69" numFmtId="0" pivotButton="0" quotePrefix="0" xfId="0"/>
    <xf borderId="7" fillId="0" fontId="69" numFmtId="0" pivotButton="0" quotePrefix="0" xfId="0"/>
    <xf applyAlignment="1" borderId="0" fillId="0" fontId="18" numFmtId="168" pivotButton="0" quotePrefix="0" xfId="0">
      <alignment vertical="top"/>
    </xf>
    <xf applyAlignment="1" borderId="0" fillId="0" fontId="18" numFmtId="14" pivotButton="0" quotePrefix="0" xfId="0">
      <alignment horizontal="right"/>
    </xf>
    <xf applyAlignment="1" borderId="0" fillId="0" fontId="0" numFmtId="0" pivotButton="0" quotePrefix="0" xfId="0">
      <alignment vertical="center" wrapText="1"/>
    </xf>
    <xf applyAlignment="1" applyProtection="1" borderId="0" fillId="3" fontId="18" numFmtId="171" pivotButton="0" quotePrefix="0" xfId="2807">
      <alignment horizontal="center"/>
      <protection hidden="0" locked="0"/>
    </xf>
    <xf applyAlignment="1" borderId="0" fillId="0" fontId="70" numFmtId="0" pivotButton="0" quotePrefix="0" xfId="0">
      <alignment vertical="center"/>
    </xf>
    <xf applyAlignment="1" applyProtection="1" borderId="0" fillId="2" fontId="18" numFmtId="0" pivotButton="0" quotePrefix="0" xfId="0">
      <alignment horizontal="left" shrinkToFit="1" vertical="top" wrapText="1"/>
      <protection hidden="0" locked="0"/>
    </xf>
    <xf applyAlignment="1" borderId="9" fillId="0" fontId="69" numFmtId="0" pivotButton="0" quotePrefix="0" xfId="0">
      <alignment horizontal="left" indent="2"/>
    </xf>
    <xf applyAlignment="1" borderId="8" fillId="0" fontId="69" numFmtId="0" pivotButton="0" quotePrefix="0" xfId="0">
      <alignment horizontal="left" indent="2"/>
    </xf>
    <xf applyAlignment="1" borderId="0" fillId="0" fontId="18" numFmtId="171" pivotButton="0" quotePrefix="0" xfId="2807">
      <alignment horizontal="right"/>
    </xf>
    <xf applyAlignment="1" borderId="0" fillId="0" fontId="15" numFmtId="49" pivotButton="0" quotePrefix="0" xfId="0">
      <alignment shrinkToFit="1" vertical="top" wrapText="1"/>
    </xf>
    <xf applyAlignment="1" borderId="0" fillId="2" fontId="25" numFmtId="0" pivotButton="0" quotePrefix="0" xfId="0">
      <alignment horizontal="left" vertical="top"/>
    </xf>
    <xf borderId="22" fillId="0" fontId="18" numFmtId="0" pivotButton="0" quotePrefix="0" xfId="0"/>
    <xf borderId="3" fillId="0" fontId="18" numFmtId="0" pivotButton="0" quotePrefix="0" xfId="0"/>
    <xf applyAlignment="1" borderId="3" fillId="2" fontId="25" numFmtId="0" pivotButton="0" quotePrefix="0" xfId="0">
      <alignment vertical="top" wrapText="1"/>
    </xf>
    <xf applyAlignment="1" borderId="23" fillId="2" fontId="25" numFmtId="0" pivotButton="0" quotePrefix="0" xfId="0">
      <alignment vertical="top"/>
    </xf>
    <xf applyAlignment="1" borderId="0" fillId="2" fontId="18" numFmtId="171" pivotButton="0" quotePrefix="0" xfId="0">
      <alignment horizontal="center"/>
    </xf>
    <xf applyAlignment="1" borderId="0" fillId="0" fontId="18" numFmtId="3" pivotButton="0" quotePrefix="0" xfId="0">
      <alignment horizontal="left" wrapText="1"/>
    </xf>
    <xf applyAlignment="1" borderId="10" fillId="0" fontId="69" numFmtId="0" pivotButton="0" quotePrefix="0" xfId="0">
      <alignment horizontal="left" indent="2"/>
    </xf>
    <xf applyAlignment="1" borderId="9" fillId="2" fontId="25" numFmtId="0" pivotButton="0" quotePrefix="0" xfId="0">
      <alignment vertical="top" wrapText="1"/>
    </xf>
    <xf applyAlignment="1" borderId="8" fillId="2" fontId="25" numFmtId="0" pivotButton="0" quotePrefix="0" xfId="0">
      <alignment vertical="top" wrapText="1"/>
    </xf>
    <xf applyAlignment="1" borderId="8" fillId="3" fontId="18" numFmtId="0" pivotButton="0" quotePrefix="0" xfId="0">
      <alignment horizontal="center" vertical="top" wrapText="1"/>
    </xf>
    <xf applyAlignment="1" borderId="7" fillId="2" fontId="25" numFmtId="0" pivotButton="0" quotePrefix="0" xfId="0">
      <alignment vertical="top"/>
    </xf>
    <xf borderId="0" fillId="0" fontId="18" numFmtId="14" pivotButton="0" quotePrefix="0" xfId="0"/>
    <xf applyAlignment="1" applyProtection="1" borderId="0" fillId="3" fontId="71" numFmtId="174" pivotButton="0" quotePrefix="1" xfId="2808">
      <alignment horizontal="center" vertical="center" wrapText="1"/>
      <protection hidden="0" locked="0"/>
    </xf>
    <xf borderId="0" fillId="0" fontId="18" numFmtId="9" pivotButton="0" quotePrefix="0" xfId="2808"/>
    <xf applyAlignment="1" applyProtection="1" borderId="0" fillId="3" fontId="71" numFmtId="171" pivotButton="0" quotePrefix="1" xfId="2810">
      <alignment horizontal="center" vertical="center" wrapText="1"/>
      <protection hidden="0" locked="0"/>
    </xf>
    <xf applyAlignment="1" applyProtection="1" borderId="8" fillId="2" fontId="64" numFmtId="0" pivotButton="0" quotePrefix="0" xfId="0">
      <alignment vertical="top" wrapText="1"/>
      <protection hidden="0" locked="0"/>
    </xf>
    <xf applyAlignment="1" applyProtection="1" borderId="7" fillId="2" fontId="64" numFmtId="0" pivotButton="0" quotePrefix="0" xfId="0">
      <alignment vertical="top" wrapText="1"/>
      <protection hidden="0" locked="0"/>
    </xf>
    <xf applyAlignment="1" applyProtection="1" borderId="0" fillId="2" fontId="64" numFmtId="0" pivotButton="0" quotePrefix="0" xfId="0">
      <alignment vertical="top" wrapText="1"/>
      <protection hidden="0" locked="0"/>
    </xf>
    <xf applyAlignment="1" applyProtection="1" borderId="5" fillId="2" fontId="64" numFmtId="0" pivotButton="0" quotePrefix="0" xfId="0">
      <alignment vertical="top" wrapText="1"/>
      <protection hidden="0" locked="0"/>
    </xf>
    <xf applyAlignment="1" borderId="0" fillId="0" fontId="19" numFmtId="166" pivotButton="0" quotePrefix="0" xfId="0">
      <alignment vertical="top"/>
    </xf>
    <xf applyAlignment="1" borderId="20" fillId="0" fontId="19" numFmtId="166" pivotButton="0" quotePrefix="0" xfId="0">
      <alignment vertical="top"/>
    </xf>
    <xf borderId="0" fillId="3" fontId="18" numFmtId="3" pivotButton="0" quotePrefix="0" xfId="0"/>
    <xf borderId="0" fillId="0" fontId="22" numFmtId="171" pivotButton="0" quotePrefix="0" xfId="0"/>
    <xf borderId="0" fillId="0" fontId="21" numFmtId="0" pivotButton="0" quotePrefix="0" xfId="1"/>
    <xf applyAlignment="1" borderId="0" fillId="3" fontId="18" numFmtId="0" pivotButton="0" quotePrefix="0" xfId="0">
      <alignment wrapText="1"/>
    </xf>
    <xf borderId="0" fillId="0" fontId="18" numFmtId="2" pivotButton="0" quotePrefix="0" xfId="0"/>
    <xf applyAlignment="1" borderId="0" fillId="0" fontId="13" numFmtId="0" pivotButton="0" quotePrefix="1" xfId="1">
      <alignment vertical="center"/>
    </xf>
    <xf applyAlignment="1" borderId="0" fillId="0" fontId="18" numFmtId="0" pivotButton="0" quotePrefix="0" xfId="0">
      <alignment vertical="top"/>
    </xf>
    <xf applyAlignment="1" borderId="0" fillId="0" fontId="18" numFmtId="0" pivotButton="0" quotePrefix="0" xfId="0">
      <alignment horizontal="left" indent="1"/>
    </xf>
    <xf applyAlignment="1" borderId="9" fillId="2" fontId="68" numFmtId="0" pivotButton="0" quotePrefix="0" xfId="0">
      <alignment vertical="top" wrapText="1"/>
    </xf>
    <xf applyAlignment="1" borderId="8" fillId="2" fontId="68" numFmtId="0" pivotButton="0" quotePrefix="0" xfId="0">
      <alignment vertical="top" wrapText="1"/>
    </xf>
    <xf applyAlignment="1" borderId="4" fillId="2" fontId="68" numFmtId="0" pivotButton="0" quotePrefix="0" xfId="0">
      <alignment vertical="top" wrapText="1"/>
    </xf>
    <xf applyAlignment="1" borderId="2" fillId="2" fontId="68" numFmtId="0" pivotButton="0" quotePrefix="0" xfId="0">
      <alignment vertical="top" wrapText="1"/>
    </xf>
    <xf applyAlignment="1" borderId="2" fillId="3" fontId="18" numFmtId="0" pivotButton="0" quotePrefix="0" xfId="0">
      <alignment horizontal="left" vertical="top"/>
    </xf>
    <xf applyAlignment="1" borderId="0" fillId="3" fontId="18" numFmtId="168" pivotButton="0" quotePrefix="0" xfId="2811">
      <alignment vertical="top"/>
    </xf>
    <xf borderId="0" fillId="3" fontId="24" numFmtId="3" pivotButton="0" quotePrefix="0" xfId="0"/>
    <xf borderId="0" fillId="0" fontId="24" numFmtId="0" pivotButton="0" quotePrefix="0" xfId="0"/>
    <xf borderId="0" fillId="0" fontId="0" numFmtId="3" pivotButton="0" quotePrefix="0" xfId="0"/>
    <xf applyAlignment="1" borderId="0" fillId="2" fontId="19" numFmtId="0" pivotButton="0" quotePrefix="0" xfId="0">
      <alignment vertical="top"/>
    </xf>
    <xf applyAlignment="1" borderId="0" fillId="0" fontId="18" numFmtId="175" pivotButton="0" quotePrefix="0" xfId="0">
      <alignment horizontal="right" vertical="top"/>
    </xf>
    <xf applyAlignment="1" applyProtection="1" borderId="0" fillId="2" fontId="18" numFmtId="0" pivotButton="0" quotePrefix="0" xfId="0">
      <alignment horizontal="left" shrinkToFit="1" wrapText="1"/>
      <protection hidden="0" locked="0"/>
    </xf>
    <xf applyAlignment="1" borderId="2" fillId="3" fontId="18" numFmtId="0" pivotButton="0" quotePrefix="0" xfId="0">
      <alignment horizontal="left" vertical="top" wrapText="1"/>
    </xf>
    <xf applyAlignment="1" borderId="0" fillId="0" fontId="24" numFmtId="166" pivotButton="0" quotePrefix="0" xfId="2809">
      <alignment vertical="top"/>
    </xf>
    <xf applyAlignment="1" applyProtection="1" borderId="0" fillId="3" fontId="24" numFmtId="165" pivotButton="0" quotePrefix="0" xfId="0">
      <alignment horizontal="center" vertical="top"/>
      <protection hidden="0" locked="0"/>
    </xf>
    <xf applyAlignment="1" borderId="0" fillId="0" fontId="19" numFmtId="168" pivotButton="0" quotePrefix="0" xfId="0">
      <alignment horizontal="right" vertical="top"/>
    </xf>
    <xf applyAlignment="1" borderId="0" fillId="0" fontId="19" numFmtId="166" pivotButton="0" quotePrefix="0" xfId="0">
      <alignment horizontal="right" vertical="top"/>
    </xf>
    <xf applyAlignment="1" borderId="0" fillId="0" fontId="18" numFmtId="3" pivotButton="0" quotePrefix="0" xfId="0">
      <alignment horizontal="right"/>
    </xf>
    <xf applyAlignment="1" borderId="0" fillId="0" fontId="18" numFmtId="0" pivotButton="0" quotePrefix="0" xfId="0">
      <alignment horizontal="right"/>
    </xf>
    <xf borderId="0" fillId="0" fontId="72" numFmtId="0" pivotButton="0" quotePrefix="0" xfId="0"/>
    <xf applyAlignment="1" borderId="0" fillId="2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9" fillId="3" fontId="18" numFmtId="0" pivotButton="0" quotePrefix="0" xfId="0">
      <alignment vertical="top" wrapText="1"/>
    </xf>
    <xf applyAlignment="1" borderId="8" fillId="3" fontId="18" numFmtId="0" pivotButton="0" quotePrefix="0" xfId="0">
      <alignment vertical="top" wrapText="1"/>
    </xf>
    <xf applyAlignment="1" borderId="8" fillId="2" fontId="25" numFmtId="0" pivotButton="0" quotePrefix="0" xfId="0">
      <alignment vertical="top"/>
    </xf>
    <xf applyAlignment="1" borderId="6" fillId="3" fontId="18" numFmtId="0" pivotButton="0" quotePrefix="0" xfId="0">
      <alignment vertical="top" wrapText="1"/>
    </xf>
    <xf applyAlignment="1" borderId="0" fillId="3" fontId="18" numFmtId="0" pivotButton="0" quotePrefix="0" xfId="0">
      <alignment vertical="top" wrapText="1"/>
    </xf>
    <xf applyAlignment="1" applyProtection="1" borderId="5" fillId="2" fontId="64" numFmtId="0" pivotButton="0" quotePrefix="0" xfId="0">
      <alignment vertical="top"/>
      <protection hidden="0" locked="0"/>
    </xf>
    <xf applyAlignment="1" borderId="4" fillId="3" fontId="18" numFmtId="0" pivotButton="0" quotePrefix="0" xfId="0">
      <alignment vertical="top" wrapText="1"/>
    </xf>
    <xf applyAlignment="1" borderId="2" fillId="3" fontId="18" numFmtId="0" pivotButton="0" quotePrefix="0" xfId="0">
      <alignment vertical="top" wrapText="1"/>
    </xf>
    <xf applyAlignment="1" borderId="2" fillId="2" fontId="18" numFmtId="0" pivotButton="0" quotePrefix="0" xfId="0">
      <alignment vertical="top"/>
    </xf>
    <xf borderId="0" fillId="0" fontId="18" numFmtId="176" pivotButton="0" quotePrefix="0" xfId="0"/>
    <xf borderId="0" fillId="0" fontId="18" numFmtId="43" pivotButton="0" quotePrefix="0" xfId="0"/>
    <xf borderId="0" fillId="0" fontId="18" numFmtId="177" pivotButton="0" quotePrefix="0" xfId="0"/>
    <xf borderId="0" fillId="3" fontId="19" numFmtId="0" pivotButton="0" quotePrefix="0" xfId="0"/>
    <xf applyAlignment="1" borderId="0" fillId="2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0" fillId="0" fontId="18" numFmtId="0" pivotButton="0" quotePrefix="0" xfId="0">
      <alignment vertical="top" wrapText="1"/>
    </xf>
    <xf applyAlignment="1" borderId="0" fillId="0" fontId="18" numFmtId="166" pivotButton="0" quotePrefix="0" xfId="2812">
      <alignment horizontal="right" vertical="top"/>
    </xf>
    <xf applyAlignment="1" borderId="20" fillId="3" fontId="24" numFmtId="166" pivotButton="0" quotePrefix="0" xfId="2">
      <alignment vertical="top"/>
    </xf>
    <xf applyAlignment="1" applyProtection="1" borderId="0" fillId="2" fontId="18" numFmtId="0" pivotButton="0" quotePrefix="0" xfId="0">
      <alignment shrinkToFit="1"/>
      <protection hidden="0" locked="0"/>
    </xf>
    <xf applyAlignment="1" applyProtection="1" borderId="0" fillId="2" fontId="18" numFmtId="0" pivotButton="0" quotePrefix="0" xfId="0">
      <alignment shrinkToFit="1" wrapText="1"/>
      <protection hidden="0" locked="0"/>
    </xf>
    <xf applyAlignment="1" applyProtection="1" borderId="0" fillId="2" fontId="18" numFmtId="0" pivotButton="0" quotePrefix="0" xfId="0">
      <alignment shrinkToFit="1" vertical="top"/>
      <protection hidden="0" locked="0"/>
    </xf>
    <xf borderId="0" fillId="3" fontId="20" numFmtId="0" pivotButton="0" quotePrefix="0" xfId="0"/>
    <xf borderId="0" fillId="3" fontId="19" numFmtId="0" pivotButton="0" quotePrefix="0" xfId="0"/>
    <xf borderId="0" fillId="3" fontId="18" numFmtId="0" pivotButton="0" quotePrefix="0" xfId="0"/>
    <xf borderId="0" fillId="3" fontId="22" numFmtId="0" pivotButton="0" quotePrefix="0" xfId="0"/>
    <xf applyAlignment="1" borderId="0" fillId="3" fontId="23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applyProtection="1" borderId="0" fillId="3" fontId="18" numFmtId="164" pivotButton="0" quotePrefix="0" xfId="0">
      <alignment horizontal="right"/>
      <protection hidden="0" locked="0"/>
    </xf>
    <xf borderId="0" fillId="3" fontId="73" numFmtId="0" pivotButton="0" quotePrefix="0" xfId="0"/>
    <xf borderId="0" fillId="3" fontId="20" numFmtId="0" pivotButton="0" quotePrefix="0" xfId="0"/>
    <xf applyAlignment="1" borderId="0" fillId="3" fontId="24" numFmtId="0" pivotButton="0" quotePrefix="0" xfId="0">
      <alignment horizontal="right" vertical="center"/>
    </xf>
    <xf borderId="0" fillId="0" fontId="18" numFmtId="3" pivotButton="0" quotePrefix="0" xfId="0"/>
    <xf applyAlignment="1" borderId="0" fillId="2" fontId="18" numFmtId="0" pivotButton="0" quotePrefix="0" xfId="0">
      <alignment horizontal="center"/>
    </xf>
    <xf applyAlignment="1" borderId="0" fillId="2" fontId="19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2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right" wrapText="1"/>
    </xf>
    <xf applyAlignment="1" borderId="22" fillId="5" fontId="19" numFmtId="0" pivotButton="0" quotePrefix="0" xfId="0">
      <alignment horizontal="right" wrapText="1"/>
    </xf>
    <xf applyAlignment="1" borderId="8" fillId="5" fontId="19" numFmtId="0" pivotButton="0" quotePrefix="0" xfId="0">
      <alignment horizontal="center"/>
    </xf>
    <xf applyAlignment="1" borderId="2" fillId="4" fontId="20" numFmtId="0" pivotButton="0" quotePrefix="0" xfId="0">
      <alignment horizontal="center"/>
    </xf>
    <xf applyAlignment="1" borderId="8" fillId="4" fontId="20" numFmtId="0" pivotButton="0" quotePrefix="0" xfId="0">
      <alignment horizontal="center"/>
    </xf>
    <xf applyAlignment="1" applyProtection="1" borderId="0" fillId="2" fontId="18" numFmtId="0" pivotButton="0" quotePrefix="0" xfId="0">
      <alignment horizontal="left" shrinkToFit="1"/>
      <protection hidden="0" locked="0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borderId="0" fillId="2" fontId="19" numFmtId="0" pivotButton="0" quotePrefix="0" xfId="0">
      <alignment horizontal="center"/>
    </xf>
    <xf applyAlignment="1" borderId="0" fillId="0" fontId="15" numFmtId="49" pivotButton="0" quotePrefix="0" xfId="0">
      <alignment horizontal="left" shrinkToFit="1" vertical="top" wrapText="1"/>
    </xf>
    <xf applyAlignment="1" borderId="0" fillId="2" fontId="22" numFmtId="0" pivotButton="0" quotePrefix="0" xfId="0">
      <alignment horizontal="center"/>
    </xf>
    <xf applyAlignment="1" borderId="2" fillId="2" fontId="18" numFmtId="0" pivotButton="0" quotePrefix="0" xfId="0">
      <alignment horizontal="center"/>
    </xf>
    <xf applyAlignment="1" borderId="2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left" wrapText="1"/>
    </xf>
    <xf applyAlignment="1" borderId="3" fillId="5" fontId="19" numFmtId="0" pivotButton="0" quotePrefix="0" xfId="0">
      <alignment horizontal="right" wrapText="1"/>
    </xf>
    <xf applyAlignment="1" borderId="0" fillId="3" fontId="19" numFmtId="0" pivotButton="0" quotePrefix="0" xfId="0">
      <alignment horizontal="right" wrapText="1"/>
    </xf>
    <xf borderId="2" fillId="0" fontId="18" numFmtId="0" pivotButton="0" quotePrefix="0" xfId="0"/>
    <xf borderId="8" fillId="0" fontId="18" numFmtId="0" pivotButton="0" quotePrefix="0" xfId="0"/>
    <xf applyAlignment="1" borderId="8" fillId="0" fontId="18" numFmtId="166" pivotButton="0" quotePrefix="0" xfId="0">
      <alignment horizontal="right" vertical="top"/>
    </xf>
    <xf borderId="0" fillId="2" fontId="18" numFmtId="0" pivotButton="0" quotePrefix="0" xfId="0"/>
    <xf borderId="0" fillId="0" fontId="18" numFmtId="0" pivotButton="0" quotePrefix="0" xfId="0"/>
    <xf applyAlignment="1" borderId="23" fillId="5" fontId="23" numFmtId="0" pivotButton="0" quotePrefix="0" xfId="0">
      <alignment horizontal="center"/>
    </xf>
    <xf applyAlignment="1" borderId="22" fillId="5" fontId="23" numFmtId="0" pivotButton="0" quotePrefix="0" xfId="0">
      <alignment horizontal="center"/>
    </xf>
    <xf applyAlignment="1" borderId="1" fillId="4" fontId="20" numFmtId="0" pivotButton="0" quotePrefix="0" xfId="0">
      <alignment horizontal="center"/>
    </xf>
    <xf applyAlignment="1" borderId="7" fillId="5" fontId="19" numFmtId="0" pivotButton="0" quotePrefix="0" xfId="0">
      <alignment horizontal="center"/>
    </xf>
    <xf applyAlignment="1" borderId="9" fillId="5" fontId="19" numFmtId="0" pivotButton="0" quotePrefix="0" xfId="0">
      <alignment horizontal="center"/>
    </xf>
    <xf applyAlignment="1" borderId="4" fillId="4" fontId="20" numFmtId="0" pivotButton="0" quotePrefix="0" xfId="0">
      <alignment horizontal="center"/>
    </xf>
    <xf applyAlignment="1" borderId="7" fillId="4" fontId="20" numFmtId="0" pivotButton="0" quotePrefix="0" xfId="0">
      <alignment horizontal="center"/>
    </xf>
    <xf applyAlignment="1" borderId="9" fillId="4" fontId="20" numFmtId="0" pivotButton="0" quotePrefix="0" xfId="0">
      <alignment horizontal="center"/>
    </xf>
    <xf applyAlignment="1" borderId="23" fillId="4" fontId="20" numFmtId="0" pivotButton="0" quotePrefix="0" xfId="0">
      <alignment horizontal="center"/>
    </xf>
    <xf applyAlignment="1" borderId="3" fillId="4" fontId="20" numFmtId="0" pivotButton="0" quotePrefix="0" xfId="0">
      <alignment horizontal="center"/>
    </xf>
    <xf applyAlignment="1" borderId="22" fillId="4" fontId="20" numFmtId="0" pivotButton="0" quotePrefix="0" xfId="0">
      <alignment horizontal="center"/>
    </xf>
    <xf applyAlignment="1" applyProtection="1" borderId="0" fillId="2" fontId="74" numFmtId="0" pivotButton="0" quotePrefix="0" xfId="0">
      <alignment horizontal="left" shrinkToFit="1" vertical="top" wrapText="1"/>
      <protection hidden="0" locked="0"/>
    </xf>
    <xf applyAlignment="1" borderId="0" fillId="0" fontId="69" numFmtId="0" pivotButton="0" quotePrefix="0" xfId="0">
      <alignment horizontal="left" indent="2"/>
    </xf>
    <xf applyAlignment="1" borderId="0" fillId="2" fontId="22" numFmtId="0" pivotButton="0" quotePrefix="0" xfId="0">
      <alignment horizontal="center"/>
    </xf>
    <xf applyAlignment="1" borderId="0" fillId="2" fontId="19" numFmtId="0" pivotButton="0" quotePrefix="0" xfId="0">
      <alignment horizontal="center"/>
    </xf>
    <xf applyAlignment="1" borderId="0" fillId="3" fontId="19" numFmtId="0" pivotButton="0" quotePrefix="0" xfId="0">
      <alignment horizontal="center"/>
    </xf>
    <xf applyAlignment="1" borderId="0" fillId="2" fontId="18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applyAlignment="1" borderId="25" fillId="4" fontId="20" numFmtId="0" pivotButton="0" quotePrefix="0" xfId="0">
      <alignment horizontal="center"/>
    </xf>
    <xf borderId="2" fillId="0" fontId="0" numFmtId="0" pivotButton="0" quotePrefix="0" xfId="0"/>
    <xf borderId="4" fillId="0" fontId="0" numFmtId="0" pivotButton="0" quotePrefix="0" xfId="0"/>
    <xf applyAlignment="1" borderId="24" fillId="5" fontId="19" numFmtId="0" pivotButton="0" quotePrefix="0" xfId="0">
      <alignment horizontal="center"/>
    </xf>
    <xf borderId="8" fillId="0" fontId="0" numFmtId="0" pivotButton="0" quotePrefix="0" xfId="0"/>
    <xf borderId="9" fillId="0" fontId="0" numFmtId="0" pivotButton="0" quotePrefix="0" xfId="0"/>
    <xf applyAlignment="1" borderId="26" fillId="4" fontId="20" numFmtId="0" pivotButton="0" quotePrefix="0" xfId="0">
      <alignment horizontal="center"/>
    </xf>
    <xf borderId="29" fillId="0" fontId="0" numFmtId="0" pivotButton="0" quotePrefix="0" xfId="0"/>
    <xf borderId="22" fillId="0" fontId="0" numFmtId="0" pivotButton="0" quotePrefix="0" xfId="0"/>
    <xf borderId="0" fillId="0" fontId="18" numFmtId="172" pivotButton="0" quotePrefix="0" xfId="0"/>
    <xf borderId="0" fillId="0" fontId="18" numFmtId="171" pivotButton="0" quotePrefix="0" xfId="2807"/>
    <xf borderId="0" fillId="0" fontId="18" numFmtId="171" pivotButton="0" quotePrefix="0" xfId="0"/>
    <xf applyAlignment="1" borderId="0" fillId="3" fontId="18" numFmtId="168" pivotButton="0" quotePrefix="0" xfId="0">
      <alignment horizontal="center"/>
    </xf>
    <xf borderId="0" fillId="37" fontId="76" numFmtId="0" pivotButton="0" quotePrefix="0" xfId="0"/>
    <xf applyAlignment="1" borderId="0" fillId="37" fontId="76" numFmtId="0" pivotButton="0" quotePrefix="0" xfId="0">
      <alignment horizontal="center"/>
    </xf>
    <xf applyAlignment="1" borderId="0" fillId="37" fontId="76" numFmtId="168" pivotButton="0" quotePrefix="0" xfId="0">
      <alignment horizontal="center"/>
    </xf>
    <xf applyAlignment="1" applyProtection="1" borderId="0" fillId="37" fontId="76" numFmtId="169" pivotButton="0" quotePrefix="0" xfId="0">
      <alignment horizontal="center"/>
      <protection hidden="0" locked="0"/>
    </xf>
    <xf applyAlignment="1" applyProtection="1" borderId="0" fillId="3" fontId="19" numFmtId="170" pivotButton="0" quotePrefix="0" xfId="0">
      <alignment horizontal="center"/>
      <protection hidden="0" locked="0"/>
    </xf>
    <xf borderId="0" fillId="0" fontId="75" numFmtId="167" pivotButton="0" quotePrefix="0" xfId="0"/>
    <xf borderId="0" fillId="0" fontId="75" numFmtId="0" pivotButton="0" quotePrefix="0" xfId="0"/>
    <xf borderId="0" fillId="0" fontId="75" numFmtId="180" pivotButton="0" quotePrefix="0" xfId="0"/>
    <xf applyAlignment="1" applyProtection="1" borderId="0" fillId="3" fontId="24" numFmtId="165" pivotButton="0" quotePrefix="0" xfId="0">
      <alignment vertical="top"/>
      <protection hidden="0" locked="0"/>
    </xf>
    <xf applyAlignment="1" borderId="0" fillId="3" fontId="24" numFmtId="166" pivotButton="0" quotePrefix="0" xfId="2">
      <alignment vertical="top"/>
    </xf>
    <xf applyAlignment="1" borderId="0" fillId="0" fontId="19" numFmtId="166" pivotButton="0" quotePrefix="0" xfId="0">
      <alignment vertical="top"/>
    </xf>
    <xf applyAlignment="1" borderId="20" fillId="3" fontId="24" numFmtId="166" pivotButton="0" quotePrefix="0" xfId="2">
      <alignment vertical="top"/>
    </xf>
    <xf applyAlignment="1" borderId="20" fillId="0" fontId="19" numFmtId="166" pivotButton="0" quotePrefix="0" xfId="0">
      <alignment vertical="top"/>
    </xf>
    <xf borderId="0" fillId="0" fontId="19" numFmtId="166" pivotButton="0" quotePrefix="0" xfId="0"/>
    <xf borderId="0" fillId="0" fontId="18" numFmtId="166" pivotButton="0" quotePrefix="0" xfId="0"/>
    <xf borderId="20" fillId="0" fontId="18" numFmtId="166" pivotButton="0" quotePrefix="0" xfId="0"/>
    <xf borderId="8" fillId="0" fontId="19" numFmtId="166" pivotButton="0" quotePrefix="0" xfId="0"/>
    <xf applyAlignment="1" applyProtection="1" borderId="0" fillId="3" fontId="18" numFmtId="170" pivotButton="0" quotePrefix="0" xfId="0">
      <alignment horizontal="center"/>
      <protection hidden="0" locked="0"/>
    </xf>
    <xf applyAlignment="1" borderId="0" fillId="0" fontId="18" numFmtId="168" pivotButton="0" quotePrefix="0" xfId="0">
      <alignment horizontal="center"/>
    </xf>
    <xf applyAlignment="1" applyProtection="1" borderId="0" fillId="0" fontId="19" numFmtId="173" pivotButton="0" quotePrefix="0" xfId="0">
      <alignment horizontal="center"/>
      <protection hidden="0" locked="0"/>
    </xf>
    <xf applyAlignment="1" borderId="20" fillId="3" fontId="24" numFmtId="166" pivotButton="0" quotePrefix="0" xfId="2809">
      <alignment vertical="top"/>
    </xf>
    <xf applyAlignment="1" borderId="20" fillId="0" fontId="18" numFmtId="166" pivotButton="0" quotePrefix="0" xfId="0">
      <alignment vertical="top"/>
    </xf>
    <xf applyAlignment="1" borderId="0" fillId="3" fontId="24" numFmtId="166" pivotButton="0" quotePrefix="0" xfId="2809">
      <alignment horizontal="right" vertical="top"/>
    </xf>
    <xf applyAlignment="1" borderId="0" fillId="0" fontId="18" numFmtId="166" pivotButton="0" quotePrefix="0" xfId="2812">
      <alignment horizontal="right" vertical="top"/>
    </xf>
    <xf applyAlignment="1" borderId="0" fillId="0" fontId="18" numFmtId="168" pivotButton="0" quotePrefix="0" xfId="0">
      <alignment horizontal="right" vertical="top"/>
    </xf>
    <xf applyAlignment="1" borderId="0" fillId="3" fontId="24" numFmtId="166" pivotButton="0" quotePrefix="0" xfId="2809">
      <alignment vertical="top"/>
    </xf>
    <xf applyAlignment="1" borderId="0" fillId="0" fontId="18" numFmtId="166" pivotButton="0" quotePrefix="0" xfId="0">
      <alignment vertical="top"/>
    </xf>
    <xf borderId="0" fillId="0" fontId="18" numFmtId="168" pivotButton="0" quotePrefix="0" xfId="0"/>
    <xf applyAlignment="1" borderId="8" fillId="0" fontId="19" numFmtId="168" pivotButton="0" quotePrefix="0" xfId="0">
      <alignment vertical="top"/>
    </xf>
    <xf applyAlignment="1" borderId="0" fillId="0" fontId="66" numFmtId="171" pivotButton="0" quotePrefix="0" xfId="2807">
      <alignment horizontal="right"/>
    </xf>
    <xf applyAlignment="1" borderId="0" fillId="0" fontId="22" numFmtId="168" pivotButton="0" quotePrefix="0" xfId="0">
      <alignment horizontal="right" vertical="top"/>
    </xf>
    <xf borderId="8" fillId="0" fontId="19" numFmtId="168" pivotButton="0" quotePrefix="0" xfId="0"/>
    <xf applyAlignment="1" applyProtection="1" borderId="0" fillId="37" fontId="76" numFmtId="171" pivotButton="0" quotePrefix="0" xfId="2807">
      <alignment horizontal="center"/>
      <protection hidden="0" locked="0"/>
    </xf>
    <xf applyAlignment="1" borderId="0" fillId="0" fontId="18" numFmtId="168" pivotButton="0" quotePrefix="0" xfId="0">
      <alignment vertical="top"/>
    </xf>
    <xf applyAlignment="1" borderId="0" fillId="0" fontId="18" numFmtId="171" pivotButton="0" quotePrefix="0" xfId="2807">
      <alignment horizontal="right"/>
    </xf>
    <xf applyAlignment="1" borderId="0" fillId="0" fontId="18" numFmtId="166" pivotButton="0" quotePrefix="0" xfId="0">
      <alignment horizontal="right" vertical="top"/>
    </xf>
    <xf applyAlignment="1" borderId="8" fillId="0" fontId="18" numFmtId="166" pivotButton="0" quotePrefix="0" xfId="0">
      <alignment horizontal="right" vertical="top"/>
    </xf>
    <xf applyAlignment="1" borderId="0" fillId="2" fontId="18" numFmtId="171" pivotButton="0" quotePrefix="0" xfId="0">
      <alignment horizontal="center"/>
    </xf>
    <xf borderId="0" fillId="0" fontId="22" numFmtId="171" pivotButton="0" quotePrefix="0" xfId="0"/>
    <xf borderId="3" fillId="0" fontId="0" numFmtId="0" pivotButton="0" quotePrefix="0" xfId="0"/>
    <xf applyAlignment="1" applyProtection="1" borderId="0" fillId="3" fontId="71" numFmtId="171" pivotButton="0" quotePrefix="1" xfId="2810">
      <alignment horizontal="center" vertical="center" wrapText="1"/>
      <protection hidden="0" locked="0"/>
    </xf>
    <xf applyAlignment="1" applyProtection="1" borderId="0" fillId="3" fontId="71" numFmtId="174" pivotButton="0" quotePrefix="1" xfId="2808">
      <alignment horizontal="center" vertical="center" wrapText="1"/>
      <protection hidden="0" locked="0"/>
    </xf>
    <xf applyAlignment="1" borderId="0" fillId="3" fontId="18" numFmtId="168" pivotButton="0" quotePrefix="0" xfId="2811">
      <alignment vertical="top"/>
    </xf>
    <xf applyAlignment="1" borderId="0" fillId="0" fontId="18" numFmtId="175" pivotButton="0" quotePrefix="0" xfId="0">
      <alignment horizontal="right" vertical="top"/>
    </xf>
    <xf applyAlignment="1" borderId="24" fillId="4" fontId="20" numFmtId="0" pivotButton="0" quotePrefix="0" xfId="0">
      <alignment horizontal="center"/>
    </xf>
    <xf applyAlignment="1" borderId="0" fillId="0" fontId="19" numFmtId="166" pivotButton="0" quotePrefix="0" xfId="0">
      <alignment horizontal="right" vertical="top"/>
    </xf>
    <xf applyAlignment="1" borderId="0" fillId="0" fontId="19" numFmtId="168" pivotButton="0" quotePrefix="0" xfId="0">
      <alignment horizontal="right" vertical="top"/>
    </xf>
    <xf applyAlignment="1" borderId="0" fillId="0" fontId="24" numFmtId="166" pivotButton="0" quotePrefix="0" xfId="2809">
      <alignment vertical="top"/>
    </xf>
    <xf applyAlignment="1" applyProtection="1" borderId="0" fillId="3" fontId="24" numFmtId="165" pivotButton="0" quotePrefix="0" xfId="0">
      <alignment horizontal="center" vertical="top"/>
      <protection hidden="0" locked="0"/>
    </xf>
    <xf borderId="0" fillId="0" fontId="18" numFmtId="177" pivotButton="0" quotePrefix="0" xfId="0"/>
    <xf borderId="0" fillId="0" fontId="18" numFmtId="176" pivotButton="0" quotePrefix="0" xfId="0"/>
    <xf applyAlignment="1" borderId="0" fillId="37" fontId="76" numFmtId="3" pivotButton="0" quotePrefix="0" xfId="0">
      <alignment horizontal="left"/>
    </xf>
    <xf applyAlignment="1" applyProtection="1" borderId="0" fillId="37" fontId="76" numFmtId="171" pivotButton="0" quotePrefix="0" xfId="2807">
      <alignment horizontal="center"/>
      <protection hidden="0" locked="0"/>
    </xf>
    <xf applyAlignment="1" applyProtection="1" borderId="0" fillId="37" fontId="76" numFmtId="171" pivotButton="0" quotePrefix="0" xfId="2807">
      <alignment horizontal="center"/>
      <protection hidden="0" locked="0"/>
    </xf>
    <xf applyAlignment="1" applyProtection="1" borderId="0" fillId="37" fontId="76" numFmtId="0" pivotButton="0" quotePrefix="0" xfId="0">
      <alignment horizontal="left"/>
      <protection hidden="0" locked="0"/>
    </xf>
    <xf applyAlignment="1" applyProtection="1" borderId="0" fillId="3" fontId="18" numFmtId="171" pivotButton="0" quotePrefix="0" xfId="2807">
      <alignment horizontal="center"/>
      <protection hidden="0" locked="0"/>
    </xf>
  </cellXfs>
  <cellStyles count="2145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26" xfId="434"/>
    <cellStyle name="Normal 15 4" xfId="435"/>
    <cellStyle name="Normal 2 6" xfId="436"/>
    <cellStyle name="20% - Accent1 10" xfId="437"/>
    <cellStyle name="20% - Accent1 11" xfId="438"/>
    <cellStyle name="20% - Accent1 2 5" xfId="439"/>
    <cellStyle name="20% - Accent1 2 2 3" xfId="440"/>
    <cellStyle name="20% - Accent1 2 3 2" xfId="441"/>
    <cellStyle name="20% - Accent1 3 5" xfId="442"/>
    <cellStyle name="20% - Accent1 3 2 3" xfId="443"/>
    <cellStyle name="20% - Accent1 3 3 2" xfId="444"/>
    <cellStyle name="20% - Accent1 4 2" xfId="445"/>
    <cellStyle name="20% - Accent1 5 3" xfId="446"/>
    <cellStyle name="20% - Accent1 6" xfId="447"/>
    <cellStyle name="20% - Accent1 7" xfId="448"/>
    <cellStyle name="20% - Accent1 8" xfId="449"/>
    <cellStyle name="20% - Accent1 9" xfId="450"/>
    <cellStyle name="20% - Accent2 10" xfId="451"/>
    <cellStyle name="20% - Accent2 11" xfId="452"/>
    <cellStyle name="20% - Accent2 2 5" xfId="453"/>
    <cellStyle name="20% - Accent2 2 2 3" xfId="454"/>
    <cellStyle name="20% - Accent2 2 3 2" xfId="455"/>
    <cellStyle name="20% - Accent2 3 5" xfId="456"/>
    <cellStyle name="20% - Accent2 3 2 3" xfId="457"/>
    <cellStyle name="20% - Accent2 3 3 2" xfId="458"/>
    <cellStyle name="20% - Accent2 4 2" xfId="459"/>
    <cellStyle name="20% - Accent2 5 3" xfId="460"/>
    <cellStyle name="20% - Accent2 6" xfId="461"/>
    <cellStyle name="20% - Accent2 7" xfId="462"/>
    <cellStyle name="20% - Accent2 8" xfId="463"/>
    <cellStyle name="20% - Accent2 9" xfId="464"/>
    <cellStyle name="20% - Accent3 10" xfId="465"/>
    <cellStyle name="20% - Accent3 11" xfId="466"/>
    <cellStyle name="20% - Accent3 2 5" xfId="467"/>
    <cellStyle name="20% - Accent3 2 2 3" xfId="468"/>
    <cellStyle name="20% - Accent3 2 3 2" xfId="469"/>
    <cellStyle name="20% - Accent3 3 5" xfId="470"/>
    <cellStyle name="20% - Accent3 3 2 3" xfId="471"/>
    <cellStyle name="20% - Accent3 3 3 2" xfId="472"/>
    <cellStyle name="20% - Accent3 4 2" xfId="473"/>
    <cellStyle name="20% - Accent3 5 3" xfId="474"/>
    <cellStyle name="20% - Accent3 6" xfId="475"/>
    <cellStyle name="20% - Accent3 7" xfId="476"/>
    <cellStyle name="20% - Accent3 8" xfId="477"/>
    <cellStyle name="20% - Accent3 9" xfId="478"/>
    <cellStyle name="20% - Accent4 10" xfId="479"/>
    <cellStyle name="20% - Accent4 11" xfId="480"/>
    <cellStyle name="20% - Accent4 2 5" xfId="481"/>
    <cellStyle name="20% - Accent4 2 2 3" xfId="482"/>
    <cellStyle name="20% - Accent4 2 3 2" xfId="483"/>
    <cellStyle name="20% - Accent4 3 5" xfId="484"/>
    <cellStyle name="20% - Accent4 3 2 3" xfId="485"/>
    <cellStyle name="20% - Accent4 3 3 2" xfId="486"/>
    <cellStyle name="20% - Accent4 4 2" xfId="487"/>
    <cellStyle name="20% - Accent4 5 3" xfId="488"/>
    <cellStyle name="20% - Accent4 6" xfId="489"/>
    <cellStyle name="20% - Accent4 7" xfId="490"/>
    <cellStyle name="20% - Accent4 8" xfId="491"/>
    <cellStyle name="20% - Accent4 9" xfId="492"/>
    <cellStyle name="20% - Accent5 10" xfId="493"/>
    <cellStyle name="20% - Accent5 11" xfId="494"/>
    <cellStyle name="20% - Accent5 2 5" xfId="495"/>
    <cellStyle name="20% - Accent5 2 2 3" xfId="496"/>
    <cellStyle name="20% - Accent5 2 3 2" xfId="497"/>
    <cellStyle name="20% - Accent5 3 5" xfId="498"/>
    <cellStyle name="20% - Accent5 3 2 3" xfId="499"/>
    <cellStyle name="20% - Accent5 3 3 2" xfId="500"/>
    <cellStyle name="20% - Accent5 4 2" xfId="501"/>
    <cellStyle name="20% - Accent5 5 3" xfId="502"/>
    <cellStyle name="20% - Accent5 6" xfId="503"/>
    <cellStyle name="20% - Accent5 7" xfId="504"/>
    <cellStyle name="20% - Accent5 8" xfId="505"/>
    <cellStyle name="20% - Accent5 9" xfId="506"/>
    <cellStyle name="20% - Accent6 10" xfId="507"/>
    <cellStyle name="20% - Accent6 11" xfId="508"/>
    <cellStyle name="20% - Accent6 2 5" xfId="509"/>
    <cellStyle name="20% - Accent6 2 2 3" xfId="510"/>
    <cellStyle name="20% - Accent6 2 3 2" xfId="511"/>
    <cellStyle name="20% - Accent6 3 5" xfId="512"/>
    <cellStyle name="20% - Accent6 3 2 3" xfId="513"/>
    <cellStyle name="20% - Accent6 3 3 2" xfId="514"/>
    <cellStyle name="20% - Accent6 4 2" xfId="515"/>
    <cellStyle name="20% - Accent6 5 3" xfId="516"/>
    <cellStyle name="20% - Accent6 6" xfId="517"/>
    <cellStyle name="20% - Accent6 7" xfId="518"/>
    <cellStyle name="20% - Accent6 8" xfId="519"/>
    <cellStyle name="20% - Accent6 9" xfId="520"/>
    <cellStyle name="40% - Accent1 10" xfId="521"/>
    <cellStyle name="40% - Accent1 11" xfId="522"/>
    <cellStyle name="40% - Accent1 2 5" xfId="523"/>
    <cellStyle name="40% - Accent1 2 2 3" xfId="524"/>
    <cellStyle name="40% - Accent1 2 3 2" xfId="525"/>
    <cellStyle name="40% - Accent1 3 5" xfId="526"/>
    <cellStyle name="40% - Accent1 3 2 3" xfId="527"/>
    <cellStyle name="40% - Accent1 3 3 2" xfId="528"/>
    <cellStyle name="40% - Accent1 4 2" xfId="529"/>
    <cellStyle name="40% - Accent1 5 3" xfId="530"/>
    <cellStyle name="40% - Accent1 6" xfId="531"/>
    <cellStyle name="40% - Accent1 7" xfId="532"/>
    <cellStyle name="40% - Accent1 8" xfId="533"/>
    <cellStyle name="40% - Accent1 9" xfId="534"/>
    <cellStyle name="40% - Accent2 10" xfId="535"/>
    <cellStyle name="40% - Accent2 11" xfId="536"/>
    <cellStyle name="40% - Accent2 2 5" xfId="537"/>
    <cellStyle name="40% - Accent2 2 2 3" xfId="538"/>
    <cellStyle name="40% - Accent2 2 3 2" xfId="539"/>
    <cellStyle name="40% - Accent2 3 5" xfId="540"/>
    <cellStyle name="40% - Accent2 3 2 3" xfId="541"/>
    <cellStyle name="40% - Accent2 3 3 2" xfId="542"/>
    <cellStyle name="40% - Accent2 4 2" xfId="543"/>
    <cellStyle name="40% - Accent2 5 3" xfId="544"/>
    <cellStyle name="40% - Accent2 6" xfId="545"/>
    <cellStyle name="40% - Accent2 7" xfId="546"/>
    <cellStyle name="40% - Accent2 8" xfId="547"/>
    <cellStyle name="40% - Accent2 9" xfId="548"/>
    <cellStyle name="40% - Accent3 10" xfId="549"/>
    <cellStyle name="40% - Accent3 11" xfId="550"/>
    <cellStyle name="40% - Accent3 2 5" xfId="551"/>
    <cellStyle name="40% - Accent3 2 2 3" xfId="552"/>
    <cellStyle name="40% - Accent3 2 3 2" xfId="553"/>
    <cellStyle name="40% - Accent3 3 5" xfId="554"/>
    <cellStyle name="40% - Accent3 3 2 3" xfId="555"/>
    <cellStyle name="40% - Accent3 3 3 2" xfId="556"/>
    <cellStyle name="40% - Accent3 4 2" xfId="557"/>
    <cellStyle name="40% - Accent3 5 3" xfId="558"/>
    <cellStyle name="40% - Accent3 6" xfId="559"/>
    <cellStyle name="40% - Accent3 7" xfId="560"/>
    <cellStyle name="40% - Accent3 8" xfId="561"/>
    <cellStyle name="40% - Accent3 9" xfId="562"/>
    <cellStyle name="40% - Accent4 10" xfId="563"/>
    <cellStyle name="40% - Accent4 11" xfId="564"/>
    <cellStyle name="40% - Accent4 2 5" xfId="565"/>
    <cellStyle name="40% - Accent4 2 2 3" xfId="566"/>
    <cellStyle name="40% - Accent4 2 3 2" xfId="567"/>
    <cellStyle name="40% - Accent4 3 5" xfId="568"/>
    <cellStyle name="40% - Accent4 3 2 3" xfId="569"/>
    <cellStyle name="40% - Accent4 3 3 2" xfId="570"/>
    <cellStyle name="40% - Accent4 4 2" xfId="571"/>
    <cellStyle name="40% - Accent4 5 3" xfId="572"/>
    <cellStyle name="40% - Accent4 6" xfId="573"/>
    <cellStyle name="40% - Accent4 7" xfId="574"/>
    <cellStyle name="40% - Accent4 8" xfId="575"/>
    <cellStyle name="40% - Accent4 9" xfId="576"/>
    <cellStyle name="40% - Accent5 10" xfId="577"/>
    <cellStyle name="40% - Accent5 11" xfId="578"/>
    <cellStyle name="40% - Accent5 2 5" xfId="579"/>
    <cellStyle name="40% - Accent5 2 2 3" xfId="580"/>
    <cellStyle name="40% - Accent5 2 3 2" xfId="581"/>
    <cellStyle name="40% - Accent5 3 5" xfId="582"/>
    <cellStyle name="40% - Accent5 3 2 3" xfId="583"/>
    <cellStyle name="40% - Accent5 3 3 2" xfId="584"/>
    <cellStyle name="40% - Accent5 4 2" xfId="585"/>
    <cellStyle name="40% - Accent5 5 3" xfId="586"/>
    <cellStyle name="40% - Accent5 6" xfId="587"/>
    <cellStyle name="40% - Accent5 7" xfId="588"/>
    <cellStyle name="40% - Accent5 8" xfId="589"/>
    <cellStyle name="40% - Accent5 9" xfId="590"/>
    <cellStyle name="40% - Accent6 10" xfId="591"/>
    <cellStyle name="40% - Accent6 11" xfId="592"/>
    <cellStyle name="40% - Accent6 2 5" xfId="593"/>
    <cellStyle name="40% - Accent6 2 2 3" xfId="594"/>
    <cellStyle name="40% - Accent6 2 3 2" xfId="595"/>
    <cellStyle name="40% - Accent6 3 5" xfId="596"/>
    <cellStyle name="40% - Accent6 3 2 3" xfId="597"/>
    <cellStyle name="40% - Accent6 3 3 2" xfId="598"/>
    <cellStyle name="40% - Accent6 4 2" xfId="599"/>
    <cellStyle name="40% - Accent6 5 3" xfId="600"/>
    <cellStyle name="40% - Accent6 6" xfId="601"/>
    <cellStyle name="40% - Accent6 7" xfId="602"/>
    <cellStyle name="40% - Accent6 8" xfId="603"/>
    <cellStyle name="40% - Accent6 9" xfId="604"/>
    <cellStyle name="60% - Accent1 2 2" xfId="605"/>
    <cellStyle name="60% - Accent1 3 3" xfId="606"/>
    <cellStyle name="60% - Accent1 3 2" xfId="607"/>
    <cellStyle name="60% - Accent2 2 2" xfId="608"/>
    <cellStyle name="60% - Accent2 3 3" xfId="609"/>
    <cellStyle name="60% - Accent2 3 2" xfId="610"/>
    <cellStyle name="60% - Accent3 2 2" xfId="611"/>
    <cellStyle name="60% - Accent3 3 3" xfId="612"/>
    <cellStyle name="60% - Accent3 3 2" xfId="613"/>
    <cellStyle name="60% - Accent4 2 2" xfId="614"/>
    <cellStyle name="60% - Accent4 3 3" xfId="615"/>
    <cellStyle name="60% - Accent4 3 2" xfId="616"/>
    <cellStyle name="60% - Accent5 2 2" xfId="617"/>
    <cellStyle name="60% - Accent5 3 3" xfId="618"/>
    <cellStyle name="60% - Accent5 3 2" xfId="619"/>
    <cellStyle name="60% - Accent6 2 2" xfId="620"/>
    <cellStyle name="60% - Accent6 3 3" xfId="621"/>
    <cellStyle name="60% - Accent6 3 2" xfId="622"/>
    <cellStyle name="Accent1 2 2" xfId="623"/>
    <cellStyle name="Accent1 3 3" xfId="624"/>
    <cellStyle name="Accent1 3 2" xfId="625"/>
    <cellStyle name="Accent2 2 2" xfId="626"/>
    <cellStyle name="Accent2 3 3" xfId="627"/>
    <cellStyle name="Accent2 3 2" xfId="628"/>
    <cellStyle name="Accent3 2 2" xfId="629"/>
    <cellStyle name="Accent3 3 3" xfId="630"/>
    <cellStyle name="Accent3 3 2" xfId="631"/>
    <cellStyle name="Accent4 2 2" xfId="632"/>
    <cellStyle name="Accent4 3 3" xfId="633"/>
    <cellStyle name="Accent4 3 2" xfId="634"/>
    <cellStyle name="Accent5 2 2" xfId="635"/>
    <cellStyle name="Accent5 3 3" xfId="636"/>
    <cellStyle name="Accent5 3 2" xfId="637"/>
    <cellStyle name="Accent6 2 2" xfId="638"/>
    <cellStyle name="Accent6 3 3" xfId="639"/>
    <cellStyle name="Accent6 3 2" xfId="640"/>
    <cellStyle name="Bad 2 2" xfId="641"/>
    <cellStyle name="Bad 3 3" xfId="642"/>
    <cellStyle name="Bad 3 2" xfId="643"/>
    <cellStyle name="Calculation 2 2" xfId="644"/>
    <cellStyle name="Calculation 3 3" xfId="645"/>
    <cellStyle name="Calculation 3 2" xfId="646"/>
    <cellStyle name="Check Cell 2 2" xfId="647"/>
    <cellStyle name="Check Cell 3 3" xfId="648"/>
    <cellStyle name="Check Cell 3 2" xfId="649"/>
    <cellStyle name="Comma 10" xfId="650"/>
    <cellStyle name="Comma 2 5" xfId="651"/>
    <cellStyle name="Comma 2 2 3" xfId="652"/>
    <cellStyle name="Comma 2 3 2" xfId="653"/>
    <cellStyle name="Comma 3 5" xfId="654"/>
    <cellStyle name="Comma 3 2 3" xfId="655"/>
    <cellStyle name="Comma 3 3 2" xfId="656"/>
    <cellStyle name="Comma 4 2" xfId="657"/>
    <cellStyle name="Comma 5 2" xfId="658"/>
    <cellStyle name="Comma 6" xfId="659"/>
    <cellStyle name="Comma 7" xfId="660"/>
    <cellStyle name="Comma 8" xfId="661"/>
    <cellStyle name="Comma 9" xfId="662"/>
    <cellStyle name="Explanatory Text 2 2" xfId="663"/>
    <cellStyle name="Explanatory Text 3 3" xfId="664"/>
    <cellStyle name="Explanatory Text 3 2" xfId="665"/>
    <cellStyle name="Good 2 2" xfId="666"/>
    <cellStyle name="Good 3 3" xfId="667"/>
    <cellStyle name="Good 3 2" xfId="668"/>
    <cellStyle name="Heading 1 2 2" xfId="669"/>
    <cellStyle name="Heading 1 3 3" xfId="670"/>
    <cellStyle name="Heading 1 3 2" xfId="671"/>
    <cellStyle name="Heading 2 2 2" xfId="672"/>
    <cellStyle name="Heading 2 3 3" xfId="673"/>
    <cellStyle name="Heading 2 3 2" xfId="674"/>
    <cellStyle name="Heading 3 2 2" xfId="675"/>
    <cellStyle name="Heading 3 3 3" xfId="676"/>
    <cellStyle name="Heading 3 3 2" xfId="677"/>
    <cellStyle name="Heading 4 2 2" xfId="678"/>
    <cellStyle name="Heading 4 3 3" xfId="679"/>
    <cellStyle name="Heading 4 3 2" xfId="680"/>
    <cellStyle name="Input 2 2" xfId="681"/>
    <cellStyle name="Input 3 3" xfId="682"/>
    <cellStyle name="Input 3 2" xfId="683"/>
    <cellStyle name="Linked Cell 2 2" xfId="684"/>
    <cellStyle name="Linked Cell 3 3" xfId="685"/>
    <cellStyle name="Linked Cell 3 2" xfId="686"/>
    <cellStyle name="Neutral 2 2" xfId="687"/>
    <cellStyle name="Neutral 3 3" xfId="688"/>
    <cellStyle name="Neutral 3 2" xfId="689"/>
    <cellStyle name="Normal 10 5" xfId="690"/>
    <cellStyle name="Normal 11 5" xfId="691"/>
    <cellStyle name="Normal 12 5" xfId="692"/>
    <cellStyle name="Normal 2 3 3" xfId="693"/>
    <cellStyle name="Normal 2 4 2" xfId="694"/>
    <cellStyle name="Normal 2 5 2" xfId="695"/>
    <cellStyle name="Normal 3 5" xfId="696"/>
    <cellStyle name="Normal 3 2 3" xfId="697"/>
    <cellStyle name="Normal 3 3 2" xfId="698"/>
    <cellStyle name="Normal 4 5" xfId="699"/>
    <cellStyle name="Normal 4 2 3" xfId="700"/>
    <cellStyle name="Normal 4 3 2" xfId="701"/>
    <cellStyle name="Normal 5 5" xfId="702"/>
    <cellStyle name="Normal 5 2 3" xfId="703"/>
    <cellStyle name="Normal 5 3 2" xfId="704"/>
    <cellStyle name="Normal 6 5" xfId="705"/>
    <cellStyle name="Normal 7 5" xfId="706"/>
    <cellStyle name="Normal 8 5" xfId="707"/>
    <cellStyle name="Normal 9 5" xfId="708"/>
    <cellStyle name="Note 10" xfId="709"/>
    <cellStyle name="Note 11" xfId="710"/>
    <cellStyle name="Note 2 5" xfId="711"/>
    <cellStyle name="Note 2 2 3" xfId="712"/>
    <cellStyle name="Note 2 3 2" xfId="713"/>
    <cellStyle name="Note 3 5" xfId="714"/>
    <cellStyle name="Note 3 2 3" xfId="715"/>
    <cellStyle name="Note 3 3 2" xfId="716"/>
    <cellStyle name="Note 4 2" xfId="717"/>
    <cellStyle name="Note 5 3" xfId="718"/>
    <cellStyle name="Note 6" xfId="719"/>
    <cellStyle name="Note 7" xfId="720"/>
    <cellStyle name="Note 8" xfId="721"/>
    <cellStyle name="Note 9" xfId="722"/>
    <cellStyle name="Output 2 2" xfId="723"/>
    <cellStyle name="Output 3 3" xfId="724"/>
    <cellStyle name="Output 3 2" xfId="725"/>
    <cellStyle name="Title 2 3" xfId="726"/>
    <cellStyle name="Title 2 2" xfId="727"/>
    <cellStyle name="Hyperlink 35" xfId="728"/>
    <cellStyle name="Total 2 2" xfId="729"/>
    <cellStyle name="Total 3 3" xfId="730"/>
    <cellStyle name="Total 3 2" xfId="731"/>
    <cellStyle name="Normal 2 7" xfId="732"/>
    <cellStyle name="Warning Text 2 2" xfId="733"/>
    <cellStyle name="Warning Text 3 3" xfId="734"/>
    <cellStyle name="Warning Text 3 2" xfId="735"/>
    <cellStyle name="Normal 13 5" xfId="736"/>
    <cellStyle name="Normal 14 5" xfId="737"/>
    <cellStyle name="Normal 16 4" xfId="738"/>
    <cellStyle name="Normal 17 3" xfId="739"/>
    <cellStyle name="Note 12" xfId="740"/>
    <cellStyle name="Percent 3" xfId="741"/>
    <cellStyle name="Normal 27" xfId="742"/>
    <cellStyle name="Normal 2 8" xfId="743"/>
    <cellStyle name="Normal 3 6" xfId="744"/>
    <cellStyle name="Comma 2 6" xfId="745"/>
    <cellStyle name="Normal 4 6" xfId="746"/>
    <cellStyle name="Note 2 6" xfId="747"/>
    <cellStyle name="20% - Accent1 2 6" xfId="748"/>
    <cellStyle name="40% - Accent1 2 6" xfId="749"/>
    <cellStyle name="20% - Accent2 2 6" xfId="750"/>
    <cellStyle name="40% - Accent2 2 6" xfId="751"/>
    <cellStyle name="20% - Accent3 2 6" xfId="752"/>
    <cellStyle name="40% - Accent3 2 6" xfId="753"/>
    <cellStyle name="20% - Accent4 2 6" xfId="754"/>
    <cellStyle name="40% - Accent4 2 6" xfId="755"/>
    <cellStyle name="20% - Accent5 2 6" xfId="756"/>
    <cellStyle name="40% - Accent5 2 6" xfId="757"/>
    <cellStyle name="20% - Accent6 2 6" xfId="758"/>
    <cellStyle name="40% - Accent6 2 6" xfId="759"/>
    <cellStyle name="Comma 3 6" xfId="760"/>
    <cellStyle name="Normal 5 6" xfId="761"/>
    <cellStyle name="Note 3 6" xfId="762"/>
    <cellStyle name="20% - Accent1 3 6" xfId="763"/>
    <cellStyle name="40% - Accent1 3 6" xfId="764"/>
    <cellStyle name="20% - Accent2 3 6" xfId="765"/>
    <cellStyle name="40% - Accent2 3 6" xfId="766"/>
    <cellStyle name="20% - Accent3 3 6" xfId="767"/>
    <cellStyle name="40% - Accent3 3 6" xfId="768"/>
    <cellStyle name="20% - Accent4 3 6" xfId="769"/>
    <cellStyle name="40% - Accent4 3 6" xfId="770"/>
    <cellStyle name="20% - Accent5 3 6" xfId="771"/>
    <cellStyle name="40% - Accent5 3 6" xfId="772"/>
    <cellStyle name="20% - Accent6 3 6" xfId="773"/>
    <cellStyle name="40% - Accent6 3 6" xfId="774"/>
    <cellStyle name="Normal 6 6" xfId="775"/>
    <cellStyle name="Normal 7 6" xfId="776"/>
    <cellStyle name="Normal 8 6" xfId="777"/>
    <cellStyle name="Normal 9 6" xfId="778"/>
    <cellStyle name="Normal 10 6" xfId="779"/>
    <cellStyle name="Normal 11 6" xfId="780"/>
    <cellStyle name="Normal 12 6" xfId="781"/>
    <cellStyle name="Normal 13 6" xfId="782"/>
    <cellStyle name="Normal 2 4 3" xfId="783"/>
    <cellStyle name="Normal 3 3 3" xfId="784"/>
    <cellStyle name="Comma 2 3 3" xfId="785"/>
    <cellStyle name="Normal 4 3 3" xfId="786"/>
    <cellStyle name="Note 2 3 3" xfId="787"/>
    <cellStyle name="20% - Accent1 2 3 3" xfId="788"/>
    <cellStyle name="40% - Accent1 2 3 3" xfId="789"/>
    <cellStyle name="20% - Accent2 2 3 3" xfId="790"/>
    <cellStyle name="40% - Accent2 2 3 3" xfId="791"/>
    <cellStyle name="20% - Accent3 2 3 3" xfId="792"/>
    <cellStyle name="40% - Accent3 2 3 3" xfId="793"/>
    <cellStyle name="20% - Accent4 2 3 3" xfId="794"/>
    <cellStyle name="40% - Accent4 2 3 3" xfId="795"/>
    <cellStyle name="20% - Accent5 2 3 3" xfId="796"/>
    <cellStyle name="40% - Accent5 2 3 3" xfId="797"/>
    <cellStyle name="20% - Accent6 2 3 3" xfId="798"/>
    <cellStyle name="40% - Accent6 2 3 3" xfId="799"/>
    <cellStyle name="Comma 3 3 3" xfId="800"/>
    <cellStyle name="Normal 5 3 3" xfId="801"/>
    <cellStyle name="Note 3 3 3" xfId="802"/>
    <cellStyle name="20% - Accent1 3 3 3" xfId="803"/>
    <cellStyle name="40% - Accent1 3 3 3" xfId="804"/>
    <cellStyle name="20% - Accent2 3 3 3" xfId="805"/>
    <cellStyle name="40% - Accent2 3 3 3" xfId="806"/>
    <cellStyle name="20% - Accent3 3 3 3" xfId="807"/>
    <cellStyle name="40% - Accent3 3 3 3" xfId="808"/>
    <cellStyle name="20% - Accent4 3 3 3" xfId="809"/>
    <cellStyle name="40% - Accent4 3 3 3" xfId="810"/>
    <cellStyle name="20% - Accent5 3 3 3" xfId="811"/>
    <cellStyle name="40% - Accent5 3 3 3" xfId="812"/>
    <cellStyle name="20% - Accent6 3 3 3" xfId="813"/>
    <cellStyle name="40% - Accent6 3 3 3" xfId="814"/>
    <cellStyle name="Normal 6 3 2" xfId="815"/>
    <cellStyle name="Normal 7 3 2" xfId="816"/>
    <cellStyle name="Normal 8 3 2" xfId="817"/>
    <cellStyle name="Normal 9 3 2" xfId="818"/>
    <cellStyle name="Normal 10 3 2" xfId="819"/>
    <cellStyle name="Normal 11 3 2" xfId="820"/>
    <cellStyle name="Normal 12 3 2" xfId="821"/>
    <cellStyle name="Normal 13 3 2" xfId="822"/>
    <cellStyle name="Normal 14 3 2" xfId="823"/>
    <cellStyle name="Normal 15 5" xfId="824"/>
    <cellStyle name="Normal 16 5" xfId="825"/>
    <cellStyle name="Normal 17 4" xfId="826"/>
    <cellStyle name="Normal 18 3" xfId="827"/>
    <cellStyle name="Percent 2 3" xfId="828"/>
    <cellStyle name="Note 5 4" xfId="829"/>
    <cellStyle name="20% - Accent1 5 4" xfId="830"/>
    <cellStyle name="40% - Accent1 5 4" xfId="831"/>
    <cellStyle name="20% - Accent2 5 4" xfId="832"/>
    <cellStyle name="40% - Accent2 5 4" xfId="833"/>
    <cellStyle name="20% - Accent3 5 4" xfId="834"/>
    <cellStyle name="40% - Accent3 5 4" xfId="835"/>
    <cellStyle name="20% - Accent4 5 4" xfId="836"/>
    <cellStyle name="40% - Accent4 5 4" xfId="837"/>
    <cellStyle name="20% - Accent5 5 4" xfId="838"/>
    <cellStyle name="40% - Accent5 5 4" xfId="839"/>
    <cellStyle name="20% - Accent6 5 4" xfId="840"/>
    <cellStyle name="40% - Accent6 5 4" xfId="841"/>
    <cellStyle name="Normal 2 3 4" xfId="842"/>
    <cellStyle name="Normal 3 2 4" xfId="843"/>
    <cellStyle name="Comma 2 2 4" xfId="844"/>
    <cellStyle name="Normal 4 2 4" xfId="845"/>
    <cellStyle name="Note 2 2 4" xfId="846"/>
    <cellStyle name="20% - Accent1 2 2 4" xfId="847"/>
    <cellStyle name="40% - Accent1 2 2 4" xfId="848"/>
    <cellStyle name="20% - Accent2 2 2 4" xfId="849"/>
    <cellStyle name="40% - Accent2 2 2 4" xfId="850"/>
    <cellStyle name="20% - Accent3 2 2 4" xfId="851"/>
    <cellStyle name="40% - Accent3 2 2 4" xfId="852"/>
    <cellStyle name="20% - Accent4 2 2 4" xfId="853"/>
    <cellStyle name="40% - Accent4 2 2 4" xfId="854"/>
    <cellStyle name="20% - Accent5 2 2 4" xfId="855"/>
    <cellStyle name="40% - Accent5 2 2 4" xfId="856"/>
    <cellStyle name="20% - Accent6 2 2 4" xfId="857"/>
    <cellStyle name="40% - Accent6 2 2 4" xfId="858"/>
    <cellStyle name="Comma 3 2 4" xfId="859"/>
    <cellStyle name="Normal 5 2 4" xfId="860"/>
    <cellStyle name="Note 3 2 4" xfId="861"/>
    <cellStyle name="20% - Accent1 3 2 4" xfId="862"/>
    <cellStyle name="40% - Accent1 3 2 4" xfId="863"/>
    <cellStyle name="20% - Accent2 3 2 4" xfId="864"/>
    <cellStyle name="40% - Accent2 3 2 4" xfId="865"/>
    <cellStyle name="20% - Accent3 3 2 4" xfId="866"/>
    <cellStyle name="40% - Accent3 3 2 4" xfId="867"/>
    <cellStyle name="20% - Accent4 3 2 4" xfId="868"/>
    <cellStyle name="40% - Accent4 3 2 4" xfId="869"/>
    <cellStyle name="20% - Accent5 3 2 4" xfId="870"/>
    <cellStyle name="40% - Accent5 3 2 4" xfId="871"/>
    <cellStyle name="20% - Accent6 3 2 4" xfId="872"/>
    <cellStyle name="40% - Accent6 3 2 4" xfId="873"/>
    <cellStyle name="Normal 6 2 3" xfId="874"/>
    <cellStyle name="Normal 7 2 3" xfId="875"/>
    <cellStyle name="Normal 8 2 3" xfId="876"/>
    <cellStyle name="Normal 9 2 3" xfId="877"/>
    <cellStyle name="Normal 10 2 3" xfId="878"/>
    <cellStyle name="Normal 11 2 3" xfId="879"/>
    <cellStyle name="Normal 12 2 3" xfId="880"/>
    <cellStyle name="Normal 13 2 3" xfId="881"/>
    <cellStyle name="Normal 14 2 3" xfId="882"/>
    <cellStyle name="Normal 15 2 3" xfId="883"/>
    <cellStyle name="Normal 19 3" xfId="884"/>
    <cellStyle name="Normal 20 3" xfId="885"/>
    <cellStyle name="Normal 21 3" xfId="886"/>
    <cellStyle name="Normal 22 3" xfId="887"/>
    <cellStyle name="Normal 23 3" xfId="888"/>
    <cellStyle name="Normal 24 3" xfId="889"/>
    <cellStyle name="Normal 25 3" xfId="890"/>
    <cellStyle name="Normal 2 5 3" xfId="891"/>
    <cellStyle name="Normal 3 4 2" xfId="892"/>
    <cellStyle name="Comma 2 4 2" xfId="893"/>
    <cellStyle name="Normal 4 4 2" xfId="894"/>
    <cellStyle name="Note 2 4 2" xfId="895"/>
    <cellStyle name="20% - Accent1 2 4 2" xfId="896"/>
    <cellStyle name="40% - Accent1 2 4 2" xfId="897"/>
    <cellStyle name="20% - Accent2 2 4 2" xfId="898"/>
    <cellStyle name="40% - Accent2 2 4 2" xfId="899"/>
    <cellStyle name="20% - Accent3 2 4 2" xfId="900"/>
    <cellStyle name="40% - Accent3 2 4 2" xfId="901"/>
    <cellStyle name="20% - Accent4 2 4 2" xfId="902"/>
    <cellStyle name="40% - Accent4 2 4 2" xfId="903"/>
    <cellStyle name="20% - Accent5 2 4 2" xfId="904"/>
    <cellStyle name="40% - Accent5 2 4 2" xfId="905"/>
    <cellStyle name="20% - Accent6 2 4 2" xfId="906"/>
    <cellStyle name="40% - Accent6 2 4 2" xfId="907"/>
    <cellStyle name="Comma 3 4 2" xfId="908"/>
    <cellStyle name="Normal 5 4 2" xfId="909"/>
    <cellStyle name="Note 3 4 2" xfId="910"/>
    <cellStyle name="20% - Accent1 3 4 2" xfId="911"/>
    <cellStyle name="40% - Accent1 3 4 2" xfId="912"/>
    <cellStyle name="20% - Accent2 3 4 2" xfId="913"/>
    <cellStyle name="40% - Accent2 3 4 2" xfId="914"/>
    <cellStyle name="20% - Accent3 3 4 2" xfId="915"/>
    <cellStyle name="40% - Accent3 3 4 2" xfId="916"/>
    <cellStyle name="20% - Accent4 3 4 2" xfId="917"/>
    <cellStyle name="40% - Accent4 3 4 2" xfId="918"/>
    <cellStyle name="20% - Accent5 3 4 2" xfId="919"/>
    <cellStyle name="40% - Accent5 3 4 2" xfId="920"/>
    <cellStyle name="20% - Accent6 3 4 2" xfId="921"/>
    <cellStyle name="40% - Accent6 3 4 2" xfId="922"/>
    <cellStyle name="Normal 6 4 2" xfId="923"/>
    <cellStyle name="Normal 7 4 2" xfId="924"/>
    <cellStyle name="Normal 8 4 2" xfId="925"/>
    <cellStyle name="Normal 9 4 2" xfId="926"/>
    <cellStyle name="Normal 10 4 2" xfId="927"/>
    <cellStyle name="Normal 11 4 2" xfId="928"/>
    <cellStyle name="Normal 12 4 2" xfId="929"/>
    <cellStyle name="Normal 13 4 2" xfId="930"/>
    <cellStyle name="Normal 14 4 2" xfId="931"/>
    <cellStyle name="Normal 15 3 2" xfId="932"/>
    <cellStyle name="Normal 16 3 2" xfId="933"/>
    <cellStyle name="Normal 17 2 2" xfId="934"/>
    <cellStyle name="Normal 18 2 2" xfId="935"/>
    <cellStyle name="Percent 2 2 2" xfId="936"/>
    <cellStyle name="Note 5 2 2" xfId="937"/>
    <cellStyle name="20% - Accent1 5 2 2" xfId="938"/>
    <cellStyle name="40% - Accent1 5 2 2" xfId="939"/>
    <cellStyle name="20% - Accent2 5 2 2" xfId="940"/>
    <cellStyle name="40% - Accent2 5 2 2" xfId="941"/>
    <cellStyle name="20% - Accent3 5 2 2" xfId="942"/>
    <cellStyle name="40% - Accent3 5 2 2" xfId="943"/>
    <cellStyle name="20% - Accent4 5 2 2" xfId="944"/>
    <cellStyle name="40% - Accent4 5 2 2" xfId="945"/>
    <cellStyle name="20% - Accent5 5 2 2" xfId="946"/>
    <cellStyle name="40% - Accent5 5 2 2" xfId="947"/>
    <cellStyle name="20% - Accent6 5 2 2" xfId="948"/>
    <cellStyle name="40% - Accent6 5 2 2" xfId="949"/>
    <cellStyle name="Normal 2 3 2 2" xfId="950"/>
    <cellStyle name="Normal 3 2 2 2" xfId="951"/>
    <cellStyle name="Comma 2 2 2 2" xfId="952"/>
    <cellStyle name="Normal 4 2 2 2" xfId="953"/>
    <cellStyle name="Note 2 2 2 2" xfId="954"/>
    <cellStyle name="20% - Accent1 2 2 2 2" xfId="955"/>
    <cellStyle name="40% - Accent1 2 2 2 2" xfId="956"/>
    <cellStyle name="20% - Accent2 2 2 2 2" xfId="957"/>
    <cellStyle name="40% - Accent2 2 2 2 2" xfId="958"/>
    <cellStyle name="20% - Accent3 2 2 2 2" xfId="959"/>
    <cellStyle name="40% - Accent3 2 2 2 2" xfId="960"/>
    <cellStyle name="20% - Accent4 2 2 2 2" xfId="961"/>
    <cellStyle name="40% - Accent4 2 2 2 2" xfId="962"/>
    <cellStyle name="20% - Accent5 2 2 2 2" xfId="963"/>
    <cellStyle name="40% - Accent5 2 2 2 2" xfId="964"/>
    <cellStyle name="20% - Accent6 2 2 2 2" xfId="965"/>
    <cellStyle name="40% - Accent6 2 2 2 2" xfId="966"/>
    <cellStyle name="Comma 3 2 2 2" xfId="967"/>
    <cellStyle name="Normal 5 2 2 2" xfId="968"/>
    <cellStyle name="Note 3 2 2 2" xfId="969"/>
    <cellStyle name="20% - Accent1 3 2 2 2" xfId="970"/>
    <cellStyle name="40% - Accent1 3 2 2 2" xfId="971"/>
    <cellStyle name="20% - Accent2 3 2 2 2" xfId="972"/>
    <cellStyle name="40% - Accent2 3 2 2 2" xfId="973"/>
    <cellStyle name="20% - Accent3 3 2 2 2" xfId="974"/>
    <cellStyle name="40% - Accent3 3 2 2 2" xfId="975"/>
    <cellStyle name="20% - Accent4 3 2 2 2" xfId="976"/>
    <cellStyle name="40% - Accent4 3 2 2 2" xfId="977"/>
    <cellStyle name="20% - Accent5 3 2 2 2" xfId="978"/>
    <cellStyle name="40% - Accent5 3 2 2 2" xfId="979"/>
    <cellStyle name="20% - Accent6 3 2 2 2" xfId="980"/>
    <cellStyle name="40% - Accent6 3 2 2 2" xfId="981"/>
    <cellStyle name="Normal 6 2 2 2" xfId="982"/>
    <cellStyle name="Normal 7 2 2 2" xfId="983"/>
    <cellStyle name="Normal 8 2 2 2" xfId="984"/>
    <cellStyle name="Normal 9 2 2 2" xfId="985"/>
    <cellStyle name="Normal 10 2 2 2" xfId="986"/>
    <cellStyle name="Normal 11 2 2 2" xfId="987"/>
    <cellStyle name="Normal 12 2 2 2" xfId="988"/>
    <cellStyle name="Normal 13 2 2 2" xfId="989"/>
    <cellStyle name="Normal 14 2 2 2" xfId="990"/>
    <cellStyle name="Normal 15 2 2 2" xfId="991"/>
    <cellStyle name="Normal 19 2 2" xfId="992"/>
    <cellStyle name="Normal 20 2 2" xfId="993"/>
    <cellStyle name="Normal 21 2 2" xfId="994"/>
    <cellStyle name="Normal 22 2 2" xfId="995"/>
    <cellStyle name="Normal 23 2 2" xfId="996"/>
    <cellStyle name="Normal 24 2 2" xfId="997"/>
    <cellStyle name="Normal 25 2 2" xfId="998"/>
    <cellStyle name="20% - Accent1 12" xfId="999"/>
    <cellStyle name="40% - Accent1 12" xfId="1000"/>
    <cellStyle name="20% - Accent2 12" xfId="1001"/>
    <cellStyle name="40% - Accent2 12" xfId="1002"/>
    <cellStyle name="20% - Accent3 12" xfId="1003"/>
    <cellStyle name="40% - Accent3 12" xfId="1004"/>
    <cellStyle name="20% - Accent4 12" xfId="1005"/>
    <cellStyle name="40% - Accent4 12" xfId="1006"/>
    <cellStyle name="20% - Accent5 12" xfId="1007"/>
    <cellStyle name="40% - Accent5 12" xfId="1008"/>
    <cellStyle name="20% - Accent6 12" xfId="1009"/>
    <cellStyle name="40% - Accent6 12" xfId="1010"/>
    <cellStyle name="Normal 26 2" xfId="1011"/>
    <cellStyle name="Normal 15 4 2" xfId="1012"/>
    <cellStyle name="20% - Accent1 10 2" xfId="1013"/>
    <cellStyle name="20% - Accent1 2 5 2" xfId="1014"/>
    <cellStyle name="20% - Accent1 2 2 3 2" xfId="1015"/>
    <cellStyle name="20% - Accent1 2 3 2 2" xfId="1016"/>
    <cellStyle name="20% - Accent1 3 2 3 2" xfId="1017"/>
    <cellStyle name="20% - Accent1 3 3 2 2" xfId="1018"/>
    <cellStyle name="20% - Accent1 4 2 2" xfId="1019"/>
    <cellStyle name="20% - Accent1 5 3 2" xfId="1020"/>
    <cellStyle name="20% - Accent1 6 2" xfId="1021"/>
    <cellStyle name="20% - Accent1 7 2" xfId="1022"/>
    <cellStyle name="20% - Accent1 8 2" xfId="1023"/>
    <cellStyle name="20% - Accent1 9 2" xfId="1024"/>
    <cellStyle name="20% - Accent2 10 2" xfId="1025"/>
    <cellStyle name="20% - Accent2 2 5 2" xfId="1026"/>
    <cellStyle name="20% - Accent2 2 2 3 2" xfId="1027"/>
    <cellStyle name="20% - Accent2 2 3 2 2" xfId="1028"/>
    <cellStyle name="20% - Accent2 3 2 3 2" xfId="1029"/>
    <cellStyle name="20% - Accent2 3 3 2 2" xfId="1030"/>
    <cellStyle name="20% - Accent2 4 2 2" xfId="1031"/>
    <cellStyle name="20% - Accent2 5 3 2" xfId="1032"/>
    <cellStyle name="20% - Accent2 6 2" xfId="1033"/>
    <cellStyle name="20% - Accent2 7 2" xfId="1034"/>
    <cellStyle name="20% - Accent2 8 2" xfId="1035"/>
    <cellStyle name="20% - Accent2 9 2" xfId="1036"/>
    <cellStyle name="20% - Accent3 10 2" xfId="1037"/>
    <cellStyle name="20% - Accent3 2 5 2" xfId="1038"/>
    <cellStyle name="20% - Accent3 2 2 3 2" xfId="1039"/>
    <cellStyle name="20% - Accent3 2 3 2 2" xfId="1040"/>
    <cellStyle name="20% - Accent3 3 2 3 2" xfId="1041"/>
    <cellStyle name="20% - Accent3 3 3 2 2" xfId="1042"/>
    <cellStyle name="20% - Accent3 4 2 2" xfId="1043"/>
    <cellStyle name="20% - Accent3 5 3 2" xfId="1044"/>
    <cellStyle name="20% - Accent3 6 2" xfId="1045"/>
    <cellStyle name="20% - Accent3 7 2" xfId="1046"/>
    <cellStyle name="20% - Accent3 8 2" xfId="1047"/>
    <cellStyle name="20% - Accent3 9 2" xfId="1048"/>
    <cellStyle name="20% - Accent4 10 2" xfId="1049"/>
    <cellStyle name="20% - Accent4 2 5 2" xfId="1050"/>
    <cellStyle name="20% - Accent4 2 2 3 2" xfId="1051"/>
    <cellStyle name="20% - Accent4 2 3 2 2" xfId="1052"/>
    <cellStyle name="20% - Accent4 3 2 3 2" xfId="1053"/>
    <cellStyle name="20% - Accent4 3 3 2 2" xfId="1054"/>
    <cellStyle name="20% - Accent4 4 2 2" xfId="1055"/>
    <cellStyle name="20% - Accent4 5 3 2" xfId="1056"/>
    <cellStyle name="20% - Accent4 6 2" xfId="1057"/>
    <cellStyle name="20% - Accent4 7 2" xfId="1058"/>
    <cellStyle name="20% - Accent4 8 2" xfId="1059"/>
    <cellStyle name="20% - Accent4 9 2" xfId="1060"/>
    <cellStyle name="20% - Accent5 10 2" xfId="1061"/>
    <cellStyle name="20% - Accent5 2 5 2" xfId="1062"/>
    <cellStyle name="20% - Accent5 2 2 3 2" xfId="1063"/>
    <cellStyle name="20% - Accent5 2 3 2 2" xfId="1064"/>
    <cellStyle name="20% - Accent5 3 2 3 2" xfId="1065"/>
    <cellStyle name="20% - Accent5 3 3 2 2" xfId="1066"/>
    <cellStyle name="20% - Accent5 4 2 2" xfId="1067"/>
    <cellStyle name="20% - Accent5 5 3 2" xfId="1068"/>
    <cellStyle name="20% - Accent5 6 2" xfId="1069"/>
    <cellStyle name="20% - Accent5 7 2" xfId="1070"/>
    <cellStyle name="20% - Accent5 8 2" xfId="1071"/>
    <cellStyle name="20% - Accent5 9 2" xfId="1072"/>
    <cellStyle name="20% - Accent6 10 2" xfId="1073"/>
    <cellStyle name="20% - Accent6 2 5 2" xfId="1074"/>
    <cellStyle name="20% - Accent6 2 2 3 2" xfId="1075"/>
    <cellStyle name="20% - Accent6 2 3 2 2" xfId="1076"/>
    <cellStyle name="20% - Accent6 3 2 3 2" xfId="1077"/>
    <cellStyle name="20% - Accent6 3 3 2 2" xfId="1078"/>
    <cellStyle name="20% - Accent6 4 2 2" xfId="1079"/>
    <cellStyle name="20% - Accent6 5 3 2" xfId="1080"/>
    <cellStyle name="20% - Accent6 6 2" xfId="1081"/>
    <cellStyle name="20% - Accent6 7 2" xfId="1082"/>
    <cellStyle name="20% - Accent6 8 2" xfId="1083"/>
    <cellStyle name="20% - Accent6 9 2" xfId="1084"/>
    <cellStyle name="40% - Accent1 10 2" xfId="1085"/>
    <cellStyle name="40% - Accent1 2 5 2" xfId="1086"/>
    <cellStyle name="40% - Accent1 2 2 3 2" xfId="1087"/>
    <cellStyle name="40% - Accent1 2 3 2 2" xfId="1088"/>
    <cellStyle name="40% - Accent1 3 2 3 2" xfId="1089"/>
    <cellStyle name="40% - Accent1 3 3 2 2" xfId="1090"/>
    <cellStyle name="40% - Accent1 4 2 2" xfId="1091"/>
    <cellStyle name="40% - Accent1 5 3 2" xfId="1092"/>
    <cellStyle name="40% - Accent1 6 2" xfId="1093"/>
    <cellStyle name="40% - Accent1 7 2" xfId="1094"/>
    <cellStyle name="40% - Accent1 8 2" xfId="1095"/>
    <cellStyle name="40% - Accent1 9 2" xfId="1096"/>
    <cellStyle name="40% - Accent2 10 2" xfId="1097"/>
    <cellStyle name="40% - Accent2 2 5 2" xfId="1098"/>
    <cellStyle name="40% - Accent2 2 2 3 2" xfId="1099"/>
    <cellStyle name="40% - Accent2 2 3 2 2" xfId="1100"/>
    <cellStyle name="40% - Accent2 3 2 3 2" xfId="1101"/>
    <cellStyle name="40% - Accent2 3 3 2 2" xfId="1102"/>
    <cellStyle name="40% - Accent2 4 2 2" xfId="1103"/>
    <cellStyle name="40% - Accent2 5 3 2" xfId="1104"/>
    <cellStyle name="40% - Accent2 6 2" xfId="1105"/>
    <cellStyle name="40% - Accent2 7 2" xfId="1106"/>
    <cellStyle name="40% - Accent2 8 2" xfId="1107"/>
    <cellStyle name="40% - Accent2 9 2" xfId="1108"/>
    <cellStyle name="40% - Accent3 10 2" xfId="1109"/>
    <cellStyle name="40% - Accent3 2 5 2" xfId="1110"/>
    <cellStyle name="40% - Accent3 2 2 3 2" xfId="1111"/>
    <cellStyle name="40% - Accent3 2 3 2 2" xfId="1112"/>
    <cellStyle name="40% - Accent3 3 2 3 2" xfId="1113"/>
    <cellStyle name="40% - Accent3 3 3 2 2" xfId="1114"/>
    <cellStyle name="40% - Accent3 4 2 2" xfId="1115"/>
    <cellStyle name="40% - Accent3 5 3 2" xfId="1116"/>
    <cellStyle name="40% - Accent3 6 2" xfId="1117"/>
    <cellStyle name="40% - Accent3 7 2" xfId="1118"/>
    <cellStyle name="40% - Accent3 8 2" xfId="1119"/>
    <cellStyle name="40% - Accent3 9 2" xfId="1120"/>
    <cellStyle name="40% - Accent4 10 2" xfId="1121"/>
    <cellStyle name="40% - Accent4 2 5 2" xfId="1122"/>
    <cellStyle name="40% - Accent4 2 2 3 2" xfId="1123"/>
    <cellStyle name="40% - Accent4 2 3 2 2" xfId="1124"/>
    <cellStyle name="40% - Accent4 3 2 3 2" xfId="1125"/>
    <cellStyle name="40% - Accent4 3 3 2 2" xfId="1126"/>
    <cellStyle name="40% - Accent4 4 2 2" xfId="1127"/>
    <cellStyle name="40% - Accent4 5 3 2" xfId="1128"/>
    <cellStyle name="40% - Accent4 6 2" xfId="1129"/>
    <cellStyle name="40% - Accent4 7 2" xfId="1130"/>
    <cellStyle name="40% - Accent4 8 2" xfId="1131"/>
    <cellStyle name="40% - Accent4 9 2" xfId="1132"/>
    <cellStyle name="40% - Accent5 10 2" xfId="1133"/>
    <cellStyle name="40% - Accent5 2 5 2" xfId="1134"/>
    <cellStyle name="40% - Accent5 2 2 3 2" xfId="1135"/>
    <cellStyle name="40% - Accent5 2 3 2 2" xfId="1136"/>
    <cellStyle name="40% - Accent5 3 2 3 2" xfId="1137"/>
    <cellStyle name="40% - Accent5 3 3 2 2" xfId="1138"/>
    <cellStyle name="40% - Accent5 4 2 2" xfId="1139"/>
    <cellStyle name="40% - Accent5 5 3 2" xfId="1140"/>
    <cellStyle name="40% - Accent5 6 2" xfId="1141"/>
    <cellStyle name="40% - Accent5 7 2" xfId="1142"/>
    <cellStyle name="40% - Accent5 8 2" xfId="1143"/>
    <cellStyle name="40% - Accent5 9 2" xfId="1144"/>
    <cellStyle name="40% - Accent6 10 2" xfId="1145"/>
    <cellStyle name="40% - Accent6 2 5 2" xfId="1146"/>
    <cellStyle name="40% - Accent6 2 2 3 2" xfId="1147"/>
    <cellStyle name="40% - Accent6 2 3 2 2" xfId="1148"/>
    <cellStyle name="40% - Accent6 3 2 3 2" xfId="1149"/>
    <cellStyle name="40% - Accent6 3 3 2 2" xfId="1150"/>
    <cellStyle name="40% - Accent6 4 2 2" xfId="1151"/>
    <cellStyle name="40% - Accent6 5 3 2" xfId="1152"/>
    <cellStyle name="40% - Accent6 6 2" xfId="1153"/>
    <cellStyle name="40% - Accent6 7 2" xfId="1154"/>
    <cellStyle name="40% - Accent6 8 2" xfId="1155"/>
    <cellStyle name="40% - Accent6 9 2" xfId="1156"/>
    <cellStyle name="Comma 10 2" xfId="1157"/>
    <cellStyle name="Comma 2 5 2" xfId="1158"/>
    <cellStyle name="Comma 2 2 3 2" xfId="1159"/>
    <cellStyle name="Comma 2 3 2 2" xfId="1160"/>
    <cellStyle name="Comma 3 5 2" xfId="1161"/>
    <cellStyle name="Comma 3 2 3 2" xfId="1162"/>
    <cellStyle name="Comma 3 3 2 2" xfId="1163"/>
    <cellStyle name="Comma 4 2 2" xfId="1164"/>
    <cellStyle name="Comma 5 2 2" xfId="1165"/>
    <cellStyle name="Comma 6 2" xfId="1166"/>
    <cellStyle name="Comma 7 2" xfId="1167"/>
    <cellStyle name="Comma 8 2" xfId="1168"/>
    <cellStyle name="Comma 9 2" xfId="1169"/>
    <cellStyle name="Normal 10 5 2" xfId="1170"/>
    <cellStyle name="Normal 11 5 2" xfId="1171"/>
    <cellStyle name="Normal 2 3 3 2" xfId="1172"/>
    <cellStyle name="Normal 2 4 2 2" xfId="1173"/>
    <cellStyle name="Normal 2 5 2 2" xfId="1174"/>
    <cellStyle name="Normal 3 5 2" xfId="1175"/>
    <cellStyle name="Normal 3 2 3 2" xfId="1176"/>
    <cellStyle name="Normal 3 3 2 2" xfId="1177"/>
    <cellStyle name="Normal 4 5 2" xfId="1178"/>
    <cellStyle name="Normal 4 2 3 2" xfId="1179"/>
    <cellStyle name="Normal 4 3 2 2" xfId="1180"/>
    <cellStyle name="Normal 5 2 3 2" xfId="1181"/>
    <cellStyle name="Normal 5 3 2 2" xfId="1182"/>
    <cellStyle name="Normal 6 5 2" xfId="1183"/>
    <cellStyle name="Normal 7 5 2" xfId="1184"/>
    <cellStyle name="Normal 8 5 2" xfId="1185"/>
    <cellStyle name="Normal 9 5 2" xfId="1186"/>
    <cellStyle name="Note 10 2" xfId="1187"/>
    <cellStyle name="Note 2 5 2" xfId="1188"/>
    <cellStyle name="Note 2 2 3 2" xfId="1189"/>
    <cellStyle name="Note 2 3 2 2" xfId="1190"/>
    <cellStyle name="Note 3 2 3 2" xfId="1191"/>
    <cellStyle name="Note 3 3 2 2" xfId="1192"/>
    <cellStyle name="Note 4 2 2" xfId="1193"/>
    <cellStyle name="Note 5 3 2" xfId="1194"/>
    <cellStyle name="Note 6 2" xfId="1195"/>
    <cellStyle name="Note 7 2" xfId="1196"/>
    <cellStyle name="Note 8 2" xfId="1197"/>
    <cellStyle name="Note 9 2" xfId="1198"/>
    <cellStyle name="Normal 13 5 2" xfId="1199"/>
    <cellStyle name="Normal 14 5 2" xfId="1200"/>
    <cellStyle name="Normal 16 4 2" xfId="1201"/>
    <cellStyle name="Normal 17 3 2" xfId="1202"/>
    <cellStyle name="Note 12 2" xfId="1203"/>
    <cellStyle name="Percent 3 2" xfId="1204"/>
    <cellStyle name="Normal 27 2" xfId="1205"/>
    <cellStyle name="Normal 28" xfId="1206"/>
    <cellStyle name="Normal 29" xfId="1207"/>
    <cellStyle name="Normal 31" xfId="1208"/>
    <cellStyle name="Normal 30" xfId="1209"/>
    <cellStyle name="Normal 2 9" xfId="1210"/>
    <cellStyle name="Normal 3 7" xfId="1211"/>
    <cellStyle name="Comma 2 7" xfId="1212"/>
    <cellStyle name="Normal 4 7" xfId="1213"/>
    <cellStyle name="Note 2 7" xfId="1214"/>
    <cellStyle name="20% - Accent1 2 7" xfId="1215"/>
    <cellStyle name="40% - Accent1 2 7" xfId="1216"/>
    <cellStyle name="20% - Accent2 2 7" xfId="1217"/>
    <cellStyle name="40% - Accent2 2 7" xfId="1218"/>
    <cellStyle name="20% - Accent3 2 7" xfId="1219"/>
    <cellStyle name="40% - Accent3 2 7" xfId="1220"/>
    <cellStyle name="20% - Accent4 2 7" xfId="1221"/>
    <cellStyle name="40% - Accent4 2 7" xfId="1222"/>
    <cellStyle name="20% - Accent5 2 7" xfId="1223"/>
    <cellStyle name="40% - Accent5 2 7" xfId="1224"/>
    <cellStyle name="20% - Accent6 2 7" xfId="1225"/>
    <cellStyle name="40% - Accent6 2 7" xfId="1226"/>
    <cellStyle name="Comma 3 7" xfId="1227"/>
    <cellStyle name="Normal 5 7" xfId="1228"/>
    <cellStyle name="Note 3 7" xfId="1229"/>
    <cellStyle name="20% - Accent1 3 7" xfId="1230"/>
    <cellStyle name="40% - Accent1 3 7" xfId="1231"/>
    <cellStyle name="20% - Accent2 3 7" xfId="1232"/>
    <cellStyle name="40% - Accent2 3 7" xfId="1233"/>
    <cellStyle name="20% - Accent3 3 7" xfId="1234"/>
    <cellStyle name="40% - Accent3 3 7" xfId="1235"/>
    <cellStyle name="20% - Accent4 3 7" xfId="1236"/>
    <cellStyle name="40% - Accent4 3 7" xfId="1237"/>
    <cellStyle name="20% - Accent5 3 7" xfId="1238"/>
    <cellStyle name="40% - Accent5 3 7" xfId="1239"/>
    <cellStyle name="20% - Accent6 3 7" xfId="1240"/>
    <cellStyle name="40% - Accent6 3 7" xfId="1241"/>
    <cellStyle name="Normal 6 7" xfId="1242"/>
    <cellStyle name="Normal 7 7" xfId="1243"/>
    <cellStyle name="Normal 8 7" xfId="1244"/>
    <cellStyle name="Normal 9 7" xfId="1245"/>
    <cellStyle name="Normal 10 7" xfId="1246"/>
    <cellStyle name="Normal 11 7" xfId="1247"/>
    <cellStyle name="Normal 12 7" xfId="1248"/>
    <cellStyle name="Normal 13 7" xfId="1249"/>
    <cellStyle name="Normal 2 4 4" xfId="1250"/>
    <cellStyle name="Normal 3 3 4" xfId="1251"/>
    <cellStyle name="Comma 2 3 4" xfId="1252"/>
    <cellStyle name="Normal 4 3 4" xfId="1253"/>
    <cellStyle name="Note 2 3 4" xfId="1254"/>
    <cellStyle name="20% - Accent1 2 3 4" xfId="1255"/>
    <cellStyle name="40% - Accent1 2 3 4" xfId="1256"/>
    <cellStyle name="20% - Accent2 2 3 4" xfId="1257"/>
    <cellStyle name="40% - Accent2 2 3 4" xfId="1258"/>
    <cellStyle name="20% - Accent3 2 3 4" xfId="1259"/>
    <cellStyle name="40% - Accent3 2 3 4" xfId="1260"/>
    <cellStyle name="20% - Accent4 2 3 4" xfId="1261"/>
    <cellStyle name="40% - Accent4 2 3 4" xfId="1262"/>
    <cellStyle name="20% - Accent5 2 3 4" xfId="1263"/>
    <cellStyle name="40% - Accent5 2 3 4" xfId="1264"/>
    <cellStyle name="20% - Accent6 2 3 4" xfId="1265"/>
    <cellStyle name="40% - Accent6 2 3 4" xfId="1266"/>
    <cellStyle name="Comma 3 3 4" xfId="1267"/>
    <cellStyle name="Normal 5 3 4" xfId="1268"/>
    <cellStyle name="Note 3 3 4" xfId="1269"/>
    <cellStyle name="20% - Accent1 3 3 4" xfId="1270"/>
    <cellStyle name="40% - Accent1 3 3 4" xfId="1271"/>
    <cellStyle name="20% - Accent2 3 3 4" xfId="1272"/>
    <cellStyle name="40% - Accent2 3 3 4" xfId="1273"/>
    <cellStyle name="20% - Accent3 3 3 4" xfId="1274"/>
    <cellStyle name="40% - Accent3 3 3 4" xfId="1275"/>
    <cellStyle name="20% - Accent4 3 3 4" xfId="1276"/>
    <cellStyle name="40% - Accent4 3 3 4" xfId="1277"/>
    <cellStyle name="20% - Accent5 3 3 4" xfId="1278"/>
    <cellStyle name="40% - Accent5 3 3 4" xfId="1279"/>
    <cellStyle name="20% - Accent6 3 3 4" xfId="1280"/>
    <cellStyle name="40% - Accent6 3 3 4" xfId="1281"/>
    <cellStyle name="Normal 6 3 3" xfId="1282"/>
    <cellStyle name="Normal 7 3 3" xfId="1283"/>
    <cellStyle name="Normal 8 3 3" xfId="1284"/>
    <cellStyle name="Normal 9 3 3" xfId="1285"/>
    <cellStyle name="Normal 10 3 3" xfId="1286"/>
    <cellStyle name="Normal 11 3 3" xfId="1287"/>
    <cellStyle name="Normal 12 3 3" xfId="1288"/>
    <cellStyle name="Normal 13 3 3" xfId="1289"/>
    <cellStyle name="Normal 14 3 3" xfId="1290"/>
    <cellStyle name="Normal 15 6" xfId="1291"/>
    <cellStyle name="Normal 16 6" xfId="1292"/>
    <cellStyle name="Normal 17 5" xfId="1293"/>
    <cellStyle name="Normal 18 4" xfId="1294"/>
    <cellStyle name="Percent 2 4" xfId="1295"/>
    <cellStyle name="Note 5 5" xfId="1296"/>
    <cellStyle name="20% - Accent1 5 5" xfId="1297"/>
    <cellStyle name="40% - Accent1 5 5" xfId="1298"/>
    <cellStyle name="20% - Accent2 5 5" xfId="1299"/>
    <cellStyle name="40% - Accent2 5 5" xfId="1300"/>
    <cellStyle name="20% - Accent3 5 5" xfId="1301"/>
    <cellStyle name="40% - Accent3 5 5" xfId="1302"/>
    <cellStyle name="20% - Accent4 5 5" xfId="1303"/>
    <cellStyle name="40% - Accent4 5 5" xfId="1304"/>
    <cellStyle name="20% - Accent5 5 5" xfId="1305"/>
    <cellStyle name="40% - Accent5 5 5" xfId="1306"/>
    <cellStyle name="20% - Accent6 5 5" xfId="1307"/>
    <cellStyle name="40% - Accent6 5 5" xfId="1308"/>
    <cellStyle name="Normal 2 3 5" xfId="1309"/>
    <cellStyle name="Normal 3 2 5" xfId="1310"/>
    <cellStyle name="Comma 2 2 5" xfId="1311"/>
    <cellStyle name="Normal 4 2 5" xfId="1312"/>
    <cellStyle name="Note 2 2 5" xfId="1313"/>
    <cellStyle name="20% - Accent1 2 2 5" xfId="1314"/>
    <cellStyle name="40% - Accent1 2 2 5" xfId="1315"/>
    <cellStyle name="20% - Accent2 2 2 5" xfId="1316"/>
    <cellStyle name="40% - Accent2 2 2 5" xfId="1317"/>
    <cellStyle name="20% - Accent3 2 2 5" xfId="1318"/>
    <cellStyle name="40% - Accent3 2 2 5" xfId="1319"/>
    <cellStyle name="20% - Accent4 2 2 5" xfId="1320"/>
    <cellStyle name="40% - Accent4 2 2 5" xfId="1321"/>
    <cellStyle name="20% - Accent5 2 2 5" xfId="1322"/>
    <cellStyle name="40% - Accent5 2 2 5" xfId="1323"/>
    <cellStyle name="20% - Accent6 2 2 5" xfId="1324"/>
    <cellStyle name="40% - Accent6 2 2 5" xfId="1325"/>
    <cellStyle name="Comma 3 2 5" xfId="1326"/>
    <cellStyle name="Normal 5 2 5" xfId="1327"/>
    <cellStyle name="Note 3 2 5" xfId="1328"/>
    <cellStyle name="20% - Accent1 3 2 5" xfId="1329"/>
    <cellStyle name="40% - Accent1 3 2 5" xfId="1330"/>
    <cellStyle name="20% - Accent2 3 2 5" xfId="1331"/>
    <cellStyle name="40% - Accent2 3 2 5" xfId="1332"/>
    <cellStyle name="20% - Accent3 3 2 5" xfId="1333"/>
    <cellStyle name="40% - Accent3 3 2 5" xfId="1334"/>
    <cellStyle name="20% - Accent4 3 2 5" xfId="1335"/>
    <cellStyle name="40% - Accent4 3 2 5" xfId="1336"/>
    <cellStyle name="20% - Accent5 3 2 5" xfId="1337"/>
    <cellStyle name="40% - Accent5 3 2 5" xfId="1338"/>
    <cellStyle name="20% - Accent6 3 2 5" xfId="1339"/>
    <cellStyle name="40% - Accent6 3 2 5" xfId="1340"/>
    <cellStyle name="Normal 6 2 4" xfId="1341"/>
    <cellStyle name="Normal 7 2 4" xfId="1342"/>
    <cellStyle name="Normal 8 2 4" xfId="1343"/>
    <cellStyle name="Normal 9 2 4" xfId="1344"/>
    <cellStyle name="Normal 10 2 4" xfId="1345"/>
    <cellStyle name="Normal 11 2 4" xfId="1346"/>
    <cellStyle name="Normal 12 2 4" xfId="1347"/>
    <cellStyle name="Normal 13 2 4" xfId="1348"/>
    <cellStyle name="Normal 14 2 4" xfId="1349"/>
    <cellStyle name="Normal 15 2 4" xfId="1350"/>
    <cellStyle name="Normal 19 4" xfId="1351"/>
    <cellStyle name="Normal 20 4" xfId="1352"/>
    <cellStyle name="Normal 21 4" xfId="1353"/>
    <cellStyle name="Normal 22 4" xfId="1354"/>
    <cellStyle name="Normal 23 4" xfId="1355"/>
    <cellStyle name="Normal 24 4" xfId="1356"/>
    <cellStyle name="Normal 25 4" xfId="1357"/>
    <cellStyle name="Normal 2 5 4" xfId="1358"/>
    <cellStyle name="Normal 3 4 3" xfId="1359"/>
    <cellStyle name="Comma 2 4 3" xfId="1360"/>
    <cellStyle name="Normal 4 4 3" xfId="1361"/>
    <cellStyle name="Note 2 4 3" xfId="1362"/>
    <cellStyle name="20% - Accent1 2 4 3" xfId="1363"/>
    <cellStyle name="40% - Accent1 2 4 3" xfId="1364"/>
    <cellStyle name="20% - Accent2 2 4 3" xfId="1365"/>
    <cellStyle name="40% - Accent2 2 4 3" xfId="1366"/>
    <cellStyle name="20% - Accent3 2 4 3" xfId="1367"/>
    <cellStyle name="40% - Accent3 2 4 3" xfId="1368"/>
    <cellStyle name="20% - Accent4 2 4 3" xfId="1369"/>
    <cellStyle name="40% - Accent4 2 4 3" xfId="1370"/>
    <cellStyle name="20% - Accent5 2 4 3" xfId="1371"/>
    <cellStyle name="40% - Accent5 2 4 3" xfId="1372"/>
    <cellStyle name="20% - Accent6 2 4 3" xfId="1373"/>
    <cellStyle name="40% - Accent6 2 4 3" xfId="1374"/>
    <cellStyle name="Comma 3 4 3" xfId="1375"/>
    <cellStyle name="Normal 5 4 3" xfId="1376"/>
    <cellStyle name="Note 3 4 3" xfId="1377"/>
    <cellStyle name="20% - Accent1 3 4 3" xfId="1378"/>
    <cellStyle name="40% - Accent1 3 4 3" xfId="1379"/>
    <cellStyle name="20% - Accent2 3 4 3" xfId="1380"/>
    <cellStyle name="40% - Accent2 3 4 3" xfId="1381"/>
    <cellStyle name="20% - Accent3 3 4 3" xfId="1382"/>
    <cellStyle name="40% - Accent3 3 4 3" xfId="1383"/>
    <cellStyle name="20% - Accent4 3 4 3" xfId="1384"/>
    <cellStyle name="40% - Accent4 3 4 3" xfId="1385"/>
    <cellStyle name="20% - Accent5 3 4 3" xfId="1386"/>
    <cellStyle name="40% - Accent5 3 4 3" xfId="1387"/>
    <cellStyle name="20% - Accent6 3 4 3" xfId="1388"/>
    <cellStyle name="40% - Accent6 3 4 3" xfId="1389"/>
    <cellStyle name="Normal 6 4 3" xfId="1390"/>
    <cellStyle name="Normal 7 4 3" xfId="1391"/>
    <cellStyle name="Normal 8 4 3" xfId="1392"/>
    <cellStyle name="Normal 9 4 3" xfId="1393"/>
    <cellStyle name="Normal 10 4 3" xfId="1394"/>
    <cellStyle name="Normal 11 4 3" xfId="1395"/>
    <cellStyle name="Normal 12 4 3" xfId="1396"/>
    <cellStyle name="Normal 13 4 3" xfId="1397"/>
    <cellStyle name="Normal 14 4 3" xfId="1398"/>
    <cellStyle name="Normal 15 3 3" xfId="1399"/>
    <cellStyle name="Normal 16 3 3" xfId="1400"/>
    <cellStyle name="Normal 17 2 3" xfId="1401"/>
    <cellStyle name="Normal 18 2 3" xfId="1402"/>
    <cellStyle name="Percent 2 2 3" xfId="1403"/>
    <cellStyle name="Note 5 2 3" xfId="1404"/>
    <cellStyle name="20% - Accent1 5 2 3" xfId="1405"/>
    <cellStyle name="40% - Accent1 5 2 3" xfId="1406"/>
    <cellStyle name="20% - Accent2 5 2 3" xfId="1407"/>
    <cellStyle name="40% - Accent2 5 2 3" xfId="1408"/>
    <cellStyle name="20% - Accent3 5 2 3" xfId="1409"/>
    <cellStyle name="40% - Accent3 5 2 3" xfId="1410"/>
    <cellStyle name="20% - Accent4 5 2 3" xfId="1411"/>
    <cellStyle name="40% - Accent4 5 2 3" xfId="1412"/>
    <cellStyle name="20% - Accent5 5 2 3" xfId="1413"/>
    <cellStyle name="40% - Accent5 5 2 3" xfId="1414"/>
    <cellStyle name="20% - Accent6 5 2 3" xfId="1415"/>
    <cellStyle name="40% - Accent6 5 2 3" xfId="1416"/>
    <cellStyle name="Normal 2 3 2 3" xfId="1417"/>
    <cellStyle name="Normal 3 2 2 3" xfId="1418"/>
    <cellStyle name="Comma 2 2 2 3" xfId="1419"/>
    <cellStyle name="Normal 4 2 2 3" xfId="1420"/>
    <cellStyle name="Note 2 2 2 3" xfId="1421"/>
    <cellStyle name="20% - Accent1 2 2 2 3" xfId="1422"/>
    <cellStyle name="40% - Accent1 2 2 2 3" xfId="1423"/>
    <cellStyle name="20% - Accent2 2 2 2 3" xfId="1424"/>
    <cellStyle name="40% - Accent2 2 2 2 3" xfId="1425"/>
    <cellStyle name="20% - Accent3 2 2 2 3" xfId="1426"/>
    <cellStyle name="40% - Accent3 2 2 2 3" xfId="1427"/>
    <cellStyle name="20% - Accent4 2 2 2 3" xfId="1428"/>
    <cellStyle name="40% - Accent4 2 2 2 3" xfId="1429"/>
    <cellStyle name="20% - Accent5 2 2 2 3" xfId="1430"/>
    <cellStyle name="40% - Accent5 2 2 2 3" xfId="1431"/>
    <cellStyle name="20% - Accent6 2 2 2 3" xfId="1432"/>
    <cellStyle name="40% - Accent6 2 2 2 3" xfId="1433"/>
    <cellStyle name="Comma 3 2 2 3" xfId="1434"/>
    <cellStyle name="Normal 5 2 2 3" xfId="1435"/>
    <cellStyle name="Note 3 2 2 3" xfId="1436"/>
    <cellStyle name="20% - Accent1 3 2 2 3" xfId="1437"/>
    <cellStyle name="40% - Accent1 3 2 2 3" xfId="1438"/>
    <cellStyle name="20% - Accent2 3 2 2 3" xfId="1439"/>
    <cellStyle name="40% - Accent2 3 2 2 3" xfId="1440"/>
    <cellStyle name="20% - Accent3 3 2 2 3" xfId="1441"/>
    <cellStyle name="40% - Accent3 3 2 2 3" xfId="1442"/>
    <cellStyle name="20% - Accent4 3 2 2 3" xfId="1443"/>
    <cellStyle name="40% - Accent4 3 2 2 3" xfId="1444"/>
    <cellStyle name="20% - Accent5 3 2 2 3" xfId="1445"/>
    <cellStyle name="40% - Accent5 3 2 2 3" xfId="1446"/>
    <cellStyle name="20% - Accent6 3 2 2 3" xfId="1447"/>
    <cellStyle name="40% - Accent6 3 2 2 3" xfId="1448"/>
    <cellStyle name="Normal 6 2 2 3" xfId="1449"/>
    <cellStyle name="Normal 7 2 2 3" xfId="1450"/>
    <cellStyle name="Normal 8 2 2 3" xfId="1451"/>
    <cellStyle name="Normal 9 2 2 3" xfId="1452"/>
    <cellStyle name="Normal 10 2 2 3" xfId="1453"/>
    <cellStyle name="Normal 11 2 2 3" xfId="1454"/>
    <cellStyle name="Normal 12 2 2 3" xfId="1455"/>
    <cellStyle name="Normal 13 2 2 3" xfId="1456"/>
    <cellStyle name="Normal 14 2 2 3" xfId="1457"/>
    <cellStyle name="Normal 15 2 2 3" xfId="1458"/>
    <cellStyle name="Normal 19 2 3" xfId="1459"/>
    <cellStyle name="Normal 20 2 3" xfId="1460"/>
    <cellStyle name="Normal 21 2 3" xfId="1461"/>
    <cellStyle name="Normal 22 2 3" xfId="1462"/>
    <cellStyle name="Normal 23 2 3" xfId="1463"/>
    <cellStyle name="Normal 24 2 3" xfId="1464"/>
    <cellStyle name="Normal 25 2 3" xfId="1465"/>
    <cellStyle name="20% - Accent1 13" xfId="1466"/>
    <cellStyle name="40% - Accent1 13" xfId="1467"/>
    <cellStyle name="20% - Accent2 13" xfId="1468"/>
    <cellStyle name="40% - Accent2 13" xfId="1469"/>
    <cellStyle name="20% - Accent3 13" xfId="1470"/>
    <cellStyle name="40% - Accent3 13" xfId="1471"/>
    <cellStyle name="20% - Accent4 13" xfId="1472"/>
    <cellStyle name="40% - Accent4 13" xfId="1473"/>
    <cellStyle name="20% - Accent5 13" xfId="1474"/>
    <cellStyle name="40% - Accent5 13" xfId="1475"/>
    <cellStyle name="20% - Accent6 13" xfId="1476"/>
    <cellStyle name="40% - Accent6 13" xfId="1477"/>
    <cellStyle name="Normal 26 3" xfId="1478"/>
    <cellStyle name="Normal 15 4 3" xfId="1479"/>
    <cellStyle name="20% - Accent1 10 3" xfId="1480"/>
    <cellStyle name="20% - Accent1 2 5 3" xfId="1481"/>
    <cellStyle name="20% - Accent1 2 2 3 3" xfId="1482"/>
    <cellStyle name="20% - Accent1 2 3 2 3" xfId="1483"/>
    <cellStyle name="20% - Accent1 3 2 3 3" xfId="1484"/>
    <cellStyle name="20% - Accent1 3 3 2 3" xfId="1485"/>
    <cellStyle name="20% - Accent1 4 2 3" xfId="1486"/>
    <cellStyle name="20% - Accent1 5 3 3" xfId="1487"/>
    <cellStyle name="20% - Accent1 6 3" xfId="1488"/>
    <cellStyle name="20% - Accent1 7 3" xfId="1489"/>
    <cellStyle name="20% - Accent1 8 3" xfId="1490"/>
    <cellStyle name="20% - Accent1 9 3" xfId="1491"/>
    <cellStyle name="20% - Accent2 10 3" xfId="1492"/>
    <cellStyle name="20% - Accent2 2 5 3" xfId="1493"/>
    <cellStyle name="20% - Accent2 2 2 3 3" xfId="1494"/>
    <cellStyle name="20% - Accent2 2 3 2 3" xfId="1495"/>
    <cellStyle name="20% - Accent2 3 2 3 3" xfId="1496"/>
    <cellStyle name="20% - Accent2 3 3 2 3" xfId="1497"/>
    <cellStyle name="20% - Accent2 4 2 3" xfId="1498"/>
    <cellStyle name="20% - Accent2 5 3 3" xfId="1499"/>
    <cellStyle name="20% - Accent2 6 3" xfId="1500"/>
    <cellStyle name="20% - Accent2 7 3" xfId="1501"/>
    <cellStyle name="20% - Accent2 8 3" xfId="1502"/>
    <cellStyle name="20% - Accent2 9 3" xfId="1503"/>
    <cellStyle name="20% - Accent3 10 3" xfId="1504"/>
    <cellStyle name="20% - Accent3 2 5 3" xfId="1505"/>
    <cellStyle name="20% - Accent3 2 2 3 3" xfId="1506"/>
    <cellStyle name="20% - Accent3 2 3 2 3" xfId="1507"/>
    <cellStyle name="20% - Accent3 3 2 3 3" xfId="1508"/>
    <cellStyle name="20% - Accent3 3 3 2 3" xfId="1509"/>
    <cellStyle name="20% - Accent3 4 2 3" xfId="1510"/>
    <cellStyle name="20% - Accent3 5 3 3" xfId="1511"/>
    <cellStyle name="20% - Accent3 6 3" xfId="1512"/>
    <cellStyle name="20% - Accent3 7 3" xfId="1513"/>
    <cellStyle name="20% - Accent3 8 3" xfId="1514"/>
    <cellStyle name="20% - Accent3 9 3" xfId="1515"/>
    <cellStyle name="20% - Accent4 10 3" xfId="1516"/>
    <cellStyle name="20% - Accent4 2 5 3" xfId="1517"/>
    <cellStyle name="20% - Accent4 2 2 3 3" xfId="1518"/>
    <cellStyle name="20% - Accent4 2 3 2 3" xfId="1519"/>
    <cellStyle name="20% - Accent4 3 2 3 3" xfId="1520"/>
    <cellStyle name="20% - Accent4 3 3 2 3" xfId="1521"/>
    <cellStyle name="20% - Accent4 4 2 3" xfId="1522"/>
    <cellStyle name="20% - Accent4 5 3 3" xfId="1523"/>
    <cellStyle name="20% - Accent4 6 3" xfId="1524"/>
    <cellStyle name="20% - Accent4 7 3" xfId="1525"/>
    <cellStyle name="20% - Accent4 8 3" xfId="1526"/>
    <cellStyle name="20% - Accent4 9 3" xfId="1527"/>
    <cellStyle name="20% - Accent5 10 3" xfId="1528"/>
    <cellStyle name="20% - Accent5 2 5 3" xfId="1529"/>
    <cellStyle name="20% - Accent5 2 2 3 3" xfId="1530"/>
    <cellStyle name="20% - Accent5 2 3 2 3" xfId="1531"/>
    <cellStyle name="20% - Accent5 3 2 3 3" xfId="1532"/>
    <cellStyle name="20% - Accent5 3 3 2 3" xfId="1533"/>
    <cellStyle name="20% - Accent5 4 2 3" xfId="1534"/>
    <cellStyle name="20% - Accent5 5 3 3" xfId="1535"/>
    <cellStyle name="20% - Accent5 6 3" xfId="1536"/>
    <cellStyle name="20% - Accent5 7 3" xfId="1537"/>
    <cellStyle name="20% - Accent5 8 3" xfId="1538"/>
    <cellStyle name="20% - Accent5 9 3" xfId="1539"/>
    <cellStyle name="20% - Accent6 10 3" xfId="1540"/>
    <cellStyle name="20% - Accent6 2 5 3" xfId="1541"/>
    <cellStyle name="20% - Accent6 2 2 3 3" xfId="1542"/>
    <cellStyle name="20% - Accent6 2 3 2 3" xfId="1543"/>
    <cellStyle name="20% - Accent6 3 2 3 3" xfId="1544"/>
    <cellStyle name="20% - Accent6 3 3 2 3" xfId="1545"/>
    <cellStyle name="20% - Accent6 4 2 3" xfId="1546"/>
    <cellStyle name="20% - Accent6 5 3 3" xfId="1547"/>
    <cellStyle name="20% - Accent6 6 3" xfId="1548"/>
    <cellStyle name="20% - Accent6 7 3" xfId="1549"/>
    <cellStyle name="20% - Accent6 8 3" xfId="1550"/>
    <cellStyle name="20% - Accent6 9 3" xfId="1551"/>
    <cellStyle name="40% - Accent1 10 3" xfId="1552"/>
    <cellStyle name="40% - Accent1 2 5 3" xfId="1553"/>
    <cellStyle name="40% - Accent1 2 2 3 3" xfId="1554"/>
    <cellStyle name="40% - Accent1 2 3 2 3" xfId="1555"/>
    <cellStyle name="40% - Accent1 3 2 3 3" xfId="1556"/>
    <cellStyle name="40% - Accent1 3 3 2 3" xfId="1557"/>
    <cellStyle name="40% - Accent1 4 2 3" xfId="1558"/>
    <cellStyle name="40% - Accent1 5 3 3" xfId="1559"/>
    <cellStyle name="40% - Accent1 6 3" xfId="1560"/>
    <cellStyle name="40% - Accent1 7 3" xfId="1561"/>
    <cellStyle name="40% - Accent1 8 3" xfId="1562"/>
    <cellStyle name="40% - Accent1 9 3" xfId="1563"/>
    <cellStyle name="40% - Accent2 10 3" xfId="1564"/>
    <cellStyle name="40% - Accent2 2 5 3" xfId="1565"/>
    <cellStyle name="40% - Accent2 2 2 3 3" xfId="1566"/>
    <cellStyle name="40% - Accent2 2 3 2 3" xfId="1567"/>
    <cellStyle name="40% - Accent2 3 2 3 3" xfId="1568"/>
    <cellStyle name="40% - Accent2 3 3 2 3" xfId="1569"/>
    <cellStyle name="40% - Accent2 4 2 3" xfId="1570"/>
    <cellStyle name="40% - Accent2 5 3 3" xfId="1571"/>
    <cellStyle name="40% - Accent2 6 3" xfId="1572"/>
    <cellStyle name="40% - Accent2 7 3" xfId="1573"/>
    <cellStyle name="40% - Accent2 8 3" xfId="1574"/>
    <cellStyle name="40% - Accent2 9 3" xfId="1575"/>
    <cellStyle name="40% - Accent3 10 3" xfId="1576"/>
    <cellStyle name="40% - Accent3 2 5 3" xfId="1577"/>
    <cellStyle name="40% - Accent3 2 2 3 3" xfId="1578"/>
    <cellStyle name="40% - Accent3 2 3 2 3" xfId="1579"/>
    <cellStyle name="40% - Accent3 3 2 3 3" xfId="1580"/>
    <cellStyle name="40% - Accent3 3 3 2 3" xfId="1581"/>
    <cellStyle name="40% - Accent3 4 2 3" xfId="1582"/>
    <cellStyle name="40% - Accent3 5 3 3" xfId="1583"/>
    <cellStyle name="40% - Accent3 6 3" xfId="1584"/>
    <cellStyle name="40% - Accent3 7 3" xfId="1585"/>
    <cellStyle name="40% - Accent3 8 3" xfId="1586"/>
    <cellStyle name="40% - Accent3 9 3" xfId="1587"/>
    <cellStyle name="40% - Accent4 10 3" xfId="1588"/>
    <cellStyle name="40% - Accent4 2 5 3" xfId="1589"/>
    <cellStyle name="40% - Accent4 2 2 3 3" xfId="1590"/>
    <cellStyle name="40% - Accent4 2 3 2 3" xfId="1591"/>
    <cellStyle name="40% - Accent4 3 2 3 3" xfId="1592"/>
    <cellStyle name="40% - Accent4 3 3 2 3" xfId="1593"/>
    <cellStyle name="40% - Accent4 4 2 3" xfId="1594"/>
    <cellStyle name="40% - Accent4 5 3 3" xfId="1595"/>
    <cellStyle name="40% - Accent4 6 3" xfId="1596"/>
    <cellStyle name="40% - Accent4 7 3" xfId="1597"/>
    <cellStyle name="40% - Accent4 8 3" xfId="1598"/>
    <cellStyle name="40% - Accent4 9 3" xfId="1599"/>
    <cellStyle name="40% - Accent5 10 3" xfId="1600"/>
    <cellStyle name="40% - Accent5 2 5 3" xfId="1601"/>
    <cellStyle name="40% - Accent5 2 2 3 3" xfId="1602"/>
    <cellStyle name="40% - Accent5 2 3 2 3" xfId="1603"/>
    <cellStyle name="40% - Accent5 3 2 3 3" xfId="1604"/>
    <cellStyle name="40% - Accent5 3 3 2 3" xfId="1605"/>
    <cellStyle name="40% - Accent5 4 2 3" xfId="1606"/>
    <cellStyle name="40% - Accent5 5 3 3" xfId="1607"/>
    <cellStyle name="40% - Accent5 6 3" xfId="1608"/>
    <cellStyle name="40% - Accent5 7 3" xfId="1609"/>
    <cellStyle name="40% - Accent5 8 3" xfId="1610"/>
    <cellStyle name="40% - Accent5 9 3" xfId="1611"/>
    <cellStyle name="40% - Accent6 10 3" xfId="1612"/>
    <cellStyle name="40% - Accent6 2 5 3" xfId="1613"/>
    <cellStyle name="40% - Accent6 2 2 3 3" xfId="1614"/>
    <cellStyle name="40% - Accent6 2 3 2 3" xfId="1615"/>
    <cellStyle name="40% - Accent6 3 2 3 3" xfId="1616"/>
    <cellStyle name="40% - Accent6 3 3 2 3" xfId="1617"/>
    <cellStyle name="40% - Accent6 4 2 3" xfId="1618"/>
    <cellStyle name="40% - Accent6 5 3 3" xfId="1619"/>
    <cellStyle name="40% - Accent6 6 3" xfId="1620"/>
    <cellStyle name="40% - Accent6 7 3" xfId="1621"/>
    <cellStyle name="40% - Accent6 8 3" xfId="1622"/>
    <cellStyle name="40% - Accent6 9 3" xfId="1623"/>
    <cellStyle name="Comma 10 3" xfId="1624"/>
    <cellStyle name="Comma 2 5 3" xfId="1625"/>
    <cellStyle name="Comma 2 2 3 3" xfId="1626"/>
    <cellStyle name="Comma 2 3 2 3" xfId="1627"/>
    <cellStyle name="Comma 3 5 3" xfId="1628"/>
    <cellStyle name="Comma 3 2 3 3" xfId="1629"/>
    <cellStyle name="Comma 3 3 2 3" xfId="1630"/>
    <cellStyle name="Comma 4 2 3" xfId="1631"/>
    <cellStyle name="Comma 5 2 3" xfId="1632"/>
    <cellStyle name="Comma 6 3" xfId="1633"/>
    <cellStyle name="Comma 7 3" xfId="1634"/>
    <cellStyle name="Comma 8 3" xfId="1635"/>
    <cellStyle name="Comma 9 3" xfId="1636"/>
    <cellStyle name="Normal 10 5 3" xfId="1637"/>
    <cellStyle name="Normal 11 5 3" xfId="1638"/>
    <cellStyle name="Normal 2 3 3 3" xfId="1639"/>
    <cellStyle name="Normal 2 4 2 3" xfId="1640"/>
    <cellStyle name="Normal 2 5 2 3" xfId="1641"/>
    <cellStyle name="Normal 3 5 3" xfId="1642"/>
    <cellStyle name="Normal 3 2 3 3" xfId="1643"/>
    <cellStyle name="Normal 3 3 2 3" xfId="1644"/>
    <cellStyle name="Normal 4 5 3" xfId="1645"/>
    <cellStyle name="Normal 4 2 3 3" xfId="1646"/>
    <cellStyle name="Normal 4 3 2 3" xfId="1647"/>
    <cellStyle name="Normal 5 2 3 3" xfId="1648"/>
    <cellStyle name="Normal 5 3 2 3" xfId="1649"/>
    <cellStyle name="Normal 6 5 3" xfId="1650"/>
    <cellStyle name="Normal 7 5 3" xfId="1651"/>
    <cellStyle name="Normal 8 5 3" xfId="1652"/>
    <cellStyle name="Normal 9 5 3" xfId="1653"/>
    <cellStyle name="Note 10 3" xfId="1654"/>
    <cellStyle name="Note 2 5 3" xfId="1655"/>
    <cellStyle name="Note 2 2 3 3" xfId="1656"/>
    <cellStyle name="Note 2 3 2 3" xfId="1657"/>
    <cellStyle name="Note 3 2 3 3" xfId="1658"/>
    <cellStyle name="Note 3 3 2 3" xfId="1659"/>
    <cellStyle name="Note 4 2 3" xfId="1660"/>
    <cellStyle name="Note 5 3 3" xfId="1661"/>
    <cellStyle name="Note 6 3" xfId="1662"/>
    <cellStyle name="Note 7 3" xfId="1663"/>
    <cellStyle name="Note 8 3" xfId="1664"/>
    <cellStyle name="Note 9 3" xfId="1665"/>
    <cellStyle name="Normal 13 5 3" xfId="1666"/>
    <cellStyle name="Normal 14 5 3" xfId="1667"/>
    <cellStyle name="Normal 16 4 3" xfId="1668"/>
    <cellStyle name="Normal 17 3 3" xfId="1669"/>
    <cellStyle name="Note 12 3" xfId="1670"/>
    <cellStyle name="Percent 3 3" xfId="1671"/>
    <cellStyle name="Normal 27 3" xfId="1672"/>
    <cellStyle name="Normal 2 8 2" xfId="1673"/>
    <cellStyle name="Normal 3 6 2" xfId="1674"/>
    <cellStyle name="Comma 2 6 2" xfId="1675"/>
    <cellStyle name="Normal 4 6 2" xfId="1676"/>
    <cellStyle name="Note 2 6 2" xfId="1677"/>
    <cellStyle name="20% - Accent1 2 6 2" xfId="1678"/>
    <cellStyle name="40% - Accent1 2 6 2" xfId="1679"/>
    <cellStyle name="20% - Accent2 2 6 2" xfId="1680"/>
    <cellStyle name="40% - Accent2 2 6 2" xfId="1681"/>
    <cellStyle name="20% - Accent3 2 6 2" xfId="1682"/>
    <cellStyle name="40% - Accent3 2 6 2" xfId="1683"/>
    <cellStyle name="20% - Accent4 2 6 2" xfId="1684"/>
    <cellStyle name="40% - Accent4 2 6 2" xfId="1685"/>
    <cellStyle name="20% - Accent5 2 6 2" xfId="1686"/>
    <cellStyle name="40% - Accent5 2 6 2" xfId="1687"/>
    <cellStyle name="20% - Accent6 2 6 2" xfId="1688"/>
    <cellStyle name="40% - Accent6 2 6 2" xfId="1689"/>
    <cellStyle name="Comma 3 6 2" xfId="1690"/>
    <cellStyle name="Normal 5 6 2" xfId="1691"/>
    <cellStyle name="Note 3 6 2" xfId="1692"/>
    <cellStyle name="20% - Accent1 3 6 2" xfId="1693"/>
    <cellStyle name="40% - Accent1 3 6 2" xfId="1694"/>
    <cellStyle name="20% - Accent2 3 6 2" xfId="1695"/>
    <cellStyle name="40% - Accent2 3 6 2" xfId="1696"/>
    <cellStyle name="20% - Accent3 3 6 2" xfId="1697"/>
    <cellStyle name="40% - Accent3 3 6 2" xfId="1698"/>
    <cellStyle name="20% - Accent4 3 6 2" xfId="1699"/>
    <cellStyle name="40% - Accent4 3 6 2" xfId="1700"/>
    <cellStyle name="20% - Accent5 3 6 2" xfId="1701"/>
    <cellStyle name="40% - Accent5 3 6 2" xfId="1702"/>
    <cellStyle name="20% - Accent6 3 6 2" xfId="1703"/>
    <cellStyle name="40% - Accent6 3 6 2" xfId="1704"/>
    <cellStyle name="Normal 6 6 2" xfId="1705"/>
    <cellStyle name="Normal 7 6 2" xfId="1706"/>
    <cellStyle name="Normal 8 6 2" xfId="1707"/>
    <cellStyle name="Normal 9 6 2" xfId="1708"/>
    <cellStyle name="Normal 10 6 2" xfId="1709"/>
    <cellStyle name="Normal 11 6 2" xfId="1710"/>
    <cellStyle name="Normal 12 6 2" xfId="1711"/>
    <cellStyle name="Normal 13 6 2" xfId="1712"/>
    <cellStyle name="Normal 2 4 3 2" xfId="1713"/>
    <cellStyle name="Normal 3 3 3 2" xfId="1714"/>
    <cellStyle name="Comma 2 3 3 2" xfId="1715"/>
    <cellStyle name="Normal 4 3 3 2" xfId="1716"/>
    <cellStyle name="Note 2 3 3 2" xfId="1717"/>
    <cellStyle name="20% - Accent1 2 3 3 2" xfId="1718"/>
    <cellStyle name="40% - Accent1 2 3 3 2" xfId="1719"/>
    <cellStyle name="20% - Accent2 2 3 3 2" xfId="1720"/>
    <cellStyle name="40% - Accent2 2 3 3 2" xfId="1721"/>
    <cellStyle name="20% - Accent3 2 3 3 2" xfId="1722"/>
    <cellStyle name="40% - Accent3 2 3 3 2" xfId="1723"/>
    <cellStyle name="20% - Accent4 2 3 3 2" xfId="1724"/>
    <cellStyle name="40% - Accent4 2 3 3 2" xfId="1725"/>
    <cellStyle name="20% - Accent5 2 3 3 2" xfId="1726"/>
    <cellStyle name="40% - Accent5 2 3 3 2" xfId="1727"/>
    <cellStyle name="20% - Accent6 2 3 3 2" xfId="1728"/>
    <cellStyle name="40% - Accent6 2 3 3 2" xfId="1729"/>
    <cellStyle name="Comma 3 3 3 2" xfId="1730"/>
    <cellStyle name="Normal 5 3 3 2" xfId="1731"/>
    <cellStyle name="Note 3 3 3 2" xfId="1732"/>
    <cellStyle name="20% - Accent1 3 3 3 2" xfId="1733"/>
    <cellStyle name="40% - Accent1 3 3 3 2" xfId="1734"/>
    <cellStyle name="20% - Accent2 3 3 3 2" xfId="1735"/>
    <cellStyle name="40% - Accent2 3 3 3 2" xfId="1736"/>
    <cellStyle name="20% - Accent3 3 3 3 2" xfId="1737"/>
    <cellStyle name="40% - Accent3 3 3 3 2" xfId="1738"/>
    <cellStyle name="20% - Accent4 3 3 3 2" xfId="1739"/>
    <cellStyle name="40% - Accent4 3 3 3 2" xfId="1740"/>
    <cellStyle name="20% - Accent5 3 3 3 2" xfId="1741"/>
    <cellStyle name="40% - Accent5 3 3 3 2" xfId="1742"/>
    <cellStyle name="20% - Accent6 3 3 3 2" xfId="1743"/>
    <cellStyle name="40% - Accent6 3 3 3 2" xfId="1744"/>
    <cellStyle name="Normal 6 3 2 2" xfId="1745"/>
    <cellStyle name="Normal 7 3 2 2" xfId="1746"/>
    <cellStyle name="Normal 8 3 2 2" xfId="1747"/>
    <cellStyle name="Normal 9 3 2 2" xfId="1748"/>
    <cellStyle name="Normal 10 3 2 2" xfId="1749"/>
    <cellStyle name="Normal 11 3 2 2" xfId="1750"/>
    <cellStyle name="Normal 12 3 2 2" xfId="1751"/>
    <cellStyle name="Normal 13 3 2 2" xfId="1752"/>
    <cellStyle name="Normal 14 3 2 2" xfId="1753"/>
    <cellStyle name="Normal 15 5 2" xfId="1754"/>
    <cellStyle name="Normal 16 5 2" xfId="1755"/>
    <cellStyle name="Normal 17 4 2" xfId="1756"/>
    <cellStyle name="Normal 18 3 2" xfId="1757"/>
    <cellStyle name="Percent 2 3 2" xfId="1758"/>
    <cellStyle name="Note 5 4 2" xfId="1759"/>
    <cellStyle name="20% - Accent1 5 4 2" xfId="1760"/>
    <cellStyle name="40% - Accent1 5 4 2" xfId="1761"/>
    <cellStyle name="20% - Accent2 5 4 2" xfId="1762"/>
    <cellStyle name="40% - Accent2 5 4 2" xfId="1763"/>
    <cellStyle name="20% - Accent3 5 4 2" xfId="1764"/>
    <cellStyle name="40% - Accent3 5 4 2" xfId="1765"/>
    <cellStyle name="20% - Accent4 5 4 2" xfId="1766"/>
    <cellStyle name="40% - Accent4 5 4 2" xfId="1767"/>
    <cellStyle name="20% - Accent5 5 4 2" xfId="1768"/>
    <cellStyle name="40% - Accent5 5 4 2" xfId="1769"/>
    <cellStyle name="20% - Accent6 5 4 2" xfId="1770"/>
    <cellStyle name="40% - Accent6 5 4 2" xfId="1771"/>
    <cellStyle name="Normal 2 3 4 2" xfId="1772"/>
    <cellStyle name="Normal 3 2 4 2" xfId="1773"/>
    <cellStyle name="Comma 2 2 4 2" xfId="1774"/>
    <cellStyle name="Normal 4 2 4 2" xfId="1775"/>
    <cellStyle name="Note 2 2 4 2" xfId="1776"/>
    <cellStyle name="20% - Accent1 2 2 4 2" xfId="1777"/>
    <cellStyle name="40% - Accent1 2 2 4 2" xfId="1778"/>
    <cellStyle name="20% - Accent2 2 2 4 2" xfId="1779"/>
    <cellStyle name="40% - Accent2 2 2 4 2" xfId="1780"/>
    <cellStyle name="20% - Accent3 2 2 4 2" xfId="1781"/>
    <cellStyle name="40% - Accent3 2 2 4 2" xfId="1782"/>
    <cellStyle name="20% - Accent4 2 2 4 2" xfId="1783"/>
    <cellStyle name="40% - Accent4 2 2 4 2" xfId="1784"/>
    <cellStyle name="20% - Accent5 2 2 4 2" xfId="1785"/>
    <cellStyle name="40% - Accent5 2 2 4 2" xfId="1786"/>
    <cellStyle name="20% - Accent6 2 2 4 2" xfId="1787"/>
    <cellStyle name="40% - Accent6 2 2 4 2" xfId="1788"/>
    <cellStyle name="Comma 3 2 4 2" xfId="1789"/>
    <cellStyle name="Normal 5 2 4 2" xfId="1790"/>
    <cellStyle name="Note 3 2 4 2" xfId="1791"/>
    <cellStyle name="20% - Accent1 3 2 4 2" xfId="1792"/>
    <cellStyle name="40% - Accent1 3 2 4 2" xfId="1793"/>
    <cellStyle name="20% - Accent2 3 2 4 2" xfId="1794"/>
    <cellStyle name="40% - Accent2 3 2 4 2" xfId="1795"/>
    <cellStyle name="20% - Accent3 3 2 4 2" xfId="1796"/>
    <cellStyle name="40% - Accent3 3 2 4 2" xfId="1797"/>
    <cellStyle name="20% - Accent4 3 2 4 2" xfId="1798"/>
    <cellStyle name="40% - Accent4 3 2 4 2" xfId="1799"/>
    <cellStyle name="20% - Accent5 3 2 4 2" xfId="1800"/>
    <cellStyle name="40% - Accent5 3 2 4 2" xfId="1801"/>
    <cellStyle name="20% - Accent6 3 2 4 2" xfId="1802"/>
    <cellStyle name="40% - Accent6 3 2 4 2" xfId="1803"/>
    <cellStyle name="Normal 6 2 3 2" xfId="1804"/>
    <cellStyle name="Normal 7 2 3 2" xfId="1805"/>
    <cellStyle name="Normal 8 2 3 2" xfId="1806"/>
    <cellStyle name="Normal 9 2 3 2" xfId="1807"/>
    <cellStyle name="Normal 10 2 3 2" xfId="1808"/>
    <cellStyle name="Normal 11 2 3 2" xfId="1809"/>
    <cellStyle name="Normal 12 2 3 2" xfId="1810"/>
    <cellStyle name="Normal 13 2 3 2" xfId="1811"/>
    <cellStyle name="Normal 14 2 3 2" xfId="1812"/>
    <cellStyle name="Normal 15 2 3 2" xfId="1813"/>
    <cellStyle name="Normal 19 3 2" xfId="1814"/>
    <cellStyle name="Normal 20 3 2" xfId="1815"/>
    <cellStyle name="Normal 21 3 2" xfId="1816"/>
    <cellStyle name="Normal 22 3 2" xfId="1817"/>
    <cellStyle name="Normal 23 3 2" xfId="1818"/>
    <cellStyle name="Normal 24 3 2" xfId="1819"/>
    <cellStyle name="Normal 25 3 2" xfId="1820"/>
    <cellStyle name="Normal 2 5 3 2" xfId="1821"/>
    <cellStyle name="Normal 3 4 2 2" xfId="1822"/>
    <cellStyle name="Comma 2 4 2 2" xfId="1823"/>
    <cellStyle name="Normal 4 4 2 2" xfId="1824"/>
    <cellStyle name="Note 2 4 2 2" xfId="1825"/>
    <cellStyle name="20% - Accent1 2 4 2 2" xfId="1826"/>
    <cellStyle name="40% - Accent1 2 4 2 2" xfId="1827"/>
    <cellStyle name="20% - Accent2 2 4 2 2" xfId="1828"/>
    <cellStyle name="40% - Accent2 2 4 2 2" xfId="1829"/>
    <cellStyle name="20% - Accent3 2 4 2 2" xfId="1830"/>
    <cellStyle name="40% - Accent3 2 4 2 2" xfId="1831"/>
    <cellStyle name="20% - Accent4 2 4 2 2" xfId="1832"/>
    <cellStyle name="40% - Accent4 2 4 2 2" xfId="1833"/>
    <cellStyle name="20% - Accent5 2 4 2 2" xfId="1834"/>
    <cellStyle name="40% - Accent5 2 4 2 2" xfId="1835"/>
    <cellStyle name="20% - Accent6 2 4 2 2" xfId="1836"/>
    <cellStyle name="40% - Accent6 2 4 2 2" xfId="1837"/>
    <cellStyle name="Comma 3 4 2 2" xfId="1838"/>
    <cellStyle name="Normal 5 4 2 2" xfId="1839"/>
    <cellStyle name="Note 3 4 2 2" xfId="1840"/>
    <cellStyle name="20% - Accent1 3 4 2 2" xfId="1841"/>
    <cellStyle name="40% - Accent1 3 4 2 2" xfId="1842"/>
    <cellStyle name="20% - Accent2 3 4 2 2" xfId="1843"/>
    <cellStyle name="40% - Accent2 3 4 2 2" xfId="1844"/>
    <cellStyle name="20% - Accent3 3 4 2 2" xfId="1845"/>
    <cellStyle name="40% - Accent3 3 4 2 2" xfId="1846"/>
    <cellStyle name="20% - Accent4 3 4 2 2" xfId="1847"/>
    <cellStyle name="40% - Accent4 3 4 2 2" xfId="1848"/>
    <cellStyle name="20% - Accent5 3 4 2 2" xfId="1849"/>
    <cellStyle name="40% - Accent5 3 4 2 2" xfId="1850"/>
    <cellStyle name="20% - Accent6 3 4 2 2" xfId="1851"/>
    <cellStyle name="40% - Accent6 3 4 2 2" xfId="1852"/>
    <cellStyle name="Normal 6 4 2 2" xfId="1853"/>
    <cellStyle name="Normal 7 4 2 2" xfId="1854"/>
    <cellStyle name="Normal 8 4 2 2" xfId="1855"/>
    <cellStyle name="Normal 9 4 2 2" xfId="1856"/>
    <cellStyle name="Normal 10 4 2 2" xfId="1857"/>
    <cellStyle name="Normal 11 4 2 2" xfId="1858"/>
    <cellStyle name="Normal 12 4 2 2" xfId="1859"/>
    <cellStyle name="Normal 13 4 2 2" xfId="1860"/>
    <cellStyle name="Normal 14 4 2 2" xfId="1861"/>
    <cellStyle name="Normal 15 3 2 2" xfId="1862"/>
    <cellStyle name="Normal 16 3 2 2" xfId="1863"/>
    <cellStyle name="Normal 17 2 2 2" xfId="1864"/>
    <cellStyle name="Normal 18 2 2 2" xfId="1865"/>
    <cellStyle name="Percent 2 2 2 2" xfId="1866"/>
    <cellStyle name="Note 5 2 2 2" xfId="1867"/>
    <cellStyle name="20% - Accent1 5 2 2 2" xfId="1868"/>
    <cellStyle name="40% - Accent1 5 2 2 2" xfId="1869"/>
    <cellStyle name="20% - Accent2 5 2 2 2" xfId="1870"/>
    <cellStyle name="40% - Accent2 5 2 2 2" xfId="1871"/>
    <cellStyle name="20% - Accent3 5 2 2 2" xfId="1872"/>
    <cellStyle name="40% - Accent3 5 2 2 2" xfId="1873"/>
    <cellStyle name="20% - Accent4 5 2 2 2" xfId="1874"/>
    <cellStyle name="40% - Accent4 5 2 2 2" xfId="1875"/>
    <cellStyle name="20% - Accent5 5 2 2 2" xfId="1876"/>
    <cellStyle name="40% - Accent5 5 2 2 2" xfId="1877"/>
    <cellStyle name="20% - Accent6 5 2 2 2" xfId="1878"/>
    <cellStyle name="40% - Accent6 5 2 2 2" xfId="1879"/>
    <cellStyle name="Normal 2 3 2 2 2" xfId="1880"/>
    <cellStyle name="Normal 3 2 2 2 2" xfId="1881"/>
    <cellStyle name="Comma 2 2 2 2 2" xfId="1882"/>
    <cellStyle name="Normal 4 2 2 2 2" xfId="1883"/>
    <cellStyle name="Note 2 2 2 2 2" xfId="1884"/>
    <cellStyle name="20% - Accent1 2 2 2 2 2" xfId="1885"/>
    <cellStyle name="40% - Accent1 2 2 2 2 2" xfId="1886"/>
    <cellStyle name="20% - Accent2 2 2 2 2 2" xfId="1887"/>
    <cellStyle name="40% - Accent2 2 2 2 2 2" xfId="1888"/>
    <cellStyle name="20% - Accent3 2 2 2 2 2" xfId="1889"/>
    <cellStyle name="40% - Accent3 2 2 2 2 2" xfId="1890"/>
    <cellStyle name="20% - Accent4 2 2 2 2 2" xfId="1891"/>
    <cellStyle name="40% - Accent4 2 2 2 2 2" xfId="1892"/>
    <cellStyle name="20% - Accent5 2 2 2 2 2" xfId="1893"/>
    <cellStyle name="40% - Accent5 2 2 2 2 2" xfId="1894"/>
    <cellStyle name="20% - Accent6 2 2 2 2 2" xfId="1895"/>
    <cellStyle name="40% - Accent6 2 2 2 2 2" xfId="1896"/>
    <cellStyle name="Comma 3 2 2 2 2" xfId="1897"/>
    <cellStyle name="Normal 5 2 2 2 2" xfId="1898"/>
    <cellStyle name="Note 3 2 2 2 2" xfId="1899"/>
    <cellStyle name="20% - Accent1 3 2 2 2 2" xfId="1900"/>
    <cellStyle name="40% - Accent1 3 2 2 2 2" xfId="1901"/>
    <cellStyle name="20% - Accent2 3 2 2 2 2" xfId="1902"/>
    <cellStyle name="40% - Accent2 3 2 2 2 2" xfId="1903"/>
    <cellStyle name="20% - Accent3 3 2 2 2 2" xfId="1904"/>
    <cellStyle name="40% - Accent3 3 2 2 2 2" xfId="1905"/>
    <cellStyle name="20% - Accent4 3 2 2 2 2" xfId="1906"/>
    <cellStyle name="40% - Accent4 3 2 2 2 2" xfId="1907"/>
    <cellStyle name="20% - Accent5 3 2 2 2 2" xfId="1908"/>
    <cellStyle name="40% - Accent5 3 2 2 2 2" xfId="1909"/>
    <cellStyle name="20% - Accent6 3 2 2 2 2" xfId="1910"/>
    <cellStyle name="40% - Accent6 3 2 2 2 2" xfId="1911"/>
    <cellStyle name="Normal 6 2 2 2 2" xfId="1912"/>
    <cellStyle name="Normal 7 2 2 2 2" xfId="1913"/>
    <cellStyle name="Normal 8 2 2 2 2" xfId="1914"/>
    <cellStyle name="Normal 9 2 2 2 2" xfId="1915"/>
    <cellStyle name="Normal 10 2 2 2 2" xfId="1916"/>
    <cellStyle name="Normal 11 2 2 2 2" xfId="1917"/>
    <cellStyle name="Normal 12 2 2 2 2" xfId="1918"/>
    <cellStyle name="Normal 13 2 2 2 2" xfId="1919"/>
    <cellStyle name="Normal 14 2 2 2 2" xfId="1920"/>
    <cellStyle name="Normal 15 2 2 2 2" xfId="1921"/>
    <cellStyle name="Normal 19 2 2 2" xfId="1922"/>
    <cellStyle name="Normal 20 2 2 2" xfId="1923"/>
    <cellStyle name="Normal 21 2 2 2" xfId="1924"/>
    <cellStyle name="Normal 22 2 2 2" xfId="1925"/>
    <cellStyle name="Normal 23 2 2 2" xfId="1926"/>
    <cellStyle name="Normal 24 2 2 2" xfId="1927"/>
    <cellStyle name="Normal 25 2 2 2" xfId="1928"/>
    <cellStyle name="20% - Accent1 12 2" xfId="1929"/>
    <cellStyle name="40% - Accent1 12 2" xfId="1930"/>
    <cellStyle name="20% - Accent2 12 2" xfId="1931"/>
    <cellStyle name="40% - Accent2 12 2" xfId="1932"/>
    <cellStyle name="20% - Accent3 12 2" xfId="1933"/>
    <cellStyle name="40% - Accent3 12 2" xfId="1934"/>
    <cellStyle name="20% - Accent4 12 2" xfId="1935"/>
    <cellStyle name="40% - Accent4 12 2" xfId="1936"/>
    <cellStyle name="20% - Accent5 12 2" xfId="1937"/>
    <cellStyle name="40% - Accent5 12 2" xfId="1938"/>
    <cellStyle name="20% - Accent6 12 2" xfId="1939"/>
    <cellStyle name="40% - Accent6 12 2" xfId="1940"/>
    <cellStyle name="Normal 26 2 2" xfId="1941"/>
    <cellStyle name="Normal 15 4 2 2" xfId="1942"/>
    <cellStyle name="20% - Accent1 10 2 2" xfId="1943"/>
    <cellStyle name="20% - Accent1 2 5 2 2" xfId="1944"/>
    <cellStyle name="20% - Accent1 2 2 3 2 2" xfId="1945"/>
    <cellStyle name="20% - Accent1 2 3 2 2 2" xfId="1946"/>
    <cellStyle name="20% - Accent1 3 2 3 2 2" xfId="1947"/>
    <cellStyle name="20% - Accent1 3 3 2 2 2" xfId="1948"/>
    <cellStyle name="20% - Accent1 4 2 2 2" xfId="1949"/>
    <cellStyle name="20% - Accent1 5 3 2 2" xfId="1950"/>
    <cellStyle name="20% - Accent1 6 2 2" xfId="1951"/>
    <cellStyle name="20% - Accent1 7 2 2" xfId="1952"/>
    <cellStyle name="20% - Accent1 8 2 2" xfId="1953"/>
    <cellStyle name="20% - Accent1 9 2 2" xfId="1954"/>
    <cellStyle name="20% - Accent2 10 2 2" xfId="1955"/>
    <cellStyle name="20% - Accent2 2 5 2 2" xfId="1956"/>
    <cellStyle name="20% - Accent2 2 2 3 2 2" xfId="1957"/>
    <cellStyle name="20% - Accent2 2 3 2 2 2" xfId="1958"/>
    <cellStyle name="20% - Accent2 3 2 3 2 2" xfId="1959"/>
    <cellStyle name="20% - Accent2 3 3 2 2 2" xfId="1960"/>
    <cellStyle name="20% - Accent2 4 2 2 2" xfId="1961"/>
    <cellStyle name="20% - Accent2 5 3 2 2" xfId="1962"/>
    <cellStyle name="20% - Accent2 6 2 2" xfId="1963"/>
    <cellStyle name="20% - Accent2 7 2 2" xfId="1964"/>
    <cellStyle name="20% - Accent2 8 2 2" xfId="1965"/>
    <cellStyle name="20% - Accent2 9 2 2" xfId="1966"/>
    <cellStyle name="20% - Accent3 10 2 2" xfId="1967"/>
    <cellStyle name="20% - Accent3 2 5 2 2" xfId="1968"/>
    <cellStyle name="20% - Accent3 2 2 3 2 2" xfId="1969"/>
    <cellStyle name="20% - Accent3 2 3 2 2 2" xfId="1970"/>
    <cellStyle name="20% - Accent3 3 2 3 2 2" xfId="1971"/>
    <cellStyle name="20% - Accent3 3 3 2 2 2" xfId="1972"/>
    <cellStyle name="20% - Accent3 4 2 2 2" xfId="1973"/>
    <cellStyle name="20% - Accent3 5 3 2 2" xfId="1974"/>
    <cellStyle name="20% - Accent3 6 2 2" xfId="1975"/>
    <cellStyle name="20% - Accent3 7 2 2" xfId="1976"/>
    <cellStyle name="20% - Accent3 8 2 2" xfId="1977"/>
    <cellStyle name="20% - Accent3 9 2 2" xfId="1978"/>
    <cellStyle name="20% - Accent4 10 2 2" xfId="1979"/>
    <cellStyle name="20% - Accent4 2 5 2 2" xfId="1980"/>
    <cellStyle name="20% - Accent4 2 2 3 2 2" xfId="1981"/>
    <cellStyle name="20% - Accent4 2 3 2 2 2" xfId="1982"/>
    <cellStyle name="20% - Accent4 3 2 3 2 2" xfId="1983"/>
    <cellStyle name="20% - Accent4 3 3 2 2 2" xfId="1984"/>
    <cellStyle name="20% - Accent4 4 2 2 2" xfId="1985"/>
    <cellStyle name="20% - Accent4 5 3 2 2" xfId="1986"/>
    <cellStyle name="20% - Accent4 6 2 2" xfId="1987"/>
    <cellStyle name="20% - Accent4 7 2 2" xfId="1988"/>
    <cellStyle name="20% - Accent4 8 2 2" xfId="1989"/>
    <cellStyle name="20% - Accent4 9 2 2" xfId="1990"/>
    <cellStyle name="20% - Accent5 10 2 2" xfId="1991"/>
    <cellStyle name="20% - Accent5 2 5 2 2" xfId="1992"/>
    <cellStyle name="20% - Accent5 2 2 3 2 2" xfId="1993"/>
    <cellStyle name="20% - Accent5 2 3 2 2 2" xfId="1994"/>
    <cellStyle name="20% - Accent5 3 2 3 2 2" xfId="1995"/>
    <cellStyle name="20% - Accent5 3 3 2 2 2" xfId="1996"/>
    <cellStyle name="20% - Accent5 4 2 2 2" xfId="1997"/>
    <cellStyle name="20% - Accent5 5 3 2 2" xfId="1998"/>
    <cellStyle name="20% - Accent5 6 2 2" xfId="1999"/>
    <cellStyle name="20% - Accent5 7 2 2" xfId="2000"/>
    <cellStyle name="20% - Accent5 8 2 2" xfId="2001"/>
    <cellStyle name="20% - Accent5 9 2 2" xfId="2002"/>
    <cellStyle name="20% - Accent6 10 2 2" xfId="2003"/>
    <cellStyle name="20% - Accent6 2 5 2 2" xfId="2004"/>
    <cellStyle name="20% - Accent6 2 2 3 2 2" xfId="2005"/>
    <cellStyle name="20% - Accent6 2 3 2 2 2" xfId="2006"/>
    <cellStyle name="20% - Accent6 3 2 3 2 2" xfId="2007"/>
    <cellStyle name="20% - Accent6 3 3 2 2 2" xfId="2008"/>
    <cellStyle name="20% - Accent6 4 2 2 2" xfId="2009"/>
    <cellStyle name="20% - Accent6 5 3 2 2" xfId="2010"/>
    <cellStyle name="20% - Accent6 6 2 2" xfId="2011"/>
    <cellStyle name="20% - Accent6 7 2 2" xfId="2012"/>
    <cellStyle name="20% - Accent6 8 2 2" xfId="2013"/>
    <cellStyle name="20% - Accent6 9 2 2" xfId="2014"/>
    <cellStyle name="40% - Accent1 10 2 2" xfId="2015"/>
    <cellStyle name="40% - Accent1 2 5 2 2" xfId="2016"/>
    <cellStyle name="40% - Accent1 2 2 3 2 2" xfId="2017"/>
    <cellStyle name="40% - Accent1 2 3 2 2 2" xfId="2018"/>
    <cellStyle name="40% - Accent1 3 2 3 2 2" xfId="2019"/>
    <cellStyle name="40% - Accent1 3 3 2 2 2" xfId="2020"/>
    <cellStyle name="40% - Accent1 4 2 2 2" xfId="2021"/>
    <cellStyle name="40% - Accent1 5 3 2 2" xfId="2022"/>
    <cellStyle name="40% - Accent1 6 2 2" xfId="2023"/>
    <cellStyle name="40% - Accent1 7 2 2" xfId="2024"/>
    <cellStyle name="40% - Accent1 8 2 2" xfId="2025"/>
    <cellStyle name="40% - Accent1 9 2 2" xfId="2026"/>
    <cellStyle name="40% - Accent2 10 2 2" xfId="2027"/>
    <cellStyle name="40% - Accent2 2 5 2 2" xfId="2028"/>
    <cellStyle name="40% - Accent2 2 2 3 2 2" xfId="2029"/>
    <cellStyle name="40% - Accent2 2 3 2 2 2" xfId="2030"/>
    <cellStyle name="40% - Accent2 3 2 3 2 2" xfId="2031"/>
    <cellStyle name="40% - Accent2 3 3 2 2 2" xfId="2032"/>
    <cellStyle name="40% - Accent2 4 2 2 2" xfId="2033"/>
    <cellStyle name="40% - Accent2 5 3 2 2" xfId="2034"/>
    <cellStyle name="40% - Accent2 6 2 2" xfId="2035"/>
    <cellStyle name="40% - Accent2 7 2 2" xfId="2036"/>
    <cellStyle name="40% - Accent2 8 2 2" xfId="2037"/>
    <cellStyle name="40% - Accent2 9 2 2" xfId="2038"/>
    <cellStyle name="40% - Accent3 10 2 2" xfId="2039"/>
    <cellStyle name="40% - Accent3 2 5 2 2" xfId="2040"/>
    <cellStyle name="40% - Accent3 2 2 3 2 2" xfId="2041"/>
    <cellStyle name="40% - Accent3 2 3 2 2 2" xfId="2042"/>
    <cellStyle name="40% - Accent3 3 2 3 2 2" xfId="2043"/>
    <cellStyle name="40% - Accent3 3 3 2 2 2" xfId="2044"/>
    <cellStyle name="40% - Accent3 4 2 2 2" xfId="2045"/>
    <cellStyle name="40% - Accent3 5 3 2 2" xfId="2046"/>
    <cellStyle name="40% - Accent3 6 2 2" xfId="2047"/>
    <cellStyle name="40% - Accent3 7 2 2" xfId="2048"/>
    <cellStyle name="40% - Accent3 8 2 2" xfId="2049"/>
    <cellStyle name="40% - Accent3 9 2 2" xfId="2050"/>
    <cellStyle name="40% - Accent4 10 2 2" xfId="2051"/>
    <cellStyle name="40% - Accent4 2 5 2 2" xfId="2052"/>
    <cellStyle name="40% - Accent4 2 2 3 2 2" xfId="2053"/>
    <cellStyle name="40% - Accent4 2 3 2 2 2" xfId="2054"/>
    <cellStyle name="40% - Accent4 3 2 3 2 2" xfId="2055"/>
    <cellStyle name="40% - Accent4 3 3 2 2 2" xfId="2056"/>
    <cellStyle name="40% - Accent4 4 2 2 2" xfId="2057"/>
    <cellStyle name="40% - Accent4 5 3 2 2" xfId="2058"/>
    <cellStyle name="40% - Accent4 6 2 2" xfId="2059"/>
    <cellStyle name="40% - Accent4 7 2 2" xfId="2060"/>
    <cellStyle name="40% - Accent4 8 2 2" xfId="2061"/>
    <cellStyle name="40% - Accent4 9 2 2" xfId="2062"/>
    <cellStyle name="40% - Accent5 10 2 2" xfId="2063"/>
    <cellStyle name="40% - Accent5 2 5 2 2" xfId="2064"/>
    <cellStyle name="40% - Accent5 2 2 3 2 2" xfId="2065"/>
    <cellStyle name="40% - Accent5 2 3 2 2 2" xfId="2066"/>
    <cellStyle name="40% - Accent5 3 2 3 2 2" xfId="2067"/>
    <cellStyle name="40% - Accent5 3 3 2 2 2" xfId="2068"/>
    <cellStyle name="40% - Accent5 4 2 2 2" xfId="2069"/>
    <cellStyle name="40% - Accent5 5 3 2 2" xfId="2070"/>
    <cellStyle name="40% - Accent5 6 2 2" xfId="2071"/>
    <cellStyle name="40% - Accent5 7 2 2" xfId="2072"/>
    <cellStyle name="40% - Accent5 8 2 2" xfId="2073"/>
    <cellStyle name="40% - Accent5 9 2 2" xfId="2074"/>
    <cellStyle name="40% - Accent6 10 2 2" xfId="2075"/>
    <cellStyle name="40% - Accent6 2 5 2 2" xfId="2076"/>
    <cellStyle name="40% - Accent6 2 2 3 2 2" xfId="2077"/>
    <cellStyle name="40% - Accent6 2 3 2 2 2" xfId="2078"/>
    <cellStyle name="40% - Accent6 3 2 3 2 2" xfId="2079"/>
    <cellStyle name="40% - Accent6 3 3 2 2 2" xfId="2080"/>
    <cellStyle name="40% - Accent6 4 2 2 2" xfId="2081"/>
    <cellStyle name="40% - Accent6 5 3 2 2" xfId="2082"/>
    <cellStyle name="40% - Accent6 6 2 2" xfId="2083"/>
    <cellStyle name="40% - Accent6 7 2 2" xfId="2084"/>
    <cellStyle name="40% - Accent6 8 2 2" xfId="2085"/>
    <cellStyle name="40% - Accent6 9 2 2" xfId="2086"/>
    <cellStyle name="Comma 10 2 2" xfId="2087"/>
    <cellStyle name="Comma 2 5 2 2" xfId="2088"/>
    <cellStyle name="Comma 2 2 3 2 2" xfId="2089"/>
    <cellStyle name="Comma 2 3 2 2 2" xfId="2090"/>
    <cellStyle name="Comma 3 5 2 2" xfId="2091"/>
    <cellStyle name="Comma 3 2 3 2 2" xfId="2092"/>
    <cellStyle name="Comma 3 3 2 2 2" xfId="2093"/>
    <cellStyle name="Comma 4 2 2 2" xfId="2094"/>
    <cellStyle name="Comma 5 2 2 2" xfId="2095"/>
    <cellStyle name="Comma 6 2 2" xfId="2096"/>
    <cellStyle name="Comma 7 2 2" xfId="2097"/>
    <cellStyle name="Comma 8 2 2" xfId="2098"/>
    <cellStyle name="Comma 9 2 2" xfId="2099"/>
    <cellStyle name="Normal 10 5 2 2" xfId="2100"/>
    <cellStyle name="Normal 11 5 2 2" xfId="2101"/>
    <cellStyle name="Normal 2 3 3 2 2" xfId="2102"/>
    <cellStyle name="Normal 2 4 2 2 2" xfId="2103"/>
    <cellStyle name="Normal 2 5 2 2 2" xfId="2104"/>
    <cellStyle name="Normal 3 5 2 2" xfId="2105"/>
    <cellStyle name="Normal 3 2 3 2 2" xfId="2106"/>
    <cellStyle name="Normal 3 3 2 2 2" xfId="2107"/>
    <cellStyle name="Normal 4 5 2 2" xfId="2108"/>
    <cellStyle name="Normal 4 2 3 2 2" xfId="2109"/>
    <cellStyle name="Normal 4 3 2 2 2" xfId="2110"/>
    <cellStyle name="Normal 5 2 3 2 2" xfId="2111"/>
    <cellStyle name="Normal 5 3 2 2 2" xfId="2112"/>
    <cellStyle name="Normal 6 5 2 2" xfId="2113"/>
    <cellStyle name="Normal 7 5 2 2" xfId="2114"/>
    <cellStyle name="Normal 8 5 2 2" xfId="2115"/>
    <cellStyle name="Normal 9 5 2 2" xfId="2116"/>
    <cellStyle name="Note 10 2 2" xfId="2117"/>
    <cellStyle name="Note 2 5 2 2" xfId="2118"/>
    <cellStyle name="Note 2 2 3 2 2" xfId="2119"/>
    <cellStyle name="Note 2 3 2 2 2" xfId="2120"/>
    <cellStyle name="Note 3 2 3 2 2" xfId="2121"/>
    <cellStyle name="Note 3 3 2 2 2" xfId="2122"/>
    <cellStyle name="Note 4 2 2 2" xfId="2123"/>
    <cellStyle name="Note 5 3 2 2" xfId="2124"/>
    <cellStyle name="Note 6 2 2" xfId="2125"/>
    <cellStyle name="Note 7 2 2" xfId="2126"/>
    <cellStyle name="Note 8 2 2" xfId="2127"/>
    <cellStyle name="Note 9 2 2" xfId="2128"/>
    <cellStyle name="Normal 13 5 2 2" xfId="2129"/>
    <cellStyle name="Normal 14 5 2 2" xfId="2130"/>
    <cellStyle name="Normal 16 4 2 2" xfId="2131"/>
    <cellStyle name="Normal 17 3 2 2" xfId="2132"/>
    <cellStyle name="Note 12 2 2" xfId="2133"/>
    <cellStyle name="Percent 3 2 2" xfId="2134"/>
    <cellStyle name="Normal 27 2 2" xfId="2135"/>
    <cellStyle name="Normal 28 2" xfId="2136"/>
    <cellStyle name="Normal 29 2" xfId="2137"/>
    <cellStyle name="Normal 32" xfId="2138"/>
    <cellStyle builtinId="3" name="Comma" xfId="2139"/>
    <cellStyle builtinId="5" name="Percent" xfId="2140"/>
    <cellStyle name="Normal 2 10" xfId="2141"/>
    <cellStyle name="Comma 10 2 2 2 2" xfId="2142"/>
    <cellStyle name="Normal 2 9 2" xfId="2143"/>
    <cellStyle builtinId="4" name="Currency" xfId="214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tyles.xml" Type="http://schemas.openxmlformats.org/officeDocument/2006/relationships/styles" /><Relationship Id="rId2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10.xml.rels><Relationships xmlns="http://schemas.openxmlformats.org/package/2006/relationships"><Relationship Id="rId1" Target="/xl/media/image10.png" Type="http://schemas.openxmlformats.org/officeDocument/2006/relationships/image" /></Relationships>
</file>

<file path=xl/drawings/_rels/drawing11.xml.rels><Relationships xmlns="http://schemas.openxmlformats.org/package/2006/relationships"><Relationship Id="rId1" Target="/xl/media/image11.png" Type="http://schemas.openxmlformats.org/officeDocument/2006/relationships/image" /></Relationships>
</file>

<file path=xl/drawings/_rels/drawing12.xml.rels><Relationships xmlns="http://schemas.openxmlformats.org/package/2006/relationships"><Relationship Id="rId1" Target="/xl/media/image12.png" Type="http://schemas.openxmlformats.org/officeDocument/2006/relationships/image" /></Relationships>
</file>

<file path=xl/drawings/_rels/drawing13.xml.rels><Relationships xmlns="http://schemas.openxmlformats.org/package/2006/relationships"><Relationship Id="rId1" Target="/xl/media/image13.png" Type="http://schemas.openxmlformats.org/officeDocument/2006/relationships/image" /></Relationships>
</file>

<file path=xl/drawings/_rels/drawing14.xml.rels><Relationships xmlns="http://schemas.openxmlformats.org/package/2006/relationships"><Relationship Id="rId1" Target="/xl/media/image14.png" Type="http://schemas.openxmlformats.org/officeDocument/2006/relationships/image" /></Relationships>
</file>

<file path=xl/drawings/_rels/drawing15.xml.rels><Relationships xmlns="http://schemas.openxmlformats.org/package/2006/relationships"><Relationship Id="rId1" Target="/xl/media/image15.png" Type="http://schemas.openxmlformats.org/officeDocument/2006/relationships/image" /></Relationships>
</file>

<file path=xl/drawings/_rels/drawing16.xml.rels><Relationships xmlns="http://schemas.openxmlformats.org/package/2006/relationships"><Relationship Id="rId1" Target="/xl/media/image16.png" Type="http://schemas.openxmlformats.org/officeDocument/2006/relationships/image" /></Relationships>
</file>

<file path=xl/drawings/_rels/drawing17.xml.rels><Relationships xmlns="http://schemas.openxmlformats.org/package/2006/relationships"><Relationship Id="rId1" Target="/xl/media/image17.png" Type="http://schemas.openxmlformats.org/officeDocument/2006/relationships/image" /></Relationships>
</file>

<file path=xl/drawings/_rels/drawing18.xml.rels><Relationships xmlns="http://schemas.openxmlformats.org/package/2006/relationships"><Relationship Id="rId1" Target="/xl/media/image18.png" Type="http://schemas.openxmlformats.org/officeDocument/2006/relationships/image" /></Relationships>
</file>

<file path=xl/drawings/_rels/drawing19.xml.rels><Relationships xmlns="http://schemas.openxmlformats.org/package/2006/relationships"><Relationship Id="rId1" Target="/xl/media/image19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20.xml.rels><Relationships xmlns="http://schemas.openxmlformats.org/package/2006/relationships"><Relationship Id="rId1" Target="/xl/media/image20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png" Type="http://schemas.openxmlformats.org/officeDocument/2006/relationships/image" /></Relationships>
</file>

<file path=xl/drawings/_rels/drawing7.xml.rels><Relationships xmlns="http://schemas.openxmlformats.org/package/2006/relationships"><Relationship Id="rId1" Target="/xl/media/image7.png" Type="http://schemas.openxmlformats.org/officeDocument/2006/relationships/image" /></Relationships>
</file>

<file path=xl/drawings/_rels/drawing8.xml.rels><Relationships xmlns="http://schemas.openxmlformats.org/package/2006/relationships"><Relationship Id="rId1" Target="/xl/media/image8.png" Type="http://schemas.openxmlformats.org/officeDocument/2006/relationships/image" /></Relationships>
</file>

<file path=xl/drawings/_rels/drawing9.xml.rels><Relationships xmlns="http://schemas.openxmlformats.org/package/2006/relationships"><Relationship Id="rId1" Target="/xl/media/image9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0</rowOff>
    </from>
    <to>
      <col>3</col>
      <colOff>429280</colOff>
      <row>3</row>
      <rowOff>72093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0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76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76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5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5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3</rowOff>
    </from>
    <to>
      <col>3</col>
      <colOff>429280</colOff>
      <row>3</row>
      <rowOff>72096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3"/>
          <a:ext cx="2151189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978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5978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60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60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8790" cy="676715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8790" cy="676715"/>
        </a:xfrm>
        <a:prstGeom prst="rect">
          <avLst/>
        </a:prstGeom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6198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19050</colOff>
      <row>0</row>
      <rowOff>171450</rowOff>
    </from>
    <ext cx="2280301" cy="681251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3250" y="165100"/>
          <a:ext cx="2280301" cy="681251"/>
        </a:xfrm>
        <a:prstGeom prst="rect">
          <avLst/>
        </a:prstGeom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8030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030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31750</colOff>
      <row>0</row>
      <rowOff>0</rowOff>
    </from>
    <ext cx="2276985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2300" y="0"/>
          <a:ext cx="2276985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6299" cy="67858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6299" cy="678583"/>
        </a:xfrm>
        <a:prstGeom prst="rect">
          <avLst/>
        </a:prstGeom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75917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75917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63792" cy="685786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63792" cy="685786"/>
        </a:xfrm>
        <a:prstGeom prst="rect">
          <avLst/>
        </a:prstGeom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10583</colOff>
      <row>0</row>
      <rowOff>0</rowOff>
    </from>
    <to>
      <col>3</col>
      <colOff>418697</colOff>
      <row>3</row>
      <rowOff>72093</rowOff>
    </to>
    <pic>
      <nvPicPr>
        <cNvPr descr="cid:C61A196A-94A4-4EC5-90FB-D7F4F3C0A51F" id="2" name="Picture 1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10583" y="0"/>
          <a:ext cx="2236914" cy="55786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Lee.Barstow@aenetwork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Lee.Barstow@aenetwork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Lee.Barstow@aenetwork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Lee.Barstow@aenetwork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Lee.Barstow@aenetwork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Lee.Barstow@aenetworks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Lee.Barstow@aenetworks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Lee.Barstow@aenetworks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Lee.Barstow@aenetworks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Lee.Barstow@aenetworks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Lee.Barstow@aenetworks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Lee.Barstow@aenetworks.com" TargetMode="External" Type="http://schemas.openxmlformats.org/officeDocument/2006/relationships/hyperlink" /><Relationship Id="rId25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levy@kabillion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slevy@kabillion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slevy@kabillion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slevy@kabillion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slevy@kabillion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slevy@kabillion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slevy@kabillion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slevy@kabillion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slevy@kabillion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slevy@kabillion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slevy@kabillion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slevy@kabillion.com" TargetMode="External" Type="http://schemas.openxmlformats.org/officeDocument/2006/relationships/hyperlink" /><Relationship Id="rId25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mmedlock@gnusbrand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mmedlock@gnusbrand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mmedlock@gnusbrand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mmedlock@gnusbrand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mmedlock@gnusbrand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mmedlock@gnusbrands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mmedlock@gnusbrands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mmedlock@gnusbrands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mmedlock@gnusbrands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mmedlock@gnusbrands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mmedlock@gnusbrands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mmedlock@gnusbrands.com" TargetMode="External" Type="http://schemas.openxmlformats.org/officeDocument/2006/relationships/hyperlink" /><Relationship Id="rId25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soper@musicchoice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tsoper@musicchoice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tsoper@musicchoice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tsoper@musicchoice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tsoper@musicchoice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tsoper@musicchoice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tsoper@musicchoice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tsoper@musicchoice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tsoper@musicchoice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tsoper@musicchoice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tsoper@musicchoice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tsoper@musicchoice.com" TargetMode="External" Type="http://schemas.openxmlformats.org/officeDocument/2006/relationships/hyperlink" /><Relationship Id="rId25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ilvestro.Accettullo@nbcuni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Silvestro.Accettullo@nbcuni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Silvestro.Accettullo@nbcuni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Silvestro.Accettullo@nbcuni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Silvestro.Accettullo@nbcuni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Silvestro.Accettullo@nbcuni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Silvestro.Accettullo@nbcuni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Silvestro.Accettullo@nbcuni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Silvestro.Accettullo@nbcuni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Silvestro.Accettullo@nbcuni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Silvestro.Accettullo@nbcuni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Silvestro.Accettullo@nbcuni.com" TargetMode="External" Type="http://schemas.openxmlformats.org/officeDocument/2006/relationships/hyperlink" /><Relationship Id="rId25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AccountsPayable@reelzchannel.com" TargetMode="External" Type="http://schemas.openxmlformats.org/officeDocument/2006/relationships/hyperlink" /><Relationship Id="rId3" Target="mailto:Cgeorgakakis@reelz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AccountsPayable@reelzchannel.com" TargetMode="External" Type="http://schemas.openxmlformats.org/officeDocument/2006/relationships/hyperlink" /><Relationship Id="rId6" Target="mailto:Cgeorgakakis@reelz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AccountsPayable@reelzchannel.com" TargetMode="External" Type="http://schemas.openxmlformats.org/officeDocument/2006/relationships/hyperlink" /><Relationship Id="rId9" Target="mailto:Cgeorgakakis@reelz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AccountsPayable@reelzchannel.com" TargetMode="External" Type="http://schemas.openxmlformats.org/officeDocument/2006/relationships/hyperlink" /><Relationship Id="rId12" Target="mailto:Cgeorgakakis@reelz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AccountsPayable@reelzchannel.com" TargetMode="External" Type="http://schemas.openxmlformats.org/officeDocument/2006/relationships/hyperlink" /><Relationship Id="rId15" Target="mailto:Cgeorgakakis@reelz.com" TargetMode="External" Type="http://schemas.openxmlformats.org/officeDocument/2006/relationships/hyperlink" /><Relationship Id="rId16" Target="mailto:invoices@canoeventures.com" TargetMode="External" Type="http://schemas.openxmlformats.org/officeDocument/2006/relationships/hyperlink" /><Relationship Id="rId17" Target="mailto:AccountsPayable@reelzchannel.com" TargetMode="External" Type="http://schemas.openxmlformats.org/officeDocument/2006/relationships/hyperlink" /><Relationship Id="rId18" Target="mailto:Cgeorgakakis@reelz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AccountsPayable@reelzchannel.com" TargetMode="External" Type="http://schemas.openxmlformats.org/officeDocument/2006/relationships/hyperlink" /><Relationship Id="rId21" Target="mailto:Cgeorgakakis@reelz.com" TargetMode="External" Type="http://schemas.openxmlformats.org/officeDocument/2006/relationships/hyperlink" /><Relationship Id="rId22" Target="mailto:invoices@canoeventures.com" TargetMode="External" Type="http://schemas.openxmlformats.org/officeDocument/2006/relationships/hyperlink" /><Relationship Id="rId23" Target="mailto:AccountsPayable@reelzchannel.com" TargetMode="External" Type="http://schemas.openxmlformats.org/officeDocument/2006/relationships/hyperlink" /><Relationship Id="rId24" Target="mailto:Cgeorgakakis@reelz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AccountsPayable@reelzchannel.com" TargetMode="External" Type="http://schemas.openxmlformats.org/officeDocument/2006/relationships/hyperlink" /><Relationship Id="rId27" Target="mailto:Cgeorgakakis@reelz.com" TargetMode="External" Type="http://schemas.openxmlformats.org/officeDocument/2006/relationships/hyperlink" /><Relationship Id="rId28" Target="mailto:invoices@canoeventures.com" TargetMode="External" Type="http://schemas.openxmlformats.org/officeDocument/2006/relationships/hyperlink" /><Relationship Id="rId29" Target="mailto:AccountsPayable@reelzchannel.com" TargetMode="External" Type="http://schemas.openxmlformats.org/officeDocument/2006/relationships/hyperlink" /><Relationship Id="rId30" Target="mailto:Cgeorgakakis@reelz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AccountsPayable@reelzchannel.com" TargetMode="External" Type="http://schemas.openxmlformats.org/officeDocument/2006/relationships/hyperlink" /><Relationship Id="rId33" Target="mailto:Cgeorgakakis@reelz.com" TargetMode="External" Type="http://schemas.openxmlformats.org/officeDocument/2006/relationships/hyperlink" /><Relationship Id="rId34" Target="mailto:invoices@canoeventures.com" TargetMode="External" Type="http://schemas.openxmlformats.org/officeDocument/2006/relationships/hyperlink" /><Relationship Id="rId35" Target="mailto:AccountsPayable@reelzchannel.com" TargetMode="External" Type="http://schemas.openxmlformats.org/officeDocument/2006/relationships/hyperlink" /><Relationship Id="rId36" Target="mailto:Cgeorgakakis@reelz.com" TargetMode="External" Type="http://schemas.openxmlformats.org/officeDocument/2006/relationships/hyperlink" /><Relationship Id="rId37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christofer_frey@spe.sony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christofer_frey@spe.sony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christofer_frey@spe.sony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christofer_frey@spe.sony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christofer_frey@spe.sony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christofer_frey@spe.sony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christofer_frey@spe.sony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christofer_frey@spe.sony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christofer_frey@spe.sony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christofer_frey@spe.sony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christofer_frey@spe.sony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christofer_frey@spe.sony.com" TargetMode="External" Type="http://schemas.openxmlformats.org/officeDocument/2006/relationships/hyperlink" /><Relationship Id="rId25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tephen.Montgomery@starz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Stephen.Montgomery@starz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Stephen.Montgomery@starz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Stephen.Montgomery@starz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Stephen.Montgomery@starz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Stephen.Montgomery@starz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Stephen.Montgomery@starz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Stephen.Montgomery@starz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Stephen.Montgomery@starz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Stephen.Montgomery@starz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Stephen.Montgomery@starz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Stephen.Montgomery@starz.com" TargetMode="External" Type="http://schemas.openxmlformats.org/officeDocument/2006/relationships/hyperlink" /><Relationship Id="rId25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invoices@canoeventure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invoices@canoeventure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invoices@canoeventure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invoices@canoeventures.com" TargetMode="External" Type="http://schemas.openxmlformats.org/officeDocument/2006/relationships/hyperlink" /><Relationship Id="rId13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invoices@canoeventure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invoices@canoeventure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invoices@canoeventure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invoices@canoeventures.com" TargetMode="External" Type="http://schemas.openxmlformats.org/officeDocument/2006/relationships/hyperlink" /><Relationship Id="rId13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fant@tvone.tv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jfant@tvone.tv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jfant@tvone.tv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jfant@tvone.tv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jfant@tvone.tv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jfant@tvone.tv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jfant@tvone.tv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jfant@tvone.tv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jfant@tvone.tv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jfant@tvone.tv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jfant@tvone.tv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jfant@tvone.tv" TargetMode="External" Type="http://schemas.openxmlformats.org/officeDocument/2006/relationships/hyperlink" /><Relationship Id="rId25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arl.Reece@disney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Karl.Reece@disney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Karl.Reece@disney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Karl.Reece@disney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Karl.Reece@disney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Karl.Reece@disney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Karl.Reece@disney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Karl.Reece@disney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Karl.Reece@disney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Karl.Reece@disney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Karl.Reece@disney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Karl.Reece@disney.com" TargetMode="External" Type="http://schemas.openxmlformats.org/officeDocument/2006/relationships/hyperlink" /><Relationship Id="rId25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kelly.smith@viacom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kelly.smith@viacom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kelly.smith@viacom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kelly.smith@viacom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kelly.smith@viacom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kelly.smith@viacom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kelly.smith@viacom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kelly.smith@viacom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kelly.smith@viacom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kelly.smith@viacom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kelly.smith@viacom.com" TargetMode="External" Type="http://schemas.openxmlformats.org/officeDocument/2006/relationships/hyperlink" /><Relationship Id="rId25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Joshua.Berger@amcnetwork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Joshua.Berger@amcnetwork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Joshua.Berger@amcnetwork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Joshua.Berger@amcnetwork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Joshua.Berger@amcnetwork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Joshua.Berger@amcnetworks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Joshua.Berger@amcnetworks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Joshua.Berger@amcnetworks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Joshua.Berger@amcnetworks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Joshua.Berger@amcnetworks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Joshua.Berger@amcnetworks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Joshua.Berger@amcnetworks.com" TargetMode="External" Type="http://schemas.openxmlformats.org/officeDocument/2006/relationships/hyperlink" /><Relationship Id="rId25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domenico.dimeglio@cbsinteractive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domenico.dimeglio@cbsinteractive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domenico.dimeglio@cbsinteractive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domenico.dimeglio@cbsinteractive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domenico.dimeglio@cbsinteractive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domenico.dimeglio@cbsinteractive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domenico.dimeglio@cbsinteractive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domenico.dimeglio@cbsinteractive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domenico.dimeglio@cbsinteractive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domenico.dimeglio@cbsinteractive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domenico.dimeglio@cbsinteractive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domenico.dimeglio@cbsinteractive.com" TargetMode="External" Type="http://schemas.openxmlformats.org/officeDocument/2006/relationships/hyperlink" /><Relationship Id="rId25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TommyWebber@crownmedia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TommyWebber@crownmedia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TommyWebber@crownmedia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TommyWebber@crownmedia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TommyWebber@crownmedia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TommyWebber@crownmedia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TommyWebber@crownmedia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TommyWebber@crownmedia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TommyWebber@crownmedia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TommyWebber@crownmedia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TommyWebber@crownmedia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TommyWebber@crownmedia.com" TargetMode="External" Type="http://schemas.openxmlformats.org/officeDocument/2006/relationships/hyperlink" /><Relationship Id="rId25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Howard.Schneider@cwtv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Howard.Schneider@cwtv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Howard.Schneider@cwtv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Howard.Schneider@cwtv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Howard.Schneider@cwtv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Howard.Schneider@cwtv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Howard.Schneider@cwtv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Howard.Schneider@cwtv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Howard.Schneider@cwtv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Howard.Schneider@cwtv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Howard.Schneider@cwtv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Howard.Schneider@cwtv.com" TargetMode="External" Type="http://schemas.openxmlformats.org/officeDocument/2006/relationships/hyperlink" /><Relationship Id="rId25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vin_Kroll@discovery.com" TargetMode="External" Type="http://schemas.openxmlformats.org/officeDocument/2006/relationships/hyperlink" /><Relationship Id="rId3" Target="mailto:Discovery_Invoices@discovery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Kevin_Kroll@discovery.com" TargetMode="External" Type="http://schemas.openxmlformats.org/officeDocument/2006/relationships/hyperlink" /><Relationship Id="rId6" Target="mailto:Discovery_Invoices@discovery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Kevin_Kroll@discovery.com" TargetMode="External" Type="http://schemas.openxmlformats.org/officeDocument/2006/relationships/hyperlink" /><Relationship Id="rId9" Target="mailto:Discovery_Invoices@discovery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Kevin_Kroll@discovery.com" TargetMode="External" Type="http://schemas.openxmlformats.org/officeDocument/2006/relationships/hyperlink" /><Relationship Id="rId12" Target="mailto:Discovery_Invoices@discovery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Kevin_Kroll@discovery.com" TargetMode="External" Type="http://schemas.openxmlformats.org/officeDocument/2006/relationships/hyperlink" /><Relationship Id="rId15" Target="mailto:Discovery_Invoices@discovery.com" TargetMode="External" Type="http://schemas.openxmlformats.org/officeDocument/2006/relationships/hyperlink" /><Relationship Id="rId16" Target="mailto:invoices@canoeventures.com" TargetMode="External" Type="http://schemas.openxmlformats.org/officeDocument/2006/relationships/hyperlink" /><Relationship Id="rId17" Target="mailto:Kevin_Kroll@discovery.com" TargetMode="External" Type="http://schemas.openxmlformats.org/officeDocument/2006/relationships/hyperlink" /><Relationship Id="rId18" Target="mailto:Discovery_Invoices@discovery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Kevin_Kroll@discovery.com" TargetMode="External" Type="http://schemas.openxmlformats.org/officeDocument/2006/relationships/hyperlink" /><Relationship Id="rId21" Target="mailto:Discovery_Invoices@discovery.com" TargetMode="External" Type="http://schemas.openxmlformats.org/officeDocument/2006/relationships/hyperlink" /><Relationship Id="rId22" Target="mailto:invoices@canoeventures.com" TargetMode="External" Type="http://schemas.openxmlformats.org/officeDocument/2006/relationships/hyperlink" /><Relationship Id="rId23" Target="mailto:Kevin_Kroll@discovery.com" TargetMode="External" Type="http://schemas.openxmlformats.org/officeDocument/2006/relationships/hyperlink" /><Relationship Id="rId24" Target="mailto:Discovery_Invoices@discovery.com" TargetMode="External" Type="http://schemas.openxmlformats.org/officeDocument/2006/relationships/hyperlink" /><Relationship Id="rId25" Target="mailto:invoices@canoeventures.com" TargetMode="External" Type="http://schemas.openxmlformats.org/officeDocument/2006/relationships/hyperlink" /><Relationship Id="rId26" Target="mailto:Kevin_Kroll@discovery.com" TargetMode="External" Type="http://schemas.openxmlformats.org/officeDocument/2006/relationships/hyperlink" /><Relationship Id="rId27" Target="mailto:Discovery_Invoices@discovery.com" TargetMode="External" Type="http://schemas.openxmlformats.org/officeDocument/2006/relationships/hyperlink" /><Relationship Id="rId28" Target="mailto:invoices@canoeventures.com" TargetMode="External" Type="http://schemas.openxmlformats.org/officeDocument/2006/relationships/hyperlink" /><Relationship Id="rId29" Target="mailto:Kevin_Kroll@discovery.com" TargetMode="External" Type="http://schemas.openxmlformats.org/officeDocument/2006/relationships/hyperlink" /><Relationship Id="rId30" Target="mailto:Discovery_Invoices@discovery.com" TargetMode="External" Type="http://schemas.openxmlformats.org/officeDocument/2006/relationships/hyperlink" /><Relationship Id="rId31" Target="mailto:invoices@canoeventures.com" TargetMode="External" Type="http://schemas.openxmlformats.org/officeDocument/2006/relationships/hyperlink" /><Relationship Id="rId32" Target="mailto:Kevin_Kroll@discovery.com" TargetMode="External" Type="http://schemas.openxmlformats.org/officeDocument/2006/relationships/hyperlink" /><Relationship Id="rId33" Target="mailto:Discovery_Invoices@discovery.com" TargetMode="External" Type="http://schemas.openxmlformats.org/officeDocument/2006/relationships/hyperlink" /><Relationship Id="rId34" Target="mailto:invoices@canoeventures.com" TargetMode="External" Type="http://schemas.openxmlformats.org/officeDocument/2006/relationships/hyperlink" /><Relationship Id="rId35" Target="mailto:Kevin_Kroll@discovery.com" TargetMode="External" Type="http://schemas.openxmlformats.org/officeDocument/2006/relationships/hyperlink" /><Relationship Id="rId36" Target="mailto:Discovery_Invoices@discovery.com" TargetMode="External" Type="http://schemas.openxmlformats.org/officeDocument/2006/relationships/hyperlink" /><Relationship Id="rId37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Gvarhely@epix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Gvarhely@epix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Gvarhely@epix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Gvarhely@epix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Gvarhely@epix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Gvarhely@epix.com" TargetMode="External" Type="http://schemas.openxmlformats.org/officeDocument/2006/relationships/hyperlink" /><Relationship Id="rId13" Target="mailto:invoices@canoeventures.com" TargetMode="External" Type="http://schemas.openxmlformats.org/officeDocument/2006/relationships/hyperlink" /><Relationship Id="rId14" Target="mailto:Gvarhely@epix.com" TargetMode="External" Type="http://schemas.openxmlformats.org/officeDocument/2006/relationships/hyperlink" /><Relationship Id="rId15" Target="mailto:invoices@canoeventures.com" TargetMode="External" Type="http://schemas.openxmlformats.org/officeDocument/2006/relationships/hyperlink" /><Relationship Id="rId16" Target="mailto:Gvarhely@epix.com" TargetMode="External" Type="http://schemas.openxmlformats.org/officeDocument/2006/relationships/hyperlink" /><Relationship Id="rId17" Target="mailto:invoices@canoeventures.com" TargetMode="External" Type="http://schemas.openxmlformats.org/officeDocument/2006/relationships/hyperlink" /><Relationship Id="rId18" Target="mailto:Gvarhely@epix.com" TargetMode="External" Type="http://schemas.openxmlformats.org/officeDocument/2006/relationships/hyperlink" /><Relationship Id="rId19" Target="mailto:invoices@canoeventures.com" TargetMode="External" Type="http://schemas.openxmlformats.org/officeDocument/2006/relationships/hyperlink" /><Relationship Id="rId20" Target="mailto:Gvarhely@epix.com" TargetMode="External" Type="http://schemas.openxmlformats.org/officeDocument/2006/relationships/hyperlink" /><Relationship Id="rId21" Target="mailto:invoices@canoeventures.com" TargetMode="External" Type="http://schemas.openxmlformats.org/officeDocument/2006/relationships/hyperlink" /><Relationship Id="rId22" Target="mailto:Gvarhely@epix.com" TargetMode="External" Type="http://schemas.openxmlformats.org/officeDocument/2006/relationships/hyperlink" /><Relationship Id="rId23" Target="mailto:invoices@canoeventures.com" TargetMode="External" Type="http://schemas.openxmlformats.org/officeDocument/2006/relationships/hyperlink" /><Relationship Id="rId24" Target="mailto:Gvarhely@epix.com" TargetMode="External" Type="http://schemas.openxmlformats.org/officeDocument/2006/relationships/hyperlink" /><Relationship Id="rId25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invoices@canoeventures.com" TargetMode="External" Type="http://schemas.openxmlformats.org/officeDocument/2006/relationships/hyperlink" /><Relationship Id="rId3" Target="mailto:invoices@canoeventures.com" TargetMode="External" Type="http://schemas.openxmlformats.org/officeDocument/2006/relationships/hyperlink" /><Relationship Id="rId4" Target="mailto:invoices@canoeventures.com" TargetMode="External" Type="http://schemas.openxmlformats.org/officeDocument/2006/relationships/hyperlink" /><Relationship Id="rId5" Target="mailto:invoices@canoeventures.com" TargetMode="External" Type="http://schemas.openxmlformats.org/officeDocument/2006/relationships/hyperlink" /><Relationship Id="rId6" Target="mailto:invoices@canoeventures.com" TargetMode="External" Type="http://schemas.openxmlformats.org/officeDocument/2006/relationships/hyperlink" /><Relationship Id="rId7" Target="mailto:invoices@canoeventures.com" TargetMode="External" Type="http://schemas.openxmlformats.org/officeDocument/2006/relationships/hyperlink" /><Relationship Id="rId8" Target="mailto:invoices@canoeventures.com" TargetMode="External" Type="http://schemas.openxmlformats.org/officeDocument/2006/relationships/hyperlink" /><Relationship Id="rId9" Target="mailto:invoices@canoeventures.com" TargetMode="External" Type="http://schemas.openxmlformats.org/officeDocument/2006/relationships/hyperlink" /><Relationship Id="rId10" Target="mailto:invoices@canoeventures.com" TargetMode="External" Type="http://schemas.openxmlformats.org/officeDocument/2006/relationships/hyperlink" /><Relationship Id="rId11" Target="mailto:invoices@canoeventures.com" TargetMode="External" Type="http://schemas.openxmlformats.org/officeDocument/2006/relationships/hyperlink" /><Relationship Id="rId12" Target="mailto:invoices@canoeventures.com" TargetMode="External" Type="http://schemas.openxmlformats.org/officeDocument/2006/relationships/hyperlink" /><Relationship Id="rId13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Q361"/>
  <sheetViews>
    <sheetView showGridLines="0" workbookViewId="0" zoomScale="70" zoomScaleNormal="70" zoomScalePageLayoutView="80">
      <selection activeCell="L19" sqref="L19"/>
    </sheetView>
  </sheetViews>
  <sheetFormatPr baseColWidth="8" defaultColWidth="8.7109375" defaultRowHeight="15.75" outlineLevelCol="0"/>
  <cols>
    <col customWidth="1" max="1" min="1" style="280" width="1.7109375"/>
    <col customWidth="1" max="2" min="2" style="280" width="10.140625"/>
    <col customWidth="1" max="3" min="3" style="280" width="16.28515625"/>
    <col bestFit="1" customWidth="1" max="4" min="4" style="280" width="80.7109375"/>
    <col bestFit="1" customWidth="1" max="5" min="5" style="280" width="31"/>
    <col customWidth="1" max="6" min="6" style="280" width="23.28515625"/>
    <col customWidth="1" max="7" min="7" style="280" width="20"/>
    <col customWidth="1" max="8" min="8" style="280" width="23"/>
    <col customWidth="1" max="9" min="9" style="280" width="18.7109375"/>
    <col customWidth="1" max="10" min="10" style="280" width="23"/>
    <col customWidth="1" max="11" min="11" style="280" width="1.7109375"/>
    <col customWidth="1" max="12" min="12" style="280" width="12.28515625"/>
    <col customWidth="1" max="13" min="13" style="280" width="16"/>
    <col bestFit="1" customWidth="1" max="14" min="14" style="280" width="20.7109375"/>
    <col bestFit="1" customWidth="1" max="15" min="15" style="280" width="10.140625"/>
    <col bestFit="1" customWidth="1" max="16" min="16" style="280" width="13.140625"/>
    <col bestFit="1" customWidth="1" max="17" min="17" style="280" width="18.140625"/>
    <col bestFit="1" customWidth="1" max="18" min="18" style="280" width="12.42578125"/>
    <col customWidth="1" max="16384" min="19" style="280" width="8.7109375"/>
  </cols>
  <sheetData>
    <row r="1">
      <c r="A1" s="280" t="n"/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A2" s="280" t="n"/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A3" s="280" t="n"/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A4" s="280" t="n"/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A5" s="280" t="n"/>
      <c r="B5" s="127" t="inlineStr">
        <is>
          <t>Canoe Ventures, LLC</t>
        </is>
      </c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A6" s="280" t="n"/>
      <c r="B6" s="126" t="inlineStr">
        <is>
          <t>200 Union Boulevard, Suite 201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A7" s="280" t="n"/>
      <c r="B7" s="126" t="inlineStr">
        <is>
          <t>Lakewood, CO  80228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A8" s="280" t="n"/>
      <c r="B8" s="2" t="inlineStr">
        <is>
          <t>303-224-3000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A9" s="280" t="n"/>
      <c r="B9" s="125" t="inlineStr">
        <is>
          <t>invoices@canoeventures.com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A10" s="280" t="n"/>
      <c r="C10" s="297" t="n"/>
      <c r="D10" s="279" t="n"/>
      <c r="E10" s="279" t="n"/>
      <c r="F10" s="279" t="n"/>
      <c r="H10" s="280" t="n"/>
      <c r="I10" s="280" t="n"/>
      <c r="J10" s="280" t="n"/>
    </row>
    <row r="11">
      <c r="A11" s="280" t="n"/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</row>
    <row r="12">
      <c r="A12" s="280" t="n"/>
      <c r="B12" s="115" t="inlineStr">
        <is>
          <t>Bill To:</t>
        </is>
      </c>
      <c r="D12" s="101" t="inlineStr">
        <is>
          <t>A&amp;E Networks</t>
        </is>
      </c>
      <c r="E12" s="121" t="n"/>
      <c r="F12" s="121" t="n"/>
      <c r="H12" s="295" t="inlineStr">
        <is>
          <t>FEDERAL TAX ID : 26-2372059</t>
        </is>
      </c>
    </row>
    <row r="13">
      <c r="A13" s="280" t="n"/>
      <c r="C13" s="121" t="n"/>
      <c r="D13" s="280" t="inlineStr">
        <is>
          <t>Attention: R Lee Barstow, VP Digital Ad Operations</t>
        </is>
      </c>
      <c r="E13" s="121" t="n"/>
      <c r="F13" s="121" t="n"/>
      <c r="H13" s="294" t="inlineStr">
        <is>
          <t>Invoice # is required on all remittances</t>
        </is>
      </c>
    </row>
    <row r="14">
      <c r="A14" s="280" t="n"/>
      <c r="C14" s="121" t="n"/>
      <c r="D14" s="280" t="inlineStr">
        <is>
          <t xml:space="preserve">235 East 45th </t>
        </is>
      </c>
      <c r="E14" s="295" t="n"/>
      <c r="F14" s="295" t="n"/>
      <c r="H14" s="297" t="n"/>
      <c r="I14" s="297" t="n"/>
      <c r="J14" s="297" t="n"/>
      <c r="N14" s="253" t="n"/>
    </row>
    <row r="15">
      <c r="A15" s="280" t="inlineStr">
        <is>
          <t xml:space="preserve"> </t>
        </is>
      </c>
      <c r="C15" s="121" t="n"/>
      <c r="D15" s="280" t="inlineStr">
        <is>
          <t>New York, NY 10017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  <c r="N15" s="308" t="n"/>
      <c r="P15" s="309" t="n"/>
    </row>
    <row r="16">
      <c r="A16" s="280" t="n"/>
      <c r="C16" s="295" t="n"/>
      <c r="D16" s="76" t="inlineStr">
        <is>
          <t>Lee.Barstow@aenetworks.com</t>
        </is>
      </c>
      <c r="E16" s="295" t="n"/>
      <c r="F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  <c r="M16" s="253" t="n"/>
      <c r="N16" s="308" t="n"/>
      <c r="O16" s="253" t="n"/>
      <c r="P16" s="310" t="n"/>
    </row>
    <row r="17">
      <c r="A17" s="280" t="n"/>
      <c r="C17" s="295" t="n"/>
      <c r="E17" s="295" t="n"/>
      <c r="F17" s="295" t="n"/>
      <c r="G17" s="245" t="n"/>
      <c r="H17" s="104" t="inlineStr">
        <is>
          <t xml:space="preserve">    0M - 200M</t>
        </is>
      </c>
      <c r="I17" s="311" t="n">
        <v>1.28</v>
      </c>
      <c r="J17" s="110" t="n"/>
      <c r="M17" s="253" t="n"/>
      <c r="P17" s="310" t="n"/>
    </row>
    <row r="18">
      <c r="A18" s="280" t="n"/>
      <c r="B18" s="117" t="inlineStr">
        <is>
          <t>Invoice Period Start:</t>
        </is>
      </c>
      <c r="D18" s="116" t="n">
        <v>43586</v>
      </c>
      <c r="E18" s="295" t="n"/>
      <c r="F18" s="295" t="n"/>
      <c r="G18" s="245" t="n"/>
      <c r="H18" s="104" t="inlineStr">
        <is>
          <t>200M - 400M</t>
        </is>
      </c>
      <c r="I18" s="311" t="n">
        <v>1.13</v>
      </c>
      <c r="J18" s="141" t="n"/>
      <c r="L18" s="215" t="n"/>
      <c r="M18" s="253" t="n"/>
      <c r="N18" s="309" t="n"/>
    </row>
    <row r="19">
      <c r="A19" s="280" t="n"/>
      <c r="B19" s="117" t="inlineStr">
        <is>
          <t>Invoice Period End:</t>
        </is>
      </c>
      <c r="D19" s="116" t="n">
        <v>43616</v>
      </c>
      <c r="E19" s="295" t="n"/>
      <c r="F19" s="295" t="n"/>
      <c r="G19" s="312" t="n"/>
      <c r="H19" s="313" t="inlineStr">
        <is>
          <t>400M - 600M</t>
        </is>
      </c>
      <c r="I19" s="314" t="n">
        <v>0.99</v>
      </c>
      <c r="J19" s="315">
        <f>SUM(H28:H245) + D22</f>
        <v/>
      </c>
      <c r="K19" s="312" t="n"/>
      <c r="L19" s="216" t="n"/>
      <c r="M19" s="253" t="n"/>
    </row>
    <row r="20">
      <c r="A20" s="280" t="n"/>
      <c r="B20" s="115" t="inlineStr">
        <is>
          <t>Programming Group:</t>
        </is>
      </c>
      <c r="D20" s="264" t="inlineStr">
        <is>
          <t>A&amp;E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0.85</v>
      </c>
      <c r="J20" s="110" t="n"/>
      <c r="L20" s="215" t="n"/>
      <c r="M20" s="253" t="n"/>
      <c r="O20" s="253" t="n"/>
      <c r="P20" s="310" t="n"/>
    </row>
    <row r="21">
      <c r="A21" s="280" t="n"/>
      <c r="B21" s="115" t="inlineStr">
        <is>
          <t>Network(s):</t>
        </is>
      </c>
      <c r="D21" s="264" t="inlineStr">
        <is>
          <t>A&amp;E, Lifetime, History, LMN, FYI, H2, Viceland</t>
        </is>
      </c>
      <c r="E21" s="295" t="n"/>
      <c r="F21" s="295" t="n"/>
      <c r="G21" s="245" t="n"/>
      <c r="H21" s="104" t="inlineStr">
        <is>
          <t xml:space="preserve">   800M - 2B        </t>
        </is>
      </c>
      <c r="I21" s="311" t="n">
        <v>0.71</v>
      </c>
      <c r="J21" s="110" t="n"/>
      <c r="M21" s="253" t="n"/>
      <c r="N21" s="309" t="n"/>
    </row>
    <row r="22">
      <c r="A22" s="280" t="n"/>
      <c r="B22" s="24" t="inlineStr">
        <is>
          <t>Previous YTD Impressions:</t>
        </is>
      </c>
      <c r="D22" s="46" t="n">
        <v>453071753</v>
      </c>
      <c r="E22" s="295" t="n"/>
      <c r="F22" s="295" t="n"/>
      <c r="G22" s="245" t="n"/>
      <c r="H22" s="104" t="inlineStr">
        <is>
          <t>2B - 3B</t>
        </is>
      </c>
      <c r="I22" s="311" t="n">
        <v>0.61</v>
      </c>
      <c r="J22" s="316" t="n"/>
      <c r="L22" s="253" t="n"/>
      <c r="M22" s="253" t="n"/>
      <c r="N22" s="253" t="n"/>
    </row>
    <row r="23">
      <c r="A23" s="280" t="n"/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0.58</v>
      </c>
      <c r="J23" s="316" t="n"/>
      <c r="L23" s="253" t="n"/>
      <c r="M23" s="253" t="n"/>
      <c r="N23" s="310" t="n"/>
    </row>
    <row r="24">
      <c r="A24" s="280" t="n"/>
      <c r="B24" s="24" t="n"/>
      <c r="D24" s="46" t="n"/>
      <c r="E24" s="295" t="n"/>
      <c r="F24" s="295" t="n"/>
      <c r="G24" s="245" t="n"/>
      <c r="H24" s="104" t="inlineStr">
        <is>
          <t>4B - 5B</t>
        </is>
      </c>
      <c r="I24" s="311" t="n">
        <v>0.55</v>
      </c>
      <c r="J24" s="316" t="n"/>
      <c r="L24" s="253" t="n"/>
      <c r="M24" s="253" t="n"/>
    </row>
    <row r="25">
      <c r="A25" s="280" t="n"/>
      <c r="B25" s="24" t="n"/>
      <c r="D25" s="46" t="n"/>
      <c r="E25" s="295" t="n"/>
      <c r="F25" s="295" t="n"/>
      <c r="G25" s="245" t="n"/>
      <c r="H25" s="104" t="inlineStr">
        <is>
          <t>5B +</t>
        </is>
      </c>
      <c r="I25" s="311" t="n">
        <v>0.5</v>
      </c>
      <c r="J25" s="316" t="n"/>
      <c r="L25" s="253" t="n"/>
      <c r="M25" s="253" t="n"/>
    </row>
    <row r="26">
      <c r="A26" s="280" t="n"/>
      <c r="B26" s="295" t="n"/>
      <c r="C26" s="295" t="n"/>
      <c r="D26" s="295" t="n"/>
      <c r="E26" s="295" t="n"/>
      <c r="F26" s="295" t="n"/>
      <c r="G26" s="295" t="n"/>
      <c r="H26" s="295" t="n"/>
      <c r="I26" s="295" t="n"/>
      <c r="J26" s="295" t="n"/>
      <c r="K26" s="297" t="n"/>
      <c r="L26" s="297" t="n"/>
      <c r="M26" s="78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</row>
    <row r="28">
      <c r="B28" s="317" t="n">
        <v>1</v>
      </c>
      <c r="C28" s="318" t="n">
        <v>30193505</v>
      </c>
      <c r="D28" s="318" t="inlineStr">
        <is>
          <t>10932_10932_Viceland House Promotion VOD</t>
        </is>
      </c>
      <c r="E28" s="318" t="inlineStr">
        <is>
          <t>Viceland</t>
        </is>
      </c>
      <c r="F28" s="319" t="n">
        <v>43556</v>
      </c>
      <c r="G28" s="319" t="n">
        <v>43830</v>
      </c>
      <c r="H28" s="318" t="n">
        <v>911562</v>
      </c>
      <c r="I28" s="318" t="n">
        <v>0.99</v>
      </c>
      <c r="J28" s="318">
        <f>ROUND(H28*(I28/1000),2)</f>
        <v/>
      </c>
      <c r="K28" s="318" t="n"/>
    </row>
    <row customHeight="1" ht="16.5" r="29" s="59" thickBot="1">
      <c r="B29" s="317" t="n">
        <v>2</v>
      </c>
      <c r="C29" s="318" t="n">
        <v>30244885</v>
      </c>
      <c r="D29" s="318" t="inlineStr">
        <is>
          <t>10928_10928_A+E Networks_Eli Lilly_Trulicity_1Q2019 - 3Q2019_$383k Upfront</t>
        </is>
      </c>
      <c r="E29" s="318" t="inlineStr">
        <is>
          <t>A and E</t>
        </is>
      </c>
      <c r="F29" s="319" t="n">
        <v>43462</v>
      </c>
      <c r="G29" s="319" t="n">
        <v>43738</v>
      </c>
      <c r="H29" s="318" t="n">
        <v>403769</v>
      </c>
      <c r="I29" s="318" t="n">
        <v>0.99</v>
      </c>
      <c r="J29" s="318">
        <f>ROUND(H29*(I29/1000),2)</f>
        <v/>
      </c>
      <c r="K29" s="318" t="n"/>
    </row>
    <row customHeight="1" ht="16.5" r="30" s="59" thickTop="1">
      <c r="B30" s="317" t="n">
        <v>3</v>
      </c>
      <c r="C30" s="318" t="n">
        <v>30244885</v>
      </c>
      <c r="D30" s="318" t="inlineStr">
        <is>
          <t>10928_10928_A+E Networks_Eli Lilly_Trulicity_1Q2019 - 3Q2019_$383k Upfront</t>
        </is>
      </c>
      <c r="E30" s="318" t="inlineStr">
        <is>
          <t>FYI</t>
        </is>
      </c>
      <c r="F30" s="319" t="n">
        <v>43462</v>
      </c>
      <c r="G30" s="319" t="n">
        <v>43738</v>
      </c>
      <c r="H30" s="318" t="n">
        <v>4371</v>
      </c>
      <c r="I30" s="318" t="n">
        <v>0.99</v>
      </c>
      <c r="J30" s="318">
        <f>ROUND(H30*(I30/1000),2)</f>
        <v/>
      </c>
      <c r="K30" s="318" t="n"/>
    </row>
    <row r="31">
      <c r="B31" s="317" t="n">
        <v>4</v>
      </c>
      <c r="C31" s="318" t="n">
        <v>30244885</v>
      </c>
      <c r="D31" s="318" t="inlineStr">
        <is>
          <t>10928_10928_A+E Networks_Eli Lilly_Trulicity_1Q2019 - 3Q2019_$383k Upfront</t>
        </is>
      </c>
      <c r="E31" s="318" t="inlineStr">
        <is>
          <t>History Channel</t>
        </is>
      </c>
      <c r="F31" s="319" t="n">
        <v>43462</v>
      </c>
      <c r="G31" s="319" t="n">
        <v>43738</v>
      </c>
      <c r="H31" s="318" t="n">
        <v>317146</v>
      </c>
      <c r="I31" s="318" t="n">
        <v>0.99</v>
      </c>
      <c r="J31" s="318">
        <f>ROUND(H31*(I31/1000),2)</f>
        <v/>
      </c>
      <c r="K31" s="318" t="n"/>
    </row>
    <row r="32">
      <c r="B32" s="317" t="n">
        <v>5</v>
      </c>
      <c r="C32" s="318" t="n">
        <v>30244885</v>
      </c>
      <c r="D32" s="318" t="inlineStr">
        <is>
          <t>10928_10928_A+E Networks_Eli Lilly_Trulicity_1Q2019 - 3Q2019_$383k Upfront</t>
        </is>
      </c>
      <c r="E32" s="318" t="inlineStr">
        <is>
          <t>Investigation Discovery</t>
        </is>
      </c>
      <c r="F32" s="319" t="n">
        <v>43462</v>
      </c>
      <c r="G32" s="319" t="n">
        <v>43738</v>
      </c>
      <c r="H32" s="318" t="n">
        <v>162</v>
      </c>
      <c r="I32" s="318" t="n">
        <v>0.99</v>
      </c>
      <c r="J32" s="318">
        <f>ROUND(H32*(I32/1000),2)</f>
        <v/>
      </c>
      <c r="K32" s="318" t="n"/>
    </row>
    <row r="33">
      <c r="B33" s="317" t="n">
        <v>6</v>
      </c>
      <c r="C33" s="318" t="n">
        <v>30244885</v>
      </c>
      <c r="D33" s="318" t="inlineStr">
        <is>
          <t>10928_10928_A+E Networks_Eli Lilly_Trulicity_1Q2019 - 3Q2019_$383k Upfront</t>
        </is>
      </c>
      <c r="E33" s="318" t="inlineStr">
        <is>
          <t>Lifetime</t>
        </is>
      </c>
      <c r="F33" s="319" t="n">
        <v>43462</v>
      </c>
      <c r="G33" s="319" t="n">
        <v>43738</v>
      </c>
      <c r="H33" s="318" t="n">
        <v>186259</v>
      </c>
      <c r="I33" s="318" t="n">
        <v>0.99</v>
      </c>
      <c r="J33" s="318">
        <f>ROUND(H33*(I33/1000),2)</f>
        <v/>
      </c>
      <c r="K33" s="318" t="n"/>
    </row>
    <row r="34">
      <c r="B34" s="317" t="n">
        <v>7</v>
      </c>
      <c r="C34" s="318" t="n">
        <v>30244885</v>
      </c>
      <c r="D34" s="318" t="inlineStr">
        <is>
          <t>10928_10928_A+E Networks_Eli Lilly_Trulicity_1Q2019 - 3Q2019_$383k Upfront</t>
        </is>
      </c>
      <c r="E34" s="318" t="inlineStr">
        <is>
          <t>Lifetime Movie Network (LMN)</t>
        </is>
      </c>
      <c r="F34" s="319" t="n">
        <v>43462</v>
      </c>
      <c r="G34" s="319" t="n">
        <v>43738</v>
      </c>
      <c r="H34" s="318" t="n">
        <v>54611</v>
      </c>
      <c r="I34" s="318" t="n">
        <v>0.99</v>
      </c>
      <c r="J34" s="318">
        <f>ROUND(H34*(I34/1000),2)</f>
        <v/>
      </c>
      <c r="K34" s="318" t="n"/>
    </row>
    <row r="35">
      <c r="B35" s="317" t="n">
        <v>8</v>
      </c>
      <c r="C35" s="318" t="n">
        <v>30557861</v>
      </c>
      <c r="D35" s="318" t="inlineStr">
        <is>
          <t>10956_10956_A+E Networks_Land Rover_1Q19 Upfront _ $43K O-1DR3L-R2 CPNSQJ</t>
        </is>
      </c>
      <c r="E35" s="318" t="inlineStr">
        <is>
          <t>A and E</t>
        </is>
      </c>
      <c r="F35" s="319" t="n">
        <v>43461</v>
      </c>
      <c r="G35" s="319" t="n">
        <v>43555</v>
      </c>
      <c r="H35" s="318" t="n">
        <v>6810</v>
      </c>
      <c r="I35" s="318" t="n">
        <v>0.99</v>
      </c>
      <c r="J35" s="318">
        <f>ROUND(H35*(I35/1000),2)</f>
        <v/>
      </c>
      <c r="K35" s="318" t="n"/>
    </row>
    <row r="36">
      <c r="B36" s="317" t="n">
        <v>9</v>
      </c>
      <c r="C36" s="318" t="n">
        <v>30557861</v>
      </c>
      <c r="D36" s="318" t="inlineStr">
        <is>
          <t>10956_10956_A+E Networks_Land Rover_1Q19 Upfront _ $43K O-1DR3L-R2 CPNSQJ</t>
        </is>
      </c>
      <c r="E36" s="318" t="inlineStr">
        <is>
          <t>FYI</t>
        </is>
      </c>
      <c r="F36" s="319" t="n">
        <v>43461</v>
      </c>
      <c r="G36" s="319" t="n">
        <v>43555</v>
      </c>
      <c r="H36" s="318" t="n">
        <v>92</v>
      </c>
      <c r="I36" s="318" t="n">
        <v>0.99</v>
      </c>
      <c r="J36" s="318">
        <f>ROUND(H36*(I36/1000),2)</f>
        <v/>
      </c>
      <c r="K36" s="318" t="n"/>
    </row>
    <row customHeight="1" ht="16.5" r="37" s="59" thickBot="1">
      <c r="B37" s="317" t="n">
        <v>10</v>
      </c>
      <c r="C37" s="318" t="n">
        <v>30557861</v>
      </c>
      <c r="D37" s="318" t="inlineStr">
        <is>
          <t>10956_10956_A+E Networks_Land Rover_1Q19 Upfront _ $43K O-1DR3L-R2 CPNSQJ</t>
        </is>
      </c>
      <c r="E37" s="318" t="inlineStr">
        <is>
          <t>History Channel</t>
        </is>
      </c>
      <c r="F37" s="319" t="n">
        <v>43461</v>
      </c>
      <c r="G37" s="319" t="n">
        <v>43555</v>
      </c>
      <c r="H37" s="318" t="n">
        <v>4598</v>
      </c>
      <c r="I37" s="318" t="n">
        <v>0.99</v>
      </c>
      <c r="J37" s="318">
        <f>ROUND(H37*(I37/1000),2)</f>
        <v/>
      </c>
      <c r="K37" s="318" t="n"/>
    </row>
    <row customHeight="1" ht="16.5" r="38" s="59" thickTop="1">
      <c r="B38" s="317" t="n">
        <v>11</v>
      </c>
      <c r="C38" s="318" t="n">
        <v>30557861</v>
      </c>
      <c r="D38" s="318" t="inlineStr">
        <is>
          <t>10956_10956_A+E Networks_Land Rover_1Q19 Upfront _ $43K O-1DR3L-R2 CPNSQJ</t>
        </is>
      </c>
      <c r="E38" s="318" t="inlineStr">
        <is>
          <t>Investigation Discovery</t>
        </is>
      </c>
      <c r="F38" s="319" t="n">
        <v>43461</v>
      </c>
      <c r="G38" s="319" t="n">
        <v>43555</v>
      </c>
      <c r="H38" s="318" t="n">
        <v>2</v>
      </c>
      <c r="I38" s="318" t="n">
        <v>0.99</v>
      </c>
      <c r="J38" s="318">
        <f>ROUND(H38*(I38/1000),2)</f>
        <v/>
      </c>
      <c r="K38" s="318" t="n"/>
    </row>
    <row r="39">
      <c r="B39" s="317" t="n">
        <v>12</v>
      </c>
      <c r="C39" s="318" t="n">
        <v>30557861</v>
      </c>
      <c r="D39" s="318" t="inlineStr">
        <is>
          <t>10956_10956_A+E Networks_Land Rover_1Q19 Upfront _ $43K O-1DR3L-R2 CPNSQJ</t>
        </is>
      </c>
      <c r="E39" s="318" t="inlineStr">
        <is>
          <t>Lifetime</t>
        </is>
      </c>
      <c r="F39" s="319" t="n">
        <v>43461</v>
      </c>
      <c r="G39" s="319" t="n">
        <v>43555</v>
      </c>
      <c r="H39" s="318" t="n">
        <v>4466</v>
      </c>
      <c r="I39" s="318" t="n">
        <v>0.99</v>
      </c>
      <c r="J39" s="318">
        <f>ROUND(H39*(I39/1000),2)</f>
        <v/>
      </c>
      <c r="K39" s="318" t="n"/>
    </row>
    <row r="40">
      <c r="B40" s="317" t="n">
        <v>13</v>
      </c>
      <c r="C40" s="318" t="n">
        <v>30557861</v>
      </c>
      <c r="D40" s="318" t="inlineStr">
        <is>
          <t>10956_10956_A+E Networks_Land Rover_1Q19 Upfront _ $43K O-1DR3L-R2 CPNSQJ</t>
        </is>
      </c>
      <c r="E40" s="318" t="inlineStr">
        <is>
          <t>Lifetime Movie Network (LMN)</t>
        </is>
      </c>
      <c r="F40" s="319" t="n">
        <v>43461</v>
      </c>
      <c r="G40" s="319" t="n">
        <v>43555</v>
      </c>
      <c r="H40" s="318" t="n">
        <v>917</v>
      </c>
      <c r="I40" s="318" t="n">
        <v>0.99</v>
      </c>
      <c r="J40" s="318">
        <f>ROUND(H40*(I40/1000),2)</f>
        <v/>
      </c>
      <c r="K40" s="318" t="n"/>
    </row>
    <row r="41">
      <c r="B41" s="317" t="n">
        <v>14</v>
      </c>
      <c r="C41" s="318" t="n">
        <v>30582253</v>
      </c>
      <c r="D41" s="318" t="inlineStr">
        <is>
          <t>10963_10963_A+E Networks_Hyundai Upfront_1Q19-3Q19_$535,500 Upfront O-1DJVM-R1 CPN4XN</t>
        </is>
      </c>
      <c r="E41" s="318" t="inlineStr">
        <is>
          <t>A and E</t>
        </is>
      </c>
      <c r="F41" s="319" t="n">
        <v>43466</v>
      </c>
      <c r="G41" s="319" t="n">
        <v>43738</v>
      </c>
      <c r="H41" s="318" t="n">
        <v>262744</v>
      </c>
      <c r="I41" s="318" t="n">
        <v>0.99</v>
      </c>
      <c r="J41" s="318">
        <f>ROUND(H41*(I41/1000),2)</f>
        <v/>
      </c>
      <c r="K41" s="318" t="n"/>
    </row>
    <row r="42">
      <c r="B42" s="317" t="n">
        <v>15</v>
      </c>
      <c r="C42" s="318" t="n">
        <v>30582253</v>
      </c>
      <c r="D42" s="318" t="inlineStr">
        <is>
          <t>10963_10963_A+E Networks_Hyundai Upfront_1Q19-3Q19_$535,500 Upfront O-1DJVM-R1 CPN4XN</t>
        </is>
      </c>
      <c r="E42" s="318" t="inlineStr">
        <is>
          <t>FYI</t>
        </is>
      </c>
      <c r="F42" s="319" t="n">
        <v>43466</v>
      </c>
      <c r="G42" s="319" t="n">
        <v>43738</v>
      </c>
      <c r="H42" s="318" t="n">
        <v>2972</v>
      </c>
      <c r="I42" s="318" t="n">
        <v>0.99</v>
      </c>
      <c r="J42" s="318">
        <f>ROUND(H42*(I42/1000),2)</f>
        <v/>
      </c>
      <c r="K42" s="318" t="n"/>
    </row>
    <row customHeight="1" ht="16.5" r="43" s="59" thickBot="1">
      <c r="B43" s="317" t="n">
        <v>16</v>
      </c>
      <c r="C43" s="318" t="n">
        <v>30582253</v>
      </c>
      <c r="D43" s="318" t="inlineStr">
        <is>
          <t>10963_10963_A+E Networks_Hyundai Upfront_1Q19-3Q19_$535,500 Upfront O-1DJVM-R1 CPN4XN</t>
        </is>
      </c>
      <c r="E43" s="318" t="inlineStr">
        <is>
          <t>History Channel</t>
        </is>
      </c>
      <c r="F43" s="319" t="n">
        <v>43466</v>
      </c>
      <c r="G43" s="319" t="n">
        <v>43738</v>
      </c>
      <c r="H43" s="318" t="n">
        <v>246248</v>
      </c>
      <c r="I43" s="318" t="n">
        <v>0.99</v>
      </c>
      <c r="J43" s="318">
        <f>ROUND(H43*(I43/1000),2)</f>
        <v/>
      </c>
      <c r="K43" s="318" t="n"/>
    </row>
    <row r="44">
      <c r="B44" s="317" t="n">
        <v>17</v>
      </c>
      <c r="C44" s="318" t="n">
        <v>30582253</v>
      </c>
      <c r="D44" s="318" t="inlineStr">
        <is>
          <t>10963_10963_A+E Networks_Hyundai Upfront_1Q19-3Q19_$535,500 Upfront O-1DJVM-R1 CPN4XN</t>
        </is>
      </c>
      <c r="E44" s="318" t="inlineStr">
        <is>
          <t>Investigation Discovery</t>
        </is>
      </c>
      <c r="F44" s="319" t="n">
        <v>43466</v>
      </c>
      <c r="G44" s="319" t="n">
        <v>43738</v>
      </c>
      <c r="H44" s="318" t="n">
        <v>239</v>
      </c>
      <c r="I44" s="318" t="n">
        <v>0.99</v>
      </c>
      <c r="J44" s="318">
        <f>ROUND(H44*(I44/1000),2)</f>
        <v/>
      </c>
      <c r="K44" s="318" t="n"/>
    </row>
    <row r="45">
      <c r="B45" s="317" t="n">
        <v>18</v>
      </c>
      <c r="C45" s="318" t="n">
        <v>30582253</v>
      </c>
      <c r="D45" s="318" t="inlineStr">
        <is>
          <t>10963_10963_A+E Networks_Hyundai Upfront_1Q19-3Q19_$535,500 Upfront O-1DJVM-R1 CPN4XN</t>
        </is>
      </c>
      <c r="E45" s="318" t="inlineStr">
        <is>
          <t>Lifetime</t>
        </is>
      </c>
      <c r="F45" s="319" t="n">
        <v>43466</v>
      </c>
      <c r="G45" s="319" t="n">
        <v>43738</v>
      </c>
      <c r="H45" s="318" t="n">
        <v>141660</v>
      </c>
      <c r="I45" s="318" t="n">
        <v>0.99</v>
      </c>
      <c r="J45" s="318">
        <f>ROUND(H45*(I45/1000),2)</f>
        <v/>
      </c>
      <c r="K45" s="318" t="n"/>
    </row>
    <row r="46">
      <c r="B46" s="317" t="n">
        <v>19</v>
      </c>
      <c r="C46" s="318" t="n">
        <v>30582253</v>
      </c>
      <c r="D46" s="318" t="inlineStr">
        <is>
          <t>10963_10963_A+E Networks_Hyundai Upfront_1Q19-3Q19_$535,500 Upfront O-1DJVM-R1 CPN4XN</t>
        </is>
      </c>
      <c r="E46" s="318" t="inlineStr">
        <is>
          <t>Lifetime Movie Network (LMN)</t>
        </is>
      </c>
      <c r="F46" s="319" t="n">
        <v>43466</v>
      </c>
      <c r="G46" s="319" t="n">
        <v>43738</v>
      </c>
      <c r="H46" s="318" t="n">
        <v>36481</v>
      </c>
      <c r="I46" s="318" t="n">
        <v>0.99</v>
      </c>
      <c r="J46" s="318">
        <f>ROUND(H46*(I46/1000),2)</f>
        <v/>
      </c>
      <c r="K46" s="318" t="n"/>
    </row>
    <row r="47">
      <c r="B47" s="317" t="n">
        <v>20</v>
      </c>
      <c r="C47" s="318" t="n">
        <v>30905130</v>
      </c>
      <c r="D47" s="318" t="inlineStr">
        <is>
          <t>10934_10934_A+E Networks_Eli Lilly_Taltz PSA_1Q2019 - 3Q2019_$81.6k Upfront</t>
        </is>
      </c>
      <c r="E47" s="318" t="inlineStr">
        <is>
          <t>A and E</t>
        </is>
      </c>
      <c r="F47" s="319" t="n">
        <v>43468</v>
      </c>
      <c r="G47" s="319" t="n">
        <v>43738</v>
      </c>
      <c r="H47" s="318" t="n">
        <v>41639</v>
      </c>
      <c r="I47" s="318" t="n">
        <v>0.99</v>
      </c>
      <c r="J47" s="318">
        <f>ROUND(H47*(I47/1000),2)</f>
        <v/>
      </c>
      <c r="K47" s="318" t="n"/>
    </row>
    <row r="48">
      <c r="B48" s="317" t="n">
        <v>21</v>
      </c>
      <c r="C48" s="318" t="n">
        <v>30905130</v>
      </c>
      <c r="D48" s="318" t="inlineStr">
        <is>
          <t>10934_10934_A+E Networks_Eli Lilly_Taltz PSA_1Q2019 - 3Q2019_$81.6k Upfront</t>
        </is>
      </c>
      <c r="E48" s="318" t="inlineStr">
        <is>
          <t>FYI</t>
        </is>
      </c>
      <c r="F48" s="319" t="n">
        <v>43468</v>
      </c>
      <c r="G48" s="319" t="n">
        <v>43738</v>
      </c>
      <c r="H48" s="318" t="n">
        <v>534</v>
      </c>
      <c r="I48" s="318" t="n">
        <v>0.99</v>
      </c>
      <c r="J48" s="318">
        <f>ROUND(H48*(I48/1000),2)</f>
        <v/>
      </c>
      <c r="K48" s="318" t="n"/>
    </row>
    <row r="49">
      <c r="B49" s="317" t="n">
        <v>22</v>
      </c>
      <c r="C49" s="318" t="n">
        <v>30905130</v>
      </c>
      <c r="D49" s="318" t="inlineStr">
        <is>
          <t>10934_10934_A+E Networks_Eli Lilly_Taltz PSA_1Q2019 - 3Q2019_$81.6k Upfront</t>
        </is>
      </c>
      <c r="E49" s="318" t="inlineStr">
        <is>
          <t>History Channel</t>
        </is>
      </c>
      <c r="F49" s="319" t="n">
        <v>43468</v>
      </c>
      <c r="G49" s="319" t="n">
        <v>43738</v>
      </c>
      <c r="H49" s="318" t="n">
        <v>38510</v>
      </c>
      <c r="I49" s="318" t="n">
        <v>0.99</v>
      </c>
      <c r="J49" s="318">
        <f>ROUND(H49*(I49/1000),2)</f>
        <v/>
      </c>
      <c r="K49" s="318" t="n"/>
    </row>
    <row r="50">
      <c r="B50" s="317" t="n">
        <v>23</v>
      </c>
      <c r="C50" s="318" t="n">
        <v>30905130</v>
      </c>
      <c r="D50" s="318" t="inlineStr">
        <is>
          <t>10934_10934_A+E Networks_Eli Lilly_Taltz PSA_1Q2019 - 3Q2019_$81.6k Upfront</t>
        </is>
      </c>
      <c r="E50" s="318" t="inlineStr">
        <is>
          <t>Investigation Discovery</t>
        </is>
      </c>
      <c r="F50" s="319" t="n">
        <v>43468</v>
      </c>
      <c r="G50" s="319" t="n">
        <v>43738</v>
      </c>
      <c r="H50" s="318" t="n">
        <v>27</v>
      </c>
      <c r="I50" s="318" t="n">
        <v>0.99</v>
      </c>
      <c r="J50" s="318">
        <f>ROUND(H50*(I50/1000),2)</f>
        <v/>
      </c>
      <c r="K50" s="318" t="n"/>
    </row>
    <row customHeight="1" ht="16.5" r="51" s="59" thickBot="1">
      <c r="B51" s="317" t="n">
        <v>24</v>
      </c>
      <c r="C51" s="318" t="n">
        <v>30905130</v>
      </c>
      <c r="D51" s="318" t="inlineStr">
        <is>
          <t>10934_10934_A+E Networks_Eli Lilly_Taltz PSA_1Q2019 - 3Q2019_$81.6k Upfront</t>
        </is>
      </c>
      <c r="E51" s="318" t="inlineStr">
        <is>
          <t>Lifetime</t>
        </is>
      </c>
      <c r="F51" s="319" t="n">
        <v>43468</v>
      </c>
      <c r="G51" s="319" t="n">
        <v>43738</v>
      </c>
      <c r="H51" s="318" t="n">
        <v>22341</v>
      </c>
      <c r="I51" s="318" t="n">
        <v>0.99</v>
      </c>
      <c r="J51" s="318">
        <f>ROUND(H51*(I51/1000),2)</f>
        <v/>
      </c>
      <c r="K51" s="318" t="n"/>
    </row>
    <row customHeight="1" ht="16.5" r="52" s="59" thickTop="1">
      <c r="B52" s="317" t="n">
        <v>25</v>
      </c>
      <c r="C52" s="318" t="n">
        <v>30905130</v>
      </c>
      <c r="D52" s="318" t="inlineStr">
        <is>
          <t>10934_10934_A+E Networks_Eli Lilly_Taltz PSA_1Q2019 - 3Q2019_$81.6k Upfront</t>
        </is>
      </c>
      <c r="E52" s="318" t="inlineStr">
        <is>
          <t>Lifetime Movie Network (LMN)</t>
        </is>
      </c>
      <c r="F52" s="319" t="n">
        <v>43468</v>
      </c>
      <c r="G52" s="319" t="n">
        <v>43738</v>
      </c>
      <c r="H52" s="318" t="n">
        <v>5533</v>
      </c>
      <c r="I52" s="318" t="n">
        <v>0.99</v>
      </c>
      <c r="J52" s="318">
        <f>ROUND(H52*(I52/1000),2)</f>
        <v/>
      </c>
      <c r="K52" s="318" t="n"/>
    </row>
    <row r="53">
      <c r="B53" s="317" t="n">
        <v>26</v>
      </c>
      <c r="C53" s="318" t="n">
        <v>30964531</v>
      </c>
      <c r="D53" s="318" t="inlineStr">
        <is>
          <t>10933_10933_A+E Networks_Eli Lilly_Taltz PSO_1Q2019 - 3Q2019_$53.4k Upfront</t>
        </is>
      </c>
      <c r="E53" s="318" t="inlineStr">
        <is>
          <t>A and E</t>
        </is>
      </c>
      <c r="F53" s="319" t="n">
        <v>43469</v>
      </c>
      <c r="G53" s="319" t="n">
        <v>43738</v>
      </c>
      <c r="H53" s="318" t="n">
        <v>29872</v>
      </c>
      <c r="I53" s="318" t="n">
        <v>0.99</v>
      </c>
      <c r="J53" s="318">
        <f>ROUND(H53*(I53/1000),2)</f>
        <v/>
      </c>
      <c r="K53" s="318" t="n"/>
    </row>
    <row r="54">
      <c r="B54" s="317" t="n">
        <v>27</v>
      </c>
      <c r="C54" s="318" t="n">
        <v>30964531</v>
      </c>
      <c r="D54" s="318" t="inlineStr">
        <is>
          <t>10933_10933_A+E Networks_Eli Lilly_Taltz PSO_1Q2019 - 3Q2019_$53.4k Upfront</t>
        </is>
      </c>
      <c r="E54" s="318" t="inlineStr">
        <is>
          <t>FYI</t>
        </is>
      </c>
      <c r="F54" s="319" t="n">
        <v>43469</v>
      </c>
      <c r="G54" s="319" t="n">
        <v>43738</v>
      </c>
      <c r="H54" s="318" t="n">
        <v>409</v>
      </c>
      <c r="I54" s="318" t="n">
        <v>0.99</v>
      </c>
      <c r="J54" s="318">
        <f>ROUND(H54*(I54/1000),2)</f>
        <v/>
      </c>
      <c r="K54" s="318" t="n"/>
    </row>
    <row r="55">
      <c r="B55" s="317" t="n">
        <v>28</v>
      </c>
      <c r="C55" s="318" t="n">
        <v>30964531</v>
      </c>
      <c r="D55" s="318" t="inlineStr">
        <is>
          <t>10933_10933_A+E Networks_Eli Lilly_Taltz PSO_1Q2019 - 3Q2019_$53.4k Upfront</t>
        </is>
      </c>
      <c r="E55" s="318" t="inlineStr">
        <is>
          <t>History Channel</t>
        </is>
      </c>
      <c r="F55" s="319" t="n">
        <v>43469</v>
      </c>
      <c r="G55" s="319" t="n">
        <v>43738</v>
      </c>
      <c r="H55" s="318" t="n">
        <v>27685</v>
      </c>
      <c r="I55" s="318" t="n">
        <v>0.99</v>
      </c>
      <c r="J55" s="318">
        <f>ROUND(H55*(I55/1000),2)</f>
        <v/>
      </c>
      <c r="K55" s="318" t="n"/>
    </row>
    <row r="56">
      <c r="B56" s="317" t="n">
        <v>29</v>
      </c>
      <c r="C56" s="318" t="n">
        <v>30964531</v>
      </c>
      <c r="D56" s="318" t="inlineStr">
        <is>
          <t>10933_10933_A+E Networks_Eli Lilly_Taltz PSO_1Q2019 - 3Q2019_$53.4k Upfront</t>
        </is>
      </c>
      <c r="E56" s="318" t="inlineStr">
        <is>
          <t>Investigation Discovery</t>
        </is>
      </c>
      <c r="F56" s="319" t="n">
        <v>43469</v>
      </c>
      <c r="G56" s="319" t="n">
        <v>43738</v>
      </c>
      <c r="H56" s="318" t="n">
        <v>6</v>
      </c>
      <c r="I56" s="318" t="n">
        <v>0.99</v>
      </c>
      <c r="J56" s="318">
        <f>ROUND(H56*(I56/1000),2)</f>
        <v/>
      </c>
      <c r="K56" s="318" t="n"/>
    </row>
    <row r="57">
      <c r="B57" s="317" t="n">
        <v>30</v>
      </c>
      <c r="C57" s="318" t="n">
        <v>30964531</v>
      </c>
      <c r="D57" s="318" t="inlineStr">
        <is>
          <t>10933_10933_A+E Networks_Eli Lilly_Taltz PSO_1Q2019 - 3Q2019_$53.4k Upfront</t>
        </is>
      </c>
      <c r="E57" s="318" t="inlineStr">
        <is>
          <t>Lifetime</t>
        </is>
      </c>
      <c r="F57" s="319" t="n">
        <v>43469</v>
      </c>
      <c r="G57" s="319" t="n">
        <v>43738</v>
      </c>
      <c r="H57" s="318" t="n">
        <v>15751</v>
      </c>
      <c r="I57" s="318" t="n">
        <v>0.99</v>
      </c>
      <c r="J57" s="318">
        <f>ROUND(H57*(I57/1000),2)</f>
        <v/>
      </c>
      <c r="K57" s="318" t="n"/>
    </row>
    <row r="58">
      <c r="B58" s="317" t="n">
        <v>31</v>
      </c>
      <c r="C58" s="318" t="n">
        <v>30964531</v>
      </c>
      <c r="D58" s="318" t="inlineStr">
        <is>
          <t>10933_10933_A+E Networks_Eli Lilly_Taltz PSO_1Q2019 - 3Q2019_$53.4k Upfront</t>
        </is>
      </c>
      <c r="E58" s="318" t="inlineStr">
        <is>
          <t>Lifetime Movie Network (LMN)</t>
        </is>
      </c>
      <c r="F58" s="319" t="n">
        <v>43469</v>
      </c>
      <c r="G58" s="319" t="n">
        <v>43738</v>
      </c>
      <c r="H58" s="318" t="n">
        <v>3669</v>
      </c>
      <c r="I58" s="318" t="n">
        <v>0.99</v>
      </c>
      <c r="J58" s="318">
        <f>ROUND(H58*(I58/1000),2)</f>
        <v/>
      </c>
      <c r="K58" s="318" t="n"/>
    </row>
    <row r="59">
      <c r="B59" s="317" t="n">
        <v>32</v>
      </c>
      <c r="C59" s="318" t="n">
        <v>30994391</v>
      </c>
      <c r="D59" s="318" t="inlineStr">
        <is>
          <t>10967_10967_A+E Networks_Quicken Loans_2019_$500k_UPF</t>
        </is>
      </c>
      <c r="E59" s="318" t="inlineStr">
        <is>
          <t>A and E</t>
        </is>
      </c>
      <c r="F59" s="319" t="n">
        <v>43472</v>
      </c>
      <c r="G59" s="319" t="n">
        <v>43830</v>
      </c>
      <c r="H59" s="318" t="n">
        <v>379689</v>
      </c>
      <c r="I59" s="318" t="n">
        <v>0.99</v>
      </c>
      <c r="J59" s="318">
        <f>ROUND(H59*(I59/1000),2)</f>
        <v/>
      </c>
      <c r="K59" s="318" t="n"/>
    </row>
    <row r="60">
      <c r="B60" s="317" t="n">
        <v>33</v>
      </c>
      <c r="C60" s="318" t="n">
        <v>30994391</v>
      </c>
      <c r="D60" s="318" t="inlineStr">
        <is>
          <t>10967_10967_A+E Networks_Quicken Loans_2019_$500k_UPF</t>
        </is>
      </c>
      <c r="E60" s="318" t="inlineStr">
        <is>
          <t>FYI</t>
        </is>
      </c>
      <c r="F60" s="319" t="n">
        <v>43472</v>
      </c>
      <c r="G60" s="319" t="n">
        <v>43830</v>
      </c>
      <c r="H60" s="318" t="n">
        <v>5134</v>
      </c>
      <c r="I60" s="318" t="n">
        <v>0.99</v>
      </c>
      <c r="J60" s="318">
        <f>ROUND(H60*(I60/1000),2)</f>
        <v/>
      </c>
      <c r="K60" s="318" t="n"/>
    </row>
    <row r="61">
      <c r="B61" s="317" t="n">
        <v>34</v>
      </c>
      <c r="C61" s="318" t="n">
        <v>30994391</v>
      </c>
      <c r="D61" s="318" t="inlineStr">
        <is>
          <t>10967_10967_A+E Networks_Quicken Loans_2019_$500k_UPF</t>
        </is>
      </c>
      <c r="E61" s="318" t="inlineStr">
        <is>
          <t>History Channel</t>
        </is>
      </c>
      <c r="F61" s="319" t="n">
        <v>43472</v>
      </c>
      <c r="G61" s="319" t="n">
        <v>43830</v>
      </c>
      <c r="H61" s="318" t="n">
        <v>344800</v>
      </c>
      <c r="I61" s="318" t="n">
        <v>0.99</v>
      </c>
      <c r="J61" s="318">
        <f>ROUND(H61*(I61/1000),2)</f>
        <v/>
      </c>
      <c r="K61" s="318" t="n"/>
    </row>
    <row r="62">
      <c r="B62" s="317" t="n">
        <v>35</v>
      </c>
      <c r="C62" s="318" t="n">
        <v>30994391</v>
      </c>
      <c r="D62" s="318" t="inlineStr">
        <is>
          <t>10967_10967_A+E Networks_Quicken Loans_2019_$500k_UPF</t>
        </is>
      </c>
      <c r="E62" s="318" t="inlineStr">
        <is>
          <t>Investigation Discovery</t>
        </is>
      </c>
      <c r="F62" s="319" t="n">
        <v>43472</v>
      </c>
      <c r="G62" s="319" t="n">
        <v>43830</v>
      </c>
      <c r="H62" s="318" t="n">
        <v>271</v>
      </c>
      <c r="I62" s="318" t="n">
        <v>0.99</v>
      </c>
      <c r="J62" s="318">
        <f>ROUND(H62*(I62/1000),2)</f>
        <v/>
      </c>
      <c r="K62" s="318" t="n"/>
    </row>
    <row r="63">
      <c r="B63" s="317" t="n">
        <v>36</v>
      </c>
      <c r="C63" s="318" t="n">
        <v>30994391</v>
      </c>
      <c r="D63" s="318" t="inlineStr">
        <is>
          <t>10967_10967_A+E Networks_Quicken Loans_2019_$500k_UPF</t>
        </is>
      </c>
      <c r="E63" s="318" t="inlineStr">
        <is>
          <t>Lifetime</t>
        </is>
      </c>
      <c r="F63" s="319" t="n">
        <v>43472</v>
      </c>
      <c r="G63" s="319" t="n">
        <v>43830</v>
      </c>
      <c r="H63" s="318" t="n">
        <v>196901</v>
      </c>
      <c r="I63" s="318" t="n">
        <v>0.99</v>
      </c>
      <c r="J63" s="318">
        <f>ROUND(H63*(I63/1000),2)</f>
        <v/>
      </c>
      <c r="K63" s="318" t="n"/>
    </row>
    <row r="64">
      <c r="B64" s="317" t="n">
        <v>37</v>
      </c>
      <c r="C64" s="318" t="n">
        <v>30994391</v>
      </c>
      <c r="D64" s="318" t="inlineStr">
        <is>
          <t>10967_10967_A+E Networks_Quicken Loans_2019_$500k_UPF</t>
        </is>
      </c>
      <c r="E64" s="318" t="inlineStr">
        <is>
          <t>Lifetime Movie Network (LMN)</t>
        </is>
      </c>
      <c r="F64" s="319" t="n">
        <v>43472</v>
      </c>
      <c r="G64" s="319" t="n">
        <v>43830</v>
      </c>
      <c r="H64" s="318" t="n">
        <v>48834</v>
      </c>
      <c r="I64" s="318" t="n">
        <v>0.99</v>
      </c>
      <c r="J64" s="318">
        <f>ROUND(H64*(I64/1000),2)</f>
        <v/>
      </c>
      <c r="K64" s="318" t="n"/>
    </row>
    <row r="65">
      <c r="B65" s="317" t="n">
        <v>38</v>
      </c>
      <c r="C65" s="318" t="n">
        <v>31068403</v>
      </c>
      <c r="D65" s="318" t="inlineStr">
        <is>
          <t>10961_10961_A+E Network_Denny's_APEX_1Q-4Q19_$158k</t>
        </is>
      </c>
      <c r="E65" s="318" t="inlineStr">
        <is>
          <t>A and E</t>
        </is>
      </c>
      <c r="F65" s="319" t="n">
        <v>43473</v>
      </c>
      <c r="G65" s="319" t="n">
        <v>43829</v>
      </c>
      <c r="H65" s="318" t="n">
        <v>163257</v>
      </c>
      <c r="I65" s="318" t="n">
        <v>0.99</v>
      </c>
      <c r="J65" s="318">
        <f>ROUND(H65*(I65/1000),2)</f>
        <v/>
      </c>
      <c r="K65" s="318" t="n"/>
    </row>
    <row r="66">
      <c r="B66" s="317" t="n">
        <v>39</v>
      </c>
      <c r="C66" s="318" t="n">
        <v>31070224</v>
      </c>
      <c r="D66" s="318" t="inlineStr">
        <is>
          <t>10908_10908_A+E Networks_GEICO_VOD 2019 Upfront_1Q-4Q_$425k</t>
        </is>
      </c>
      <c r="E66" s="318" t="inlineStr">
        <is>
          <t>A and E</t>
        </is>
      </c>
      <c r="F66" s="319" t="n">
        <v>43556</v>
      </c>
      <c r="G66" s="319" t="n">
        <v>43830</v>
      </c>
      <c r="H66" s="318" t="n">
        <v>709962</v>
      </c>
      <c r="I66" s="318" t="n">
        <v>0.99</v>
      </c>
      <c r="J66" s="318">
        <f>ROUND(H66*(I66/1000),2)</f>
        <v/>
      </c>
      <c r="K66" s="318" t="n"/>
    </row>
    <row r="67">
      <c r="B67" s="317" t="n">
        <v>40</v>
      </c>
      <c r="C67" s="318" t="n">
        <v>31070224</v>
      </c>
      <c r="D67" s="318" t="inlineStr">
        <is>
          <t>10908_10908_A+E Networks_GEICO_VOD 2019 Upfront_1Q-4Q_$425k</t>
        </is>
      </c>
      <c r="E67" s="318" t="inlineStr">
        <is>
          <t>FYI</t>
        </is>
      </c>
      <c r="F67" s="319" t="n">
        <v>43556</v>
      </c>
      <c r="G67" s="319" t="n">
        <v>43830</v>
      </c>
      <c r="H67" s="318" t="n">
        <v>9672</v>
      </c>
      <c r="I67" s="318" t="n">
        <v>0.99</v>
      </c>
      <c r="J67" s="318">
        <f>ROUND(H67*(I67/1000),2)</f>
        <v/>
      </c>
      <c r="K67" s="318" t="n"/>
    </row>
    <row r="68">
      <c r="B68" s="317" t="n">
        <v>41</v>
      </c>
      <c r="C68" s="318" t="n">
        <v>31070224</v>
      </c>
      <c r="D68" s="318" t="inlineStr">
        <is>
          <t>10908_10908_A+E Networks_GEICO_VOD 2019 Upfront_1Q-4Q_$425k</t>
        </is>
      </c>
      <c r="E68" s="318" t="inlineStr">
        <is>
          <t>History Channel</t>
        </is>
      </c>
      <c r="F68" s="319" t="n">
        <v>43556</v>
      </c>
      <c r="G68" s="319" t="n">
        <v>43830</v>
      </c>
      <c r="H68" s="318" t="n">
        <v>674775</v>
      </c>
      <c r="I68" s="318" t="n">
        <v>0.99</v>
      </c>
      <c r="J68" s="318">
        <f>ROUND(H68*(I68/1000),2)</f>
        <v/>
      </c>
      <c r="K68" s="318" t="n"/>
    </row>
    <row r="69">
      <c r="B69" s="317" t="n">
        <v>42</v>
      </c>
      <c r="C69" s="318" t="n">
        <v>31070224</v>
      </c>
      <c r="D69" s="318" t="inlineStr">
        <is>
          <t>10908_10908_A+E Networks_GEICO_VOD 2019 Upfront_1Q-4Q_$425k</t>
        </is>
      </c>
      <c r="E69" s="318" t="inlineStr">
        <is>
          <t>Investigation Discovery</t>
        </is>
      </c>
      <c r="F69" s="319" t="n">
        <v>43556</v>
      </c>
      <c r="G69" s="319" t="n">
        <v>43830</v>
      </c>
      <c r="H69" s="318" t="n">
        <v>500</v>
      </c>
      <c r="I69" s="318" t="n">
        <v>0.99</v>
      </c>
      <c r="J69" s="318">
        <f>ROUND(H69*(I69/1000),2)</f>
        <v/>
      </c>
      <c r="K69" s="318" t="n"/>
    </row>
    <row r="70">
      <c r="B70" s="317" t="n">
        <v>43</v>
      </c>
      <c r="C70" s="318" t="n">
        <v>31070224</v>
      </c>
      <c r="D70" s="318" t="inlineStr">
        <is>
          <t>10908_10908_A+E Networks_GEICO_VOD 2019 Upfront_1Q-4Q_$425k</t>
        </is>
      </c>
      <c r="E70" s="318" t="inlineStr">
        <is>
          <t>Lifetime</t>
        </is>
      </c>
      <c r="F70" s="319" t="n">
        <v>43556</v>
      </c>
      <c r="G70" s="319" t="n">
        <v>43830</v>
      </c>
      <c r="H70" s="318" t="n">
        <v>363921</v>
      </c>
      <c r="I70" s="318" t="n">
        <v>0.99</v>
      </c>
      <c r="J70" s="318">
        <f>ROUND(H70*(I70/1000),2)</f>
        <v/>
      </c>
      <c r="K70" s="318" t="n"/>
    </row>
    <row r="71">
      <c r="B71" s="317" t="n">
        <v>44</v>
      </c>
      <c r="C71" s="318" t="n">
        <v>31070224</v>
      </c>
      <c r="D71" s="318" t="inlineStr">
        <is>
          <t>10908_10908_A+E Networks_GEICO_VOD 2019 Upfront_1Q-4Q_$425k</t>
        </is>
      </c>
      <c r="E71" s="318" t="inlineStr">
        <is>
          <t>Lifetime Movie Network (LMN)</t>
        </is>
      </c>
      <c r="F71" s="319" t="n">
        <v>43556</v>
      </c>
      <c r="G71" s="319" t="n">
        <v>43830</v>
      </c>
      <c r="H71" s="318" t="n">
        <v>97163</v>
      </c>
      <c r="I71" s="318" t="n">
        <v>0.99</v>
      </c>
      <c r="J71" s="318">
        <f>ROUND(H71*(I71/1000),2)</f>
        <v/>
      </c>
      <c r="K71" s="318" t="n"/>
    </row>
    <row r="72">
      <c r="B72" s="317" t="n">
        <v>45</v>
      </c>
      <c r="C72" s="318" t="n">
        <v>31124456</v>
      </c>
      <c r="D72" s="318" t="inlineStr">
        <is>
          <t>10958_10958_A+E Networks_Jaguar_1Q19 Upfront _ $31K O-1DR3M-R2 CPNSQ4</t>
        </is>
      </c>
      <c r="E72" s="318" t="inlineStr">
        <is>
          <t>A and E</t>
        </is>
      </c>
      <c r="F72" s="319" t="n">
        <v>43474</v>
      </c>
      <c r="G72" s="319" t="n">
        <v>43555</v>
      </c>
      <c r="H72" s="318" t="n">
        <v>8974</v>
      </c>
      <c r="I72" s="318" t="n">
        <v>0.99</v>
      </c>
      <c r="J72" s="318">
        <f>ROUND(H72*(I72/1000),2)</f>
        <v/>
      </c>
      <c r="K72" s="318" t="n"/>
    </row>
    <row r="73">
      <c r="B73" s="317" t="n">
        <v>46</v>
      </c>
      <c r="C73" s="318" t="n">
        <v>31124456</v>
      </c>
      <c r="D73" s="318" t="inlineStr">
        <is>
          <t>10958_10958_A+E Networks_Jaguar_1Q19 Upfront _ $31K O-1DR3M-R2 CPNSQ4</t>
        </is>
      </c>
      <c r="E73" s="318" t="inlineStr">
        <is>
          <t>FYI</t>
        </is>
      </c>
      <c r="F73" s="319" t="n">
        <v>43474</v>
      </c>
      <c r="G73" s="319" t="n">
        <v>43555</v>
      </c>
      <c r="H73" s="318" t="n">
        <v>89</v>
      </c>
      <c r="I73" s="318" t="n">
        <v>0.99</v>
      </c>
      <c r="J73" s="318">
        <f>ROUND(H73*(I73/1000),2)</f>
        <v/>
      </c>
      <c r="K73" s="318" t="n"/>
    </row>
    <row r="74">
      <c r="B74" s="317" t="n">
        <v>47</v>
      </c>
      <c r="C74" s="318" t="n">
        <v>31124456</v>
      </c>
      <c r="D74" s="318" t="inlineStr">
        <is>
          <t>10958_10958_A+E Networks_Jaguar_1Q19 Upfront _ $31K O-1DR3M-R2 CPNSQ4</t>
        </is>
      </c>
      <c r="E74" s="318" t="inlineStr">
        <is>
          <t>History Channel</t>
        </is>
      </c>
      <c r="F74" s="319" t="n">
        <v>43474</v>
      </c>
      <c r="G74" s="319" t="n">
        <v>43555</v>
      </c>
      <c r="H74" s="318" t="n">
        <v>6390</v>
      </c>
      <c r="I74" s="318" t="n">
        <v>0.99</v>
      </c>
      <c r="J74" s="318">
        <f>ROUND(H74*(I74/1000),2)</f>
        <v/>
      </c>
      <c r="K74" s="318" t="n"/>
    </row>
    <row r="75">
      <c r="B75" s="317" t="n">
        <v>48</v>
      </c>
      <c r="C75" s="318" t="n">
        <v>31124456</v>
      </c>
      <c r="D75" s="318" t="inlineStr">
        <is>
          <t>10958_10958_A+E Networks_Jaguar_1Q19 Upfront _ $31K O-1DR3M-R2 CPNSQ4</t>
        </is>
      </c>
      <c r="E75" s="318" t="inlineStr">
        <is>
          <t>Investigation Discovery</t>
        </is>
      </c>
      <c r="F75" s="319" t="n">
        <v>43474</v>
      </c>
      <c r="G75" s="319" t="n">
        <v>43555</v>
      </c>
      <c r="H75" s="318" t="n">
        <v>12</v>
      </c>
      <c r="I75" s="318" t="n">
        <v>0.99</v>
      </c>
      <c r="J75" s="318">
        <f>ROUND(H75*(I75/1000),2)</f>
        <v/>
      </c>
      <c r="K75" s="318" t="n"/>
    </row>
    <row r="76">
      <c r="B76" s="317" t="n">
        <v>49</v>
      </c>
      <c r="C76" s="318" t="n">
        <v>31124456</v>
      </c>
      <c r="D76" s="318" t="inlineStr">
        <is>
          <t>10958_10958_A+E Networks_Jaguar_1Q19 Upfront _ $31K O-1DR3M-R2 CPNSQ4</t>
        </is>
      </c>
      <c r="E76" s="318" t="inlineStr">
        <is>
          <t>Lifetime</t>
        </is>
      </c>
      <c r="F76" s="319" t="n">
        <v>43474</v>
      </c>
      <c r="G76" s="319" t="n">
        <v>43555</v>
      </c>
      <c r="H76" s="318" t="n">
        <v>4206</v>
      </c>
      <c r="I76" s="318" t="n">
        <v>0.99</v>
      </c>
      <c r="J76" s="318">
        <f>ROUND(H76*(I76/1000),2)</f>
        <v/>
      </c>
      <c r="K76" s="318" t="n"/>
    </row>
    <row r="77">
      <c r="B77" s="317" t="n">
        <v>50</v>
      </c>
      <c r="C77" s="318" t="n">
        <v>31124456</v>
      </c>
      <c r="D77" s="318" t="inlineStr">
        <is>
          <t>10958_10958_A+E Networks_Jaguar_1Q19 Upfront _ $31K O-1DR3M-R2 CPNSQ4</t>
        </is>
      </c>
      <c r="E77" s="318" t="inlineStr">
        <is>
          <t>Lifetime Movie Network (LMN)</t>
        </is>
      </c>
      <c r="F77" s="319" t="n">
        <v>43474</v>
      </c>
      <c r="G77" s="319" t="n">
        <v>43555</v>
      </c>
      <c r="H77" s="318" t="n">
        <v>958</v>
      </c>
      <c r="I77" s="318" t="n">
        <v>0.99</v>
      </c>
      <c r="J77" s="318">
        <f>ROUND(H77*(I77/1000),2)</f>
        <v/>
      </c>
      <c r="K77" s="318" t="n"/>
    </row>
    <row r="78">
      <c r="B78" s="317" t="n">
        <v>51</v>
      </c>
      <c r="C78" s="318" t="n">
        <v>31275208</v>
      </c>
      <c r="D78" s="318" t="inlineStr">
        <is>
          <t>10991_10991_A+E Networks_Eli Lilly_Verzenio_1Q2019 _$115k Upfront</t>
        </is>
      </c>
      <c r="E78" s="318" t="inlineStr">
        <is>
          <t>A and E</t>
        </is>
      </c>
      <c r="F78" s="319" t="n">
        <v>43479</v>
      </c>
      <c r="G78" s="319" t="n">
        <v>43646</v>
      </c>
      <c r="H78" s="318" t="n">
        <v>157188</v>
      </c>
      <c r="I78" s="318" t="n">
        <v>0.99</v>
      </c>
      <c r="J78" s="318">
        <f>ROUND(H78*(I78/1000),2)</f>
        <v/>
      </c>
      <c r="K78" s="318" t="n"/>
    </row>
    <row r="79">
      <c r="B79" s="317" t="n">
        <v>52</v>
      </c>
      <c r="C79" s="318" t="n">
        <v>31275208</v>
      </c>
      <c r="D79" s="318" t="inlineStr">
        <is>
          <t>10991_10991_A+E Networks_Eli Lilly_Verzenio_1Q2019 _$115k Upfront</t>
        </is>
      </c>
      <c r="E79" s="318" t="inlineStr">
        <is>
          <t>FYI</t>
        </is>
      </c>
      <c r="F79" s="319" t="n">
        <v>43479</v>
      </c>
      <c r="G79" s="319" t="n">
        <v>43646</v>
      </c>
      <c r="H79" s="318" t="n">
        <v>1826</v>
      </c>
      <c r="I79" s="318" t="n">
        <v>0.99</v>
      </c>
      <c r="J79" s="318">
        <f>ROUND(H79*(I79/1000),2)</f>
        <v/>
      </c>
      <c r="K79" s="318" t="n"/>
    </row>
    <row r="80">
      <c r="B80" s="317" t="n">
        <v>53</v>
      </c>
      <c r="C80" s="318" t="n">
        <v>31275208</v>
      </c>
      <c r="D80" s="318" t="inlineStr">
        <is>
          <t>10991_10991_A+E Networks_Eli Lilly_Verzenio_1Q2019 _$115k Upfront</t>
        </is>
      </c>
      <c r="E80" s="318" t="inlineStr">
        <is>
          <t>History Channel</t>
        </is>
      </c>
      <c r="F80" s="319" t="n">
        <v>43479</v>
      </c>
      <c r="G80" s="319" t="n">
        <v>43646</v>
      </c>
      <c r="H80" s="318" t="n">
        <v>126412</v>
      </c>
      <c r="I80" s="318" t="n">
        <v>0.99</v>
      </c>
      <c r="J80" s="318">
        <f>ROUND(H80*(I80/1000),2)</f>
        <v/>
      </c>
      <c r="K80" s="318" t="n"/>
    </row>
    <row r="81">
      <c r="B81" s="317" t="n">
        <v>54</v>
      </c>
      <c r="C81" s="318" t="n">
        <v>31275208</v>
      </c>
      <c r="D81" s="318" t="inlineStr">
        <is>
          <t>10991_10991_A+E Networks_Eli Lilly_Verzenio_1Q2019 _$115k Upfront</t>
        </is>
      </c>
      <c r="E81" s="318" t="inlineStr">
        <is>
          <t>Investigation Discovery</t>
        </is>
      </c>
      <c r="F81" s="319" t="n">
        <v>43479</v>
      </c>
      <c r="G81" s="319" t="n">
        <v>43646</v>
      </c>
      <c r="H81" s="318" t="n">
        <v>32</v>
      </c>
      <c r="I81" s="318" t="n">
        <v>0.99</v>
      </c>
      <c r="J81" s="318">
        <f>ROUND(H81*(I81/1000),2)</f>
        <v/>
      </c>
      <c r="K81" s="318" t="n"/>
    </row>
    <row r="82">
      <c r="B82" s="317" t="n">
        <v>55</v>
      </c>
      <c r="C82" s="318" t="n">
        <v>31275208</v>
      </c>
      <c r="D82" s="318" t="inlineStr">
        <is>
          <t>10991_10991_A+E Networks_Eli Lilly_Verzenio_1Q2019 _$115k Upfront</t>
        </is>
      </c>
      <c r="E82" s="318" t="inlineStr">
        <is>
          <t>Lifetime</t>
        </is>
      </c>
      <c r="F82" s="319" t="n">
        <v>43479</v>
      </c>
      <c r="G82" s="319" t="n">
        <v>43646</v>
      </c>
      <c r="H82" s="318" t="n">
        <v>83619</v>
      </c>
      <c r="I82" s="318" t="n">
        <v>0.99</v>
      </c>
      <c r="J82" s="318">
        <f>ROUND(H82*(I82/1000),2)</f>
        <v/>
      </c>
      <c r="K82" s="318" t="n"/>
    </row>
    <row r="83">
      <c r="B83" s="317" t="n">
        <v>56</v>
      </c>
      <c r="C83" s="318" t="n">
        <v>31275208</v>
      </c>
      <c r="D83" s="318" t="inlineStr">
        <is>
          <t>10991_10991_A+E Networks_Eli Lilly_Verzenio_1Q2019 _$115k Upfront</t>
        </is>
      </c>
      <c r="E83" s="318" t="inlineStr">
        <is>
          <t>Lifetime Movie Network (LMN)</t>
        </is>
      </c>
      <c r="F83" s="319" t="n">
        <v>43479</v>
      </c>
      <c r="G83" s="319" t="n">
        <v>43646</v>
      </c>
      <c r="H83" s="318" t="n">
        <v>24684</v>
      </c>
      <c r="I83" s="318" t="n">
        <v>0.99</v>
      </c>
      <c r="J83" s="318">
        <f>ROUND(H83*(I83/1000),2)</f>
        <v/>
      </c>
      <c r="K83" s="318" t="n"/>
    </row>
    <row r="84">
      <c r="B84" s="317" t="n">
        <v>57</v>
      </c>
      <c r="C84" s="318" t="n">
        <v>31803791</v>
      </c>
      <c r="D84" s="318" t="inlineStr">
        <is>
          <t>11002_11002_A+E Networks_Eli Lilly_Galca_1Q2019 _$29,750 Upfront</t>
        </is>
      </c>
      <c r="E84" s="318" t="inlineStr">
        <is>
          <t>A and E</t>
        </is>
      </c>
      <c r="F84" s="319" t="n">
        <v>43501</v>
      </c>
      <c r="G84" s="319" t="n">
        <v>43646</v>
      </c>
      <c r="H84" s="318" t="n">
        <v>241178</v>
      </c>
      <c r="I84" s="318" t="n">
        <v>0.99</v>
      </c>
      <c r="J84" s="318">
        <f>ROUND(H84*(I84/1000),2)</f>
        <v/>
      </c>
      <c r="K84" s="318" t="n"/>
    </row>
    <row r="85">
      <c r="B85" s="317" t="n">
        <v>58</v>
      </c>
      <c r="C85" s="318" t="n">
        <v>31803791</v>
      </c>
      <c r="D85" s="318" t="inlineStr">
        <is>
          <t>11002_11002_A+E Networks_Eli Lilly_Galca_1Q2019 _$29,750 Upfront</t>
        </is>
      </c>
      <c r="E85" s="318" t="inlineStr">
        <is>
          <t>FYI</t>
        </is>
      </c>
      <c r="F85" s="319" t="n">
        <v>43501</v>
      </c>
      <c r="G85" s="319" t="n">
        <v>43646</v>
      </c>
      <c r="H85" s="318" t="n">
        <v>2400</v>
      </c>
      <c r="I85" s="318" t="n">
        <v>0.99</v>
      </c>
      <c r="J85" s="318">
        <f>ROUND(H85*(I85/1000),2)</f>
        <v/>
      </c>
      <c r="K85" s="318" t="n"/>
    </row>
    <row r="86">
      <c r="B86" s="317" t="n">
        <v>59</v>
      </c>
      <c r="C86" s="318" t="n">
        <v>31803791</v>
      </c>
      <c r="D86" s="318" t="inlineStr">
        <is>
          <t>11002_11002_A+E Networks_Eli Lilly_Galca_1Q2019 _$29,750 Upfront</t>
        </is>
      </c>
      <c r="E86" s="318" t="inlineStr">
        <is>
          <t>History Channel</t>
        </is>
      </c>
      <c r="F86" s="319" t="n">
        <v>43501</v>
      </c>
      <c r="G86" s="319" t="n">
        <v>43646</v>
      </c>
      <c r="H86" s="318" t="n">
        <v>184405</v>
      </c>
      <c r="I86" s="318" t="n">
        <v>0.99</v>
      </c>
      <c r="J86" s="318">
        <f>ROUND(H86*(I86/1000),2)</f>
        <v/>
      </c>
      <c r="K86" s="318" t="n"/>
    </row>
    <row r="87">
      <c r="B87" s="317" t="n">
        <v>60</v>
      </c>
      <c r="C87" s="318" t="n">
        <v>31803791</v>
      </c>
      <c r="D87" s="318" t="inlineStr">
        <is>
          <t>11002_11002_A+E Networks_Eli Lilly_Galca_1Q2019 _$29,750 Upfront</t>
        </is>
      </c>
      <c r="E87" s="318" t="inlineStr">
        <is>
          <t>Investigation Discovery</t>
        </is>
      </c>
      <c r="F87" s="319" t="n">
        <v>43501</v>
      </c>
      <c r="G87" s="319" t="n">
        <v>43646</v>
      </c>
      <c r="H87" s="318" t="n">
        <v>71</v>
      </c>
      <c r="I87" s="318" t="n">
        <v>0.99</v>
      </c>
      <c r="J87" s="318">
        <f>ROUND(H87*(I87/1000),2)</f>
        <v/>
      </c>
      <c r="K87" s="318" t="n"/>
    </row>
    <row r="88">
      <c r="B88" s="317" t="n">
        <v>61</v>
      </c>
      <c r="C88" s="318" t="n">
        <v>31803791</v>
      </c>
      <c r="D88" s="318" t="inlineStr">
        <is>
          <t>11002_11002_A+E Networks_Eli Lilly_Galca_1Q2019 _$29,750 Upfront</t>
        </is>
      </c>
      <c r="E88" s="318" t="inlineStr">
        <is>
          <t>Lifetime</t>
        </is>
      </c>
      <c r="F88" s="319" t="n">
        <v>43501</v>
      </c>
      <c r="G88" s="319" t="n">
        <v>43646</v>
      </c>
      <c r="H88" s="318" t="n">
        <v>116919</v>
      </c>
      <c r="I88" s="318" t="n">
        <v>0.99</v>
      </c>
      <c r="J88" s="318">
        <f>ROUND(H88*(I88/1000),2)</f>
        <v/>
      </c>
      <c r="K88" s="318" t="n"/>
    </row>
    <row r="89">
      <c r="B89" s="317" t="n">
        <v>62</v>
      </c>
      <c r="C89" s="318" t="n">
        <v>31803791</v>
      </c>
      <c r="D89" s="318" t="inlineStr">
        <is>
          <t>11002_11002_A+E Networks_Eli Lilly_Galca_1Q2019 _$29,750 Upfront</t>
        </is>
      </c>
      <c r="E89" s="318" t="inlineStr">
        <is>
          <t>Lifetime Movie Network (LMN)</t>
        </is>
      </c>
      <c r="F89" s="319" t="n">
        <v>43501</v>
      </c>
      <c r="G89" s="319" t="n">
        <v>43646</v>
      </c>
      <c r="H89" s="318" t="n">
        <v>37334</v>
      </c>
      <c r="I89" s="318" t="n">
        <v>0.99</v>
      </c>
      <c r="J89" s="318">
        <f>ROUND(H89*(I89/1000),2)</f>
        <v/>
      </c>
      <c r="K89" s="318" t="n"/>
    </row>
    <row r="90">
      <c r="B90" s="317" t="n">
        <v>63</v>
      </c>
      <c r="C90" s="318" t="n">
        <v>32363297</v>
      </c>
      <c r="D90" s="318" t="inlineStr">
        <is>
          <t>11019_11019_History_Chrysler Ram Light Duty_P25-54_1Q_March_$25K</t>
        </is>
      </c>
      <c r="E90" s="318" t="inlineStr">
        <is>
          <t>History Channel</t>
        </is>
      </c>
      <c r="F90" s="319" t="n">
        <v>43531</v>
      </c>
      <c r="G90" s="319" t="n">
        <v>43646</v>
      </c>
      <c r="H90" s="318" t="n">
        <v>265137</v>
      </c>
      <c r="I90" s="318" t="n">
        <v>0.99</v>
      </c>
      <c r="J90" s="318">
        <f>ROUND(H90*(I90/1000),2)</f>
        <v/>
      </c>
      <c r="K90" s="318" t="n"/>
    </row>
    <row r="91">
      <c r="B91" s="317" t="n">
        <v>64</v>
      </c>
      <c r="C91" s="318" t="n">
        <v>32363297</v>
      </c>
      <c r="D91" s="318" t="inlineStr">
        <is>
          <t>11019_11019_History_Chrysler Ram Light Duty_P25-54_1Q_March_$25K</t>
        </is>
      </c>
      <c r="E91" s="318" t="inlineStr">
        <is>
          <t>Investigation Discovery</t>
        </is>
      </c>
      <c r="F91" s="319" t="n">
        <v>43531</v>
      </c>
      <c r="G91" s="319" t="n">
        <v>43646</v>
      </c>
      <c r="H91" s="318" t="n">
        <v>202</v>
      </c>
      <c r="I91" s="318" t="n">
        <v>0.99</v>
      </c>
      <c r="J91" s="318">
        <f>ROUND(H91*(I91/1000),2)</f>
        <v/>
      </c>
      <c r="K91" s="318" t="n"/>
    </row>
    <row r="92">
      <c r="B92" s="317" t="n">
        <v>65</v>
      </c>
      <c r="C92" s="318" t="n">
        <v>32370375</v>
      </c>
      <c r="D92" s="318" t="inlineStr">
        <is>
          <t>11023_11023_History_Chrysler Ram Heavy Duty_P25-54_1Q_March_$10K</t>
        </is>
      </c>
      <c r="E92" s="318" t="inlineStr">
        <is>
          <t>History Channel</t>
        </is>
      </c>
      <c r="F92" s="319" t="n">
        <v>43530</v>
      </c>
      <c r="G92" s="319" t="n">
        <v>43646</v>
      </c>
      <c r="H92" s="318" t="n">
        <v>175459</v>
      </c>
      <c r="I92" s="318" t="n">
        <v>0.99</v>
      </c>
      <c r="J92" s="318">
        <f>ROUND(H92*(I92/1000),2)</f>
        <v/>
      </c>
      <c r="K92" s="318" t="n"/>
    </row>
    <row r="93">
      <c r="B93" s="317" t="n">
        <v>66</v>
      </c>
      <c r="C93" s="318" t="n">
        <v>32370375</v>
      </c>
      <c r="D93" s="318" t="inlineStr">
        <is>
          <t>11023_11023_History_Chrysler Ram Heavy Duty_P25-54_1Q_March_$10K</t>
        </is>
      </c>
      <c r="E93" s="318" t="inlineStr">
        <is>
          <t>Investigation Discovery</t>
        </is>
      </c>
      <c r="F93" s="319" t="n">
        <v>43530</v>
      </c>
      <c r="G93" s="319" t="n">
        <v>43646</v>
      </c>
      <c r="H93" s="318" t="n">
        <v>92</v>
      </c>
      <c r="I93" s="318" t="n">
        <v>0.99</v>
      </c>
      <c r="J93" s="318">
        <f>ROUND(H93*(I93/1000),2)</f>
        <v/>
      </c>
      <c r="K93" s="318" t="n"/>
    </row>
    <row r="94">
      <c r="B94" s="317" t="n">
        <v>67</v>
      </c>
      <c r="C94" s="318" t="n">
        <v>32413100</v>
      </c>
      <c r="D94" s="318" t="inlineStr">
        <is>
          <t>11021_11021_A&amp;E_ Apartments.com_1-3Q'19_P18-49_$100k</t>
        </is>
      </c>
      <c r="E94" s="318" t="inlineStr">
        <is>
          <t>A and E</t>
        </is>
      </c>
      <c r="F94" s="319" t="n">
        <v>43535</v>
      </c>
      <c r="G94" s="319" t="n">
        <v>43702</v>
      </c>
      <c r="H94" s="318" t="n">
        <v>356360</v>
      </c>
      <c r="I94" s="318" t="n">
        <v>0.99</v>
      </c>
      <c r="J94" s="318">
        <f>ROUND(H94*(I94/1000),2)</f>
        <v/>
      </c>
      <c r="K94" s="318" t="n"/>
    </row>
    <row r="95">
      <c r="B95" s="317" t="n">
        <v>68</v>
      </c>
      <c r="C95" s="318" t="n">
        <v>32758074</v>
      </c>
      <c r="D95" s="318" t="inlineStr">
        <is>
          <t>11022_11022_A&amp;E Networks_ Preen_2Q19 Scatter_$25K</t>
        </is>
      </c>
      <c r="E95" s="318" t="inlineStr">
        <is>
          <t>A and E</t>
        </is>
      </c>
      <c r="F95" s="319" t="n">
        <v>43546</v>
      </c>
      <c r="G95" s="319" t="n">
        <v>43590</v>
      </c>
      <c r="H95" s="318" t="n">
        <v>17016</v>
      </c>
      <c r="I95" s="318" t="n">
        <v>0.99</v>
      </c>
      <c r="J95" s="318">
        <f>ROUND(H95*(I95/1000),2)</f>
        <v/>
      </c>
      <c r="K95" s="318" t="n"/>
    </row>
    <row r="96">
      <c r="B96" s="317" t="n">
        <v>69</v>
      </c>
      <c r="C96" s="318" t="n">
        <v>32758074</v>
      </c>
      <c r="D96" s="318" t="inlineStr">
        <is>
          <t>11022_11022_A&amp;E Networks_ Preen_2Q19 Scatter_$25K</t>
        </is>
      </c>
      <c r="E96" s="318" t="inlineStr">
        <is>
          <t>FYI</t>
        </is>
      </c>
      <c r="F96" s="319" t="n">
        <v>43546</v>
      </c>
      <c r="G96" s="319" t="n">
        <v>43590</v>
      </c>
      <c r="H96" s="318" t="n">
        <v>287</v>
      </c>
      <c r="I96" s="318" t="n">
        <v>0.99</v>
      </c>
      <c r="J96" s="318">
        <f>ROUND(H96*(I96/1000),2)</f>
        <v/>
      </c>
      <c r="K96" s="318" t="n"/>
    </row>
    <row r="97">
      <c r="B97" s="317" t="n">
        <v>70</v>
      </c>
      <c r="C97" s="318" t="n">
        <v>32758074</v>
      </c>
      <c r="D97" s="318" t="inlineStr">
        <is>
          <t>11022_11022_A&amp;E Networks_ Preen_2Q19 Scatter_$25K</t>
        </is>
      </c>
      <c r="E97" s="318" t="inlineStr">
        <is>
          <t>History Channel</t>
        </is>
      </c>
      <c r="F97" s="319" t="n">
        <v>43546</v>
      </c>
      <c r="G97" s="319" t="n">
        <v>43590</v>
      </c>
      <c r="H97" s="318" t="n">
        <v>17073</v>
      </c>
      <c r="I97" s="318" t="n">
        <v>0.99</v>
      </c>
      <c r="J97" s="318">
        <f>ROUND(H97*(I97/1000),2)</f>
        <v/>
      </c>
      <c r="K97" s="318" t="n"/>
    </row>
    <row r="98">
      <c r="B98" s="317" t="n">
        <v>71</v>
      </c>
      <c r="C98" s="318" t="n">
        <v>32758074</v>
      </c>
      <c r="D98" s="318" t="inlineStr">
        <is>
          <t>11022_11022_A&amp;E Networks_ Preen_2Q19 Scatter_$25K</t>
        </is>
      </c>
      <c r="E98" s="318" t="inlineStr">
        <is>
          <t>Investigation Discovery</t>
        </is>
      </c>
      <c r="F98" s="319" t="n">
        <v>43546</v>
      </c>
      <c r="G98" s="319" t="n">
        <v>43590</v>
      </c>
      <c r="H98" s="318" t="n">
        <v>16</v>
      </c>
      <c r="I98" s="318" t="n">
        <v>0.99</v>
      </c>
      <c r="J98" s="318">
        <f>ROUND(H98*(I98/1000),2)</f>
        <v/>
      </c>
      <c r="K98" s="318" t="n"/>
    </row>
    <row r="99">
      <c r="B99" s="317" t="n">
        <v>72</v>
      </c>
      <c r="C99" s="318" t="n">
        <v>32758074</v>
      </c>
      <c r="D99" s="318" t="inlineStr">
        <is>
          <t>11022_11022_A&amp;E Networks_ Preen_2Q19 Scatter_$25K</t>
        </is>
      </c>
      <c r="E99" s="318" t="inlineStr">
        <is>
          <t>Lifetime</t>
        </is>
      </c>
      <c r="F99" s="319" t="n">
        <v>43546</v>
      </c>
      <c r="G99" s="319" t="n">
        <v>43590</v>
      </c>
      <c r="H99" s="318" t="n">
        <v>10017</v>
      </c>
      <c r="I99" s="318" t="n">
        <v>0.99</v>
      </c>
      <c r="J99" s="318">
        <f>ROUND(H99*(I99/1000),2)</f>
        <v/>
      </c>
      <c r="K99" s="318" t="n"/>
    </row>
    <row r="100">
      <c r="B100" s="317" t="n">
        <v>73</v>
      </c>
      <c r="C100" s="318" t="n">
        <v>32758074</v>
      </c>
      <c r="D100" s="318" t="inlineStr">
        <is>
          <t>11022_11022_A&amp;E Networks_ Preen_2Q19 Scatter_$25K</t>
        </is>
      </c>
      <c r="E100" s="318" t="inlineStr">
        <is>
          <t>Lifetime Movie Network (LMN)</t>
        </is>
      </c>
      <c r="F100" s="319" t="n">
        <v>43546</v>
      </c>
      <c r="G100" s="319" t="n">
        <v>43590</v>
      </c>
      <c r="H100" s="318" t="n">
        <v>2956</v>
      </c>
      <c r="I100" s="318" t="n">
        <v>0.99</v>
      </c>
      <c r="J100" s="318">
        <f>ROUND(H100*(I100/1000),2)</f>
        <v/>
      </c>
      <c r="K100" s="318" t="n"/>
    </row>
    <row r="101">
      <c r="B101" s="317" t="n">
        <v>74</v>
      </c>
      <c r="C101" s="318" t="n">
        <v>32793893</v>
      </c>
      <c r="D101" s="318" t="inlineStr">
        <is>
          <t>11044_11044_A+E Networks_Match.com_2Q2019_$80k Scatter</t>
        </is>
      </c>
      <c r="E101" s="318" t="inlineStr">
        <is>
          <t>A and E</t>
        </is>
      </c>
      <c r="F101" s="319" t="n">
        <v>43568</v>
      </c>
      <c r="G101" s="319" t="n">
        <v>43646</v>
      </c>
      <c r="H101" s="318" t="n">
        <v>199038</v>
      </c>
      <c r="I101" s="318" t="n">
        <v>0.99</v>
      </c>
      <c r="J101" s="318">
        <f>ROUND(H101*(I101/1000),2)</f>
        <v/>
      </c>
      <c r="K101" s="318" t="n"/>
    </row>
    <row r="102">
      <c r="B102" s="317" t="n">
        <v>75</v>
      </c>
      <c r="C102" s="318" t="n">
        <v>32793893</v>
      </c>
      <c r="D102" s="318" t="inlineStr">
        <is>
          <t>11044_11044_A+E Networks_Match.com_2Q2019_$80k Scatter</t>
        </is>
      </c>
      <c r="E102" s="318" t="inlineStr">
        <is>
          <t>FYI</t>
        </is>
      </c>
      <c r="F102" s="319" t="n">
        <v>43568</v>
      </c>
      <c r="G102" s="319" t="n">
        <v>43646</v>
      </c>
      <c r="H102" s="318" t="n">
        <v>2615</v>
      </c>
      <c r="I102" s="318" t="n">
        <v>0.99</v>
      </c>
      <c r="J102" s="318">
        <f>ROUND(H102*(I102/1000),2)</f>
        <v/>
      </c>
      <c r="K102" s="318" t="n"/>
    </row>
    <row r="103">
      <c r="B103" s="317" t="n">
        <v>76</v>
      </c>
      <c r="C103" s="318" t="n">
        <v>32793893</v>
      </c>
      <c r="D103" s="318" t="inlineStr">
        <is>
          <t>11044_11044_A+E Networks_Match.com_2Q2019_$80k Scatter</t>
        </is>
      </c>
      <c r="E103" s="318" t="inlineStr">
        <is>
          <t>History Channel</t>
        </is>
      </c>
      <c r="F103" s="319" t="n">
        <v>43568</v>
      </c>
      <c r="G103" s="319" t="n">
        <v>43646</v>
      </c>
      <c r="H103" s="318" t="n">
        <v>178550</v>
      </c>
      <c r="I103" s="318" t="n">
        <v>0.99</v>
      </c>
      <c r="J103" s="318">
        <f>ROUND(H103*(I103/1000),2)</f>
        <v/>
      </c>
      <c r="K103" s="318" t="n"/>
    </row>
    <row r="104">
      <c r="B104" s="317" t="n">
        <v>77</v>
      </c>
      <c r="C104" s="318" t="n">
        <v>32793893</v>
      </c>
      <c r="D104" s="318" t="inlineStr">
        <is>
          <t>11044_11044_A+E Networks_Match.com_2Q2019_$80k Scatter</t>
        </is>
      </c>
      <c r="E104" s="318" t="inlineStr">
        <is>
          <t>Investigation Discovery</t>
        </is>
      </c>
      <c r="F104" s="319" t="n">
        <v>43568</v>
      </c>
      <c r="G104" s="319" t="n">
        <v>43646</v>
      </c>
      <c r="H104" s="318" t="n">
        <v>134</v>
      </c>
      <c r="I104" s="318" t="n">
        <v>0.99</v>
      </c>
      <c r="J104" s="318">
        <f>ROUND(H104*(I104/1000),2)</f>
        <v/>
      </c>
      <c r="K104" s="318" t="n"/>
    </row>
    <row r="105">
      <c r="B105" s="317" t="n">
        <v>78</v>
      </c>
      <c r="C105" s="318" t="n">
        <v>32793893</v>
      </c>
      <c r="D105" s="318" t="inlineStr">
        <is>
          <t>11044_11044_A+E Networks_Match.com_2Q2019_$80k Scatter</t>
        </is>
      </c>
      <c r="E105" s="318" t="inlineStr">
        <is>
          <t>Lifetime</t>
        </is>
      </c>
      <c r="F105" s="319" t="n">
        <v>43568</v>
      </c>
      <c r="G105" s="319" t="n">
        <v>43646</v>
      </c>
      <c r="H105" s="318" t="n">
        <v>96925</v>
      </c>
      <c r="I105" s="318" t="n">
        <v>0.99</v>
      </c>
      <c r="J105" s="318">
        <f>ROUND(H105*(I105/1000),2)</f>
        <v/>
      </c>
      <c r="K105" s="318" t="n"/>
    </row>
    <row r="106">
      <c r="B106" s="317" t="n">
        <v>79</v>
      </c>
      <c r="C106" s="318" t="n">
        <v>32793893</v>
      </c>
      <c r="D106" s="318" t="inlineStr">
        <is>
          <t>11044_11044_A+E Networks_Match.com_2Q2019_$80k Scatter</t>
        </is>
      </c>
      <c r="E106" s="318" t="inlineStr">
        <is>
          <t>Lifetime Movie Network (LMN)</t>
        </is>
      </c>
      <c r="F106" s="319" t="n">
        <v>43568</v>
      </c>
      <c r="G106" s="319" t="n">
        <v>43646</v>
      </c>
      <c r="H106" s="318" t="n">
        <v>21407</v>
      </c>
      <c r="I106" s="318" t="n">
        <v>0.99</v>
      </c>
      <c r="J106" s="318">
        <f>ROUND(H106*(I106/1000),2)</f>
        <v/>
      </c>
      <c r="K106" s="318" t="n"/>
    </row>
    <row r="107">
      <c r="B107" s="317" t="n">
        <v>80</v>
      </c>
      <c r="C107" s="318" t="n">
        <v>32797350</v>
      </c>
      <c r="D107" s="318" t="inlineStr">
        <is>
          <t>11043_11043_Viceland_Match.com_VOD_Q2 2019_$20k Scatter</t>
        </is>
      </c>
      <c r="E107" s="318" t="inlineStr">
        <is>
          <t>Viceland</t>
        </is>
      </c>
      <c r="F107" s="319" t="n">
        <v>43568</v>
      </c>
      <c r="G107" s="319" t="n">
        <v>43646</v>
      </c>
      <c r="H107" s="318" t="n">
        <v>275220</v>
      </c>
      <c r="I107" s="318" t="n">
        <v>0.99</v>
      </c>
      <c r="J107" s="318">
        <f>ROUND(H107*(I107/1000),2)</f>
        <v/>
      </c>
      <c r="K107" s="318" t="n"/>
    </row>
    <row r="108">
      <c r="B108" s="317" t="n">
        <v>81</v>
      </c>
      <c r="C108" s="318" t="n">
        <v>32810792</v>
      </c>
      <c r="D108" s="318" t="inlineStr">
        <is>
          <t>11050_11050_Lifetime_A+E House Promotion_VOD Video_Q2-2019</t>
        </is>
      </c>
      <c r="E108" s="318" t="inlineStr">
        <is>
          <t>Lifetime</t>
        </is>
      </c>
      <c r="F108" s="319" t="n">
        <v>43586</v>
      </c>
      <c r="G108" s="319" t="n">
        <v>43646</v>
      </c>
      <c r="H108" s="318" t="n">
        <v>2173456</v>
      </c>
      <c r="I108" s="318" t="n">
        <v>0.99</v>
      </c>
      <c r="J108" s="318">
        <f>ROUND(H108*(I108/1000),2)</f>
        <v/>
      </c>
      <c r="K108" s="318" t="n"/>
    </row>
    <row r="109">
      <c r="B109" s="317" t="n">
        <v>82</v>
      </c>
      <c r="C109" s="318" t="n">
        <v>32810792</v>
      </c>
      <c r="D109" s="318" t="inlineStr">
        <is>
          <t>11050_11050_Lifetime_A+E House Promotion_VOD Video_Q2-2019</t>
        </is>
      </c>
      <c r="E109" s="318" t="inlineStr">
        <is>
          <t>Lifetime Movie Network (LMN)</t>
        </is>
      </c>
      <c r="F109" s="319" t="n">
        <v>43586</v>
      </c>
      <c r="G109" s="319" t="n">
        <v>43646</v>
      </c>
      <c r="H109" s="318" t="n">
        <v>602901</v>
      </c>
      <c r="I109" s="318" t="n">
        <v>0.99</v>
      </c>
      <c r="J109" s="318">
        <f>ROUND(H109*(I109/1000),2)</f>
        <v/>
      </c>
      <c r="K109" s="318" t="n"/>
    </row>
    <row r="110">
      <c r="B110" s="317" t="n">
        <v>83</v>
      </c>
      <c r="C110" s="318" t="n">
        <v>32823449</v>
      </c>
      <c r="D110" s="318" t="inlineStr">
        <is>
          <t>11051_11051_LMN_A+E House Promotion_VOD Video_Q2-2019</t>
        </is>
      </c>
      <c r="E110" s="318" t="inlineStr">
        <is>
          <t>Lifetime Movie Network (LMN)</t>
        </is>
      </c>
      <c r="F110" s="319" t="n">
        <v>43586</v>
      </c>
      <c r="G110" s="319" t="n">
        <v>43646</v>
      </c>
      <c r="H110" s="318" t="n">
        <v>610379</v>
      </c>
      <c r="I110" s="318" t="n">
        <v>0.99</v>
      </c>
      <c r="J110" s="318">
        <f>ROUND(H110*(I110/1000),2)</f>
        <v/>
      </c>
      <c r="K110" s="318" t="n"/>
    </row>
    <row r="111">
      <c r="B111" s="317" t="n">
        <v>84</v>
      </c>
      <c r="C111" s="318" t="n">
        <v>32825864</v>
      </c>
      <c r="D111" s="318" t="inlineStr">
        <is>
          <t>11052_11052_A&amp;E_A+E House Promotion_VOD_Q2-2019</t>
        </is>
      </c>
      <c r="E111" s="318" t="inlineStr">
        <is>
          <t>A and E</t>
        </is>
      </c>
      <c r="F111" s="319" t="n">
        <v>43586</v>
      </c>
      <c r="G111" s="319" t="n">
        <v>43646</v>
      </c>
      <c r="H111" s="318" t="n">
        <v>4047396</v>
      </c>
      <c r="I111" s="318" t="n">
        <v>0.99</v>
      </c>
      <c r="J111" s="318">
        <f>ROUND(H111*(I111/1000),2)</f>
        <v/>
      </c>
      <c r="K111" s="318" t="n"/>
    </row>
    <row r="112">
      <c r="B112" s="317" t="n">
        <v>85</v>
      </c>
      <c r="C112" s="318" t="n">
        <v>32837427</v>
      </c>
      <c r="D112" s="318" t="inlineStr">
        <is>
          <t>11033_11033_A&amp;E_Hersheys_KitKat_2Q19_$3.2K_UF</t>
        </is>
      </c>
      <c r="E112" s="318" t="inlineStr">
        <is>
          <t>A and E</t>
        </is>
      </c>
      <c r="F112" s="319" t="n">
        <v>43591</v>
      </c>
      <c r="G112" s="319" t="n">
        <v>43639</v>
      </c>
      <c r="H112" s="318" t="n">
        <v>16447</v>
      </c>
      <c r="I112" s="318" t="n">
        <v>0.99</v>
      </c>
      <c r="J112" s="318">
        <f>ROUND(H112*(I112/1000),2)</f>
        <v/>
      </c>
      <c r="K112" s="318" t="n"/>
    </row>
    <row r="113">
      <c r="B113" s="317" t="n">
        <v>86</v>
      </c>
      <c r="C113" s="318" t="n">
        <v>32837480</v>
      </c>
      <c r="D113" s="318" t="inlineStr">
        <is>
          <t>11030_11030_Lifetime_Hershey_KitKat_$3.2k_2QUF</t>
        </is>
      </c>
      <c r="E113" s="318" t="inlineStr">
        <is>
          <t>Lifetime</t>
        </is>
      </c>
      <c r="F113" s="319" t="n">
        <v>43591</v>
      </c>
      <c r="G113" s="319" t="n">
        <v>43639</v>
      </c>
      <c r="H113" s="318" t="n">
        <v>21340</v>
      </c>
      <c r="I113" s="318" t="n">
        <v>0.99</v>
      </c>
      <c r="J113" s="318">
        <f>ROUND(H113*(I113/1000),2)</f>
        <v/>
      </c>
      <c r="K113" s="318" t="n"/>
    </row>
    <row r="114">
      <c r="B114" s="317" t="n">
        <v>87</v>
      </c>
      <c r="C114" s="318" t="n">
        <v>32837480</v>
      </c>
      <c r="D114" s="318" t="inlineStr">
        <is>
          <t>11030_11030_Lifetime_Hershey_KitKat_$3.2k_2QUF</t>
        </is>
      </c>
      <c r="E114" s="318" t="inlineStr">
        <is>
          <t>Lifetime Movie Network (LMN)</t>
        </is>
      </c>
      <c r="F114" s="319" t="n">
        <v>43591</v>
      </c>
      <c r="G114" s="319" t="n">
        <v>43639</v>
      </c>
      <c r="H114" s="318" t="n">
        <v>87</v>
      </c>
      <c r="I114" s="318" t="n">
        <v>0.99</v>
      </c>
      <c r="J114" s="318">
        <f>ROUND(H114*(I114/1000),2)</f>
        <v/>
      </c>
      <c r="K114" s="318" t="n"/>
    </row>
    <row r="115">
      <c r="B115" s="317" t="n">
        <v>88</v>
      </c>
      <c r="C115" s="318" t="n">
        <v>32845475</v>
      </c>
      <c r="D115" s="318" t="inlineStr">
        <is>
          <t>11053_11053_A&amp;E Networks_Little Caesars_2Q19_$75k_UPF</t>
        </is>
      </c>
      <c r="E115" s="318" t="inlineStr">
        <is>
          <t>A and E</t>
        </is>
      </c>
      <c r="F115" s="319" t="n">
        <v>43551</v>
      </c>
      <c r="G115" s="319" t="n">
        <v>43646</v>
      </c>
      <c r="H115" s="318" t="n">
        <v>208319</v>
      </c>
      <c r="I115" s="318" t="n">
        <v>0.99</v>
      </c>
      <c r="J115" s="318">
        <f>ROUND(H115*(I115/1000),2)</f>
        <v/>
      </c>
      <c r="K115" s="318" t="n"/>
    </row>
    <row r="116">
      <c r="B116" s="317" t="n">
        <v>89</v>
      </c>
      <c r="C116" s="318" t="n">
        <v>32845475</v>
      </c>
      <c r="D116" s="318" t="inlineStr">
        <is>
          <t>11053_11053_A&amp;E Networks_Little Caesars_2Q19_$75k_UPF</t>
        </is>
      </c>
      <c r="E116" s="318" t="inlineStr">
        <is>
          <t>History Channel</t>
        </is>
      </c>
      <c r="F116" s="319" t="n">
        <v>43551</v>
      </c>
      <c r="G116" s="319" t="n">
        <v>43646</v>
      </c>
      <c r="H116" s="318" t="n">
        <v>195458</v>
      </c>
      <c r="I116" s="318" t="n">
        <v>0.99</v>
      </c>
      <c r="J116" s="318">
        <f>ROUND(H116*(I116/1000),2)</f>
        <v/>
      </c>
      <c r="K116" s="318" t="n"/>
    </row>
    <row r="117">
      <c r="B117" s="317" t="n">
        <v>90</v>
      </c>
      <c r="C117" s="318" t="n">
        <v>32845475</v>
      </c>
      <c r="D117" s="318" t="inlineStr">
        <is>
          <t>11053_11053_A&amp;E Networks_Little Caesars_2Q19_$75k_UPF</t>
        </is>
      </c>
      <c r="E117" s="318" t="inlineStr">
        <is>
          <t>Investigation Discovery</t>
        </is>
      </c>
      <c r="F117" s="319" t="n">
        <v>43551</v>
      </c>
      <c r="G117" s="319" t="n">
        <v>43646</v>
      </c>
      <c r="H117" s="318" t="n">
        <v>138</v>
      </c>
      <c r="I117" s="318" t="n">
        <v>0.99</v>
      </c>
      <c r="J117" s="318">
        <f>ROUND(H117*(I117/1000),2)</f>
        <v/>
      </c>
      <c r="K117" s="318" t="n"/>
    </row>
    <row r="118">
      <c r="B118" s="317" t="n">
        <v>91</v>
      </c>
      <c r="C118" s="318" t="n">
        <v>32848567</v>
      </c>
      <c r="D118" s="318" t="inlineStr">
        <is>
          <t>11031_11031_A&amp;E_Hersheys_Twizzlers_2Q19_$5,957_UF</t>
        </is>
      </c>
      <c r="E118" s="318" t="inlineStr">
        <is>
          <t>A and E</t>
        </is>
      </c>
      <c r="F118" s="319" t="n">
        <v>43584</v>
      </c>
      <c r="G118" s="319" t="n">
        <v>43646</v>
      </c>
      <c r="H118" s="318" t="n">
        <v>110677</v>
      </c>
      <c r="I118" s="318" t="n">
        <v>0.99</v>
      </c>
      <c r="J118" s="318">
        <f>ROUND(H118*(I118/1000),2)</f>
        <v/>
      </c>
      <c r="K118" s="318" t="n"/>
    </row>
    <row r="119">
      <c r="B119" s="317" t="n">
        <v>92</v>
      </c>
      <c r="C119" s="318" t="n">
        <v>32848794</v>
      </c>
      <c r="D119" s="318" t="inlineStr">
        <is>
          <t>11032_11032_Lifetime_Hershey_Twizzlers_2Q19_$5,957_UF</t>
        </is>
      </c>
      <c r="E119" s="318" t="inlineStr">
        <is>
          <t>Lifetime</t>
        </is>
      </c>
      <c r="F119" s="319" t="n">
        <v>43584</v>
      </c>
      <c r="G119" s="319" t="n">
        <v>43646</v>
      </c>
      <c r="H119" s="318" t="n">
        <v>127608</v>
      </c>
      <c r="I119" s="318" t="n">
        <v>0.99</v>
      </c>
      <c r="J119" s="318">
        <f>ROUND(H119*(I119/1000),2)</f>
        <v/>
      </c>
      <c r="K119" s="318" t="n"/>
    </row>
    <row r="120">
      <c r="B120" s="317" t="n">
        <v>93</v>
      </c>
      <c r="C120" s="318" t="n">
        <v>32848794</v>
      </c>
      <c r="D120" s="318" t="inlineStr">
        <is>
          <t>11032_11032_Lifetime_Hershey_Twizzlers_2Q19_$5,957_UF</t>
        </is>
      </c>
      <c r="E120" s="318" t="inlineStr">
        <is>
          <t>Lifetime Movie Network (LMN)</t>
        </is>
      </c>
      <c r="F120" s="319" t="n">
        <v>43584</v>
      </c>
      <c r="G120" s="319" t="n">
        <v>43646</v>
      </c>
      <c r="H120" s="318" t="n">
        <v>128</v>
      </c>
      <c r="I120" s="318" t="n">
        <v>0.99</v>
      </c>
      <c r="J120" s="318">
        <f>ROUND(H120*(I120/1000),2)</f>
        <v/>
      </c>
      <c r="K120" s="318" t="n"/>
    </row>
    <row r="121">
      <c r="B121" s="317" t="n">
        <v>94</v>
      </c>
      <c r="C121" s="318" t="n">
        <v>32854478</v>
      </c>
      <c r="D121" s="318" t="inlineStr">
        <is>
          <t>11034_11034_A&amp;E_Hersheys_Reeses_2Q19_$8.3K_UF</t>
        </is>
      </c>
      <c r="E121" s="318" t="inlineStr">
        <is>
          <t>A and E</t>
        </is>
      </c>
      <c r="F121" s="319" t="n">
        <v>43556</v>
      </c>
      <c r="G121" s="319" t="n">
        <v>43646</v>
      </c>
      <c r="H121" s="318" t="n">
        <v>107788</v>
      </c>
      <c r="I121" s="318" t="n">
        <v>0.99</v>
      </c>
      <c r="J121" s="318">
        <f>ROUND(H121*(I121/1000),2)</f>
        <v/>
      </c>
      <c r="K121" s="318" t="n"/>
    </row>
    <row r="122">
      <c r="B122" s="317" t="n">
        <v>95</v>
      </c>
      <c r="C122" s="318" t="n">
        <v>32854572</v>
      </c>
      <c r="D122" s="318" t="inlineStr">
        <is>
          <t>11035_11035_Lifetime_Hersheys_Reeses_$8.3K_2Q19_UF</t>
        </is>
      </c>
      <c r="E122" s="318" t="inlineStr">
        <is>
          <t>Lifetime</t>
        </is>
      </c>
      <c r="F122" s="319" t="n">
        <v>43556</v>
      </c>
      <c r="G122" s="319" t="n">
        <v>43646</v>
      </c>
      <c r="H122" s="318" t="n">
        <v>126910</v>
      </c>
      <c r="I122" s="318" t="n">
        <v>0.99</v>
      </c>
      <c r="J122" s="318">
        <f>ROUND(H122*(I122/1000),2)</f>
        <v/>
      </c>
      <c r="K122" s="318" t="n"/>
    </row>
    <row r="123">
      <c r="B123" s="317" t="n">
        <v>96</v>
      </c>
      <c r="C123" s="318" t="n">
        <v>32854572</v>
      </c>
      <c r="D123" s="318" t="inlineStr">
        <is>
          <t>11035_11035_Lifetime_Hersheys_Reeses_$8.3K_2Q19_UF</t>
        </is>
      </c>
      <c r="E123" s="318" t="inlineStr">
        <is>
          <t>Lifetime Movie Network (LMN)</t>
        </is>
      </c>
      <c r="F123" s="319" t="n">
        <v>43556</v>
      </c>
      <c r="G123" s="319" t="n">
        <v>43646</v>
      </c>
      <c r="H123" s="318" t="n">
        <v>20</v>
      </c>
      <c r="I123" s="318" t="n">
        <v>0.99</v>
      </c>
      <c r="J123" s="318">
        <f>ROUND(H123*(I123/1000),2)</f>
        <v/>
      </c>
      <c r="K123" s="318" t="n"/>
    </row>
    <row r="124">
      <c r="B124" s="317" t="n">
        <v>97</v>
      </c>
      <c r="C124" s="318" t="n">
        <v>32866704</v>
      </c>
      <c r="D124" s="318" t="inlineStr">
        <is>
          <t>11038_11038_Lifetime_Hersheys_Hershey Core_$7.7k_2Q19_UF</t>
        </is>
      </c>
      <c r="E124" s="318" t="inlineStr">
        <is>
          <t>Lifetime</t>
        </is>
      </c>
      <c r="F124" s="319" t="n">
        <v>43556</v>
      </c>
      <c r="G124" s="319" t="n">
        <v>43646</v>
      </c>
      <c r="H124" s="318" t="n">
        <v>113466</v>
      </c>
      <c r="I124" s="318" t="n">
        <v>0.99</v>
      </c>
      <c r="J124" s="318">
        <f>ROUND(H124*(I124/1000),2)</f>
        <v/>
      </c>
      <c r="K124" s="318" t="n"/>
    </row>
    <row r="125">
      <c r="B125" s="317" t="n">
        <v>98</v>
      </c>
      <c r="C125" s="318" t="n">
        <v>32866704</v>
      </c>
      <c r="D125" s="318" t="inlineStr">
        <is>
          <t>11038_11038_Lifetime_Hersheys_Hershey Core_$7.7k_2Q19_UF</t>
        </is>
      </c>
      <c r="E125" s="318" t="inlineStr">
        <is>
          <t>Lifetime Movie Network (LMN)</t>
        </is>
      </c>
      <c r="F125" s="319" t="n">
        <v>43556</v>
      </c>
      <c r="G125" s="319" t="n">
        <v>43646</v>
      </c>
      <c r="H125" s="318" t="n">
        <v>12</v>
      </c>
      <c r="I125" s="318" t="n">
        <v>0.99</v>
      </c>
      <c r="J125" s="318">
        <f>ROUND(H125*(I125/1000),2)</f>
        <v/>
      </c>
      <c r="K125" s="318" t="n"/>
    </row>
    <row r="126">
      <c r="B126" s="317" t="n">
        <v>99</v>
      </c>
      <c r="C126" s="318" t="n">
        <v>32866859</v>
      </c>
      <c r="D126" s="318" t="inlineStr">
        <is>
          <t>11039_11039_A&amp;E_Hersheys_Hershey Core_$7.7k_2Q19_UF</t>
        </is>
      </c>
      <c r="E126" s="318" t="inlineStr">
        <is>
          <t>A and E</t>
        </is>
      </c>
      <c r="F126" s="319" t="n">
        <v>43556</v>
      </c>
      <c r="G126" s="319" t="n">
        <v>43646</v>
      </c>
      <c r="H126" s="318" t="n">
        <v>99232</v>
      </c>
      <c r="I126" s="318" t="n">
        <v>0.99</v>
      </c>
      <c r="J126" s="318">
        <f>ROUND(H126*(I126/1000),2)</f>
        <v/>
      </c>
      <c r="K126" s="318" t="n"/>
    </row>
    <row r="127">
      <c r="B127" s="317" t="n">
        <v>100</v>
      </c>
      <c r="C127" s="318" t="n">
        <v>32876606</v>
      </c>
      <c r="D127" s="318" t="inlineStr">
        <is>
          <t>11057_11057_A+E Networks_Esurance_DR_2Q19_$51K</t>
        </is>
      </c>
      <c r="E127" s="318" t="inlineStr">
        <is>
          <t>A and E</t>
        </is>
      </c>
      <c r="F127" s="319" t="n">
        <v>43586</v>
      </c>
      <c r="G127" s="319" t="n">
        <v>43646</v>
      </c>
      <c r="H127" s="318" t="n">
        <v>603711</v>
      </c>
      <c r="I127" s="318" t="n">
        <v>0.99</v>
      </c>
      <c r="J127" s="318">
        <f>ROUND(H127*(I127/1000),2)</f>
        <v/>
      </c>
      <c r="K127" s="318" t="n"/>
    </row>
    <row r="128">
      <c r="B128" s="317" t="n">
        <v>101</v>
      </c>
      <c r="C128" s="318" t="n">
        <v>32876606</v>
      </c>
      <c r="D128" s="318" t="inlineStr">
        <is>
          <t>11057_11057_A+E Networks_Esurance_DR_2Q19_$51K</t>
        </is>
      </c>
      <c r="E128" s="318" t="inlineStr">
        <is>
          <t>FYI</t>
        </is>
      </c>
      <c r="F128" s="319" t="n">
        <v>43586</v>
      </c>
      <c r="G128" s="319" t="n">
        <v>43646</v>
      </c>
      <c r="H128" s="318" t="n">
        <v>8058</v>
      </c>
      <c r="I128" s="318" t="n">
        <v>0.99</v>
      </c>
      <c r="J128" s="318">
        <f>ROUND(H128*(I128/1000),2)</f>
        <v/>
      </c>
      <c r="K128" s="318" t="n"/>
    </row>
    <row r="129">
      <c r="B129" s="317" t="n">
        <v>102</v>
      </c>
      <c r="C129" s="318" t="n">
        <v>32876606</v>
      </c>
      <c r="D129" s="318" t="inlineStr">
        <is>
          <t>11057_11057_A+E Networks_Esurance_DR_2Q19_$51K</t>
        </is>
      </c>
      <c r="E129" s="318" t="inlineStr">
        <is>
          <t>History Channel</t>
        </is>
      </c>
      <c r="F129" s="319" t="n">
        <v>43586</v>
      </c>
      <c r="G129" s="319" t="n">
        <v>43646</v>
      </c>
      <c r="H129" s="318" t="n">
        <v>531133</v>
      </c>
      <c r="I129" s="318" t="n">
        <v>0.99</v>
      </c>
      <c r="J129" s="318">
        <f>ROUND(H129*(I129/1000),2)</f>
        <v/>
      </c>
      <c r="K129" s="318" t="n"/>
    </row>
    <row r="130">
      <c r="B130" s="317" t="n">
        <v>103</v>
      </c>
      <c r="C130" s="318" t="n">
        <v>32876606</v>
      </c>
      <c r="D130" s="318" t="inlineStr">
        <is>
          <t>11057_11057_A+E Networks_Esurance_DR_2Q19_$51K</t>
        </is>
      </c>
      <c r="E130" s="318" t="inlineStr">
        <is>
          <t>Investigation Discovery</t>
        </is>
      </c>
      <c r="F130" s="319" t="n">
        <v>43586</v>
      </c>
      <c r="G130" s="319" t="n">
        <v>43646</v>
      </c>
      <c r="H130" s="318" t="n">
        <v>379</v>
      </c>
      <c r="I130" s="318" t="n">
        <v>0.99</v>
      </c>
      <c r="J130" s="318">
        <f>ROUND(H130*(I130/1000),2)</f>
        <v/>
      </c>
      <c r="K130" s="318" t="n"/>
    </row>
    <row r="131">
      <c r="B131" s="317" t="n">
        <v>104</v>
      </c>
      <c r="C131" s="318" t="n">
        <v>32876606</v>
      </c>
      <c r="D131" s="318" t="inlineStr">
        <is>
          <t>11057_11057_A+E Networks_Esurance_DR_2Q19_$51K</t>
        </is>
      </c>
      <c r="E131" s="318" t="inlineStr">
        <is>
          <t>Lifetime</t>
        </is>
      </c>
      <c r="F131" s="319" t="n">
        <v>43586</v>
      </c>
      <c r="G131" s="319" t="n">
        <v>43646</v>
      </c>
      <c r="H131" s="318" t="n">
        <v>304189</v>
      </c>
      <c r="I131" s="318" t="n">
        <v>0.99</v>
      </c>
      <c r="J131" s="318">
        <f>ROUND(H131*(I131/1000),2)</f>
        <v/>
      </c>
      <c r="K131" s="318" t="n"/>
    </row>
    <row r="132">
      <c r="B132" s="317" t="n">
        <v>105</v>
      </c>
      <c r="C132" s="318" t="n">
        <v>32876606</v>
      </c>
      <c r="D132" s="318" t="inlineStr">
        <is>
          <t>11057_11057_A+E Networks_Esurance_DR_2Q19_$51K</t>
        </is>
      </c>
      <c r="E132" s="318" t="inlineStr">
        <is>
          <t>Lifetime Movie Network (LMN)</t>
        </is>
      </c>
      <c r="F132" s="319" t="n">
        <v>43586</v>
      </c>
      <c r="G132" s="319" t="n">
        <v>43646</v>
      </c>
      <c r="H132" s="318" t="n">
        <v>80628</v>
      </c>
      <c r="I132" s="318" t="n">
        <v>0.99</v>
      </c>
      <c r="J132" s="318">
        <f>ROUND(H132*(I132/1000),2)</f>
        <v/>
      </c>
      <c r="K132" s="318" t="n"/>
    </row>
    <row r="133">
      <c r="B133" s="317" t="n">
        <v>106</v>
      </c>
      <c r="C133" s="318" t="n">
        <v>32877275</v>
      </c>
      <c r="D133" s="318" t="inlineStr">
        <is>
          <t>11058_11058_History_A+E House Promotion_VOD Video_2019</t>
        </is>
      </c>
      <c r="E133" s="318" t="inlineStr">
        <is>
          <t>History Channel</t>
        </is>
      </c>
      <c r="F133" s="319" t="n">
        <v>43586</v>
      </c>
      <c r="G133" s="319" t="n">
        <v>43646</v>
      </c>
      <c r="H133" s="318" t="n">
        <v>3712512</v>
      </c>
      <c r="I133" s="318" t="n">
        <v>0.99</v>
      </c>
      <c r="J133" s="318">
        <f>ROUND(H133*(I133/1000),2)</f>
        <v/>
      </c>
      <c r="K133" s="318" t="n"/>
    </row>
    <row r="134">
      <c r="B134" s="317" t="n">
        <v>107</v>
      </c>
      <c r="C134" s="318" t="n">
        <v>32877275</v>
      </c>
      <c r="D134" s="318" t="inlineStr">
        <is>
          <t>11058_11058_History_A+E House Promotion_VOD Video_2019</t>
        </is>
      </c>
      <c r="E134" s="318" t="inlineStr">
        <is>
          <t>Investigation Discovery</t>
        </is>
      </c>
      <c r="F134" s="319" t="n">
        <v>43586</v>
      </c>
      <c r="G134" s="319" t="n">
        <v>43646</v>
      </c>
      <c r="H134" s="318" t="n">
        <v>2897</v>
      </c>
      <c r="I134" s="318" t="n">
        <v>0.99</v>
      </c>
      <c r="J134" s="318">
        <f>ROUND(H134*(I134/1000),2)</f>
        <v/>
      </c>
      <c r="K134" s="318" t="n"/>
    </row>
    <row r="135">
      <c r="B135" s="317" t="n">
        <v>108</v>
      </c>
      <c r="C135" s="318" t="n">
        <v>32880598</v>
      </c>
      <c r="D135" s="318" t="inlineStr">
        <is>
          <t>11037_11037_A&amp;E_Hersheys_Ice Breakers_$2.5k_2Q19_UF</t>
        </is>
      </c>
      <c r="E135" s="318" t="inlineStr">
        <is>
          <t>A and E</t>
        </is>
      </c>
      <c r="F135" s="319" t="n">
        <v>43570</v>
      </c>
      <c r="G135" s="319" t="n">
        <v>43646</v>
      </c>
      <c r="H135" s="318" t="n">
        <v>31693</v>
      </c>
      <c r="I135" s="318" t="n">
        <v>0.99</v>
      </c>
      <c r="J135" s="318">
        <f>ROUND(H135*(I135/1000),2)</f>
        <v/>
      </c>
      <c r="K135" s="318" t="n"/>
    </row>
    <row customHeight="1" ht="15.75" r="136" s="59">
      <c r="B136" s="317" t="n">
        <v>109</v>
      </c>
      <c r="C136" s="318" t="n">
        <v>32880605</v>
      </c>
      <c r="D136" s="318" t="inlineStr">
        <is>
          <t>11036_11036_Lifetime_Hershey_Ice Breakers_$2.5K_2Q19 UF</t>
        </is>
      </c>
      <c r="E136" s="318" t="inlineStr">
        <is>
          <t>Lifetime</t>
        </is>
      </c>
      <c r="F136" s="319" t="n">
        <v>43570</v>
      </c>
      <c r="G136" s="319" t="n">
        <v>43646</v>
      </c>
      <c r="H136" s="318" t="n">
        <v>33907</v>
      </c>
      <c r="I136" s="318" t="n">
        <v>0.99</v>
      </c>
      <c r="J136" s="318">
        <f>ROUND(H136*(I136/1000),2)</f>
        <v/>
      </c>
      <c r="K136" s="318" t="n"/>
    </row>
    <row r="137">
      <c r="B137" s="317" t="n">
        <v>110</v>
      </c>
      <c r="C137" s="318" t="n">
        <v>32880605</v>
      </c>
      <c r="D137" s="318" t="inlineStr">
        <is>
          <t>11036_11036_Lifetime_Hershey_Ice Breakers_$2.5K_2Q19 UF</t>
        </is>
      </c>
      <c r="E137" s="318" t="inlineStr">
        <is>
          <t>Lifetime Movie Network (LMN)</t>
        </is>
      </c>
      <c r="F137" s="319" t="n">
        <v>43570</v>
      </c>
      <c r="G137" s="319" t="n">
        <v>43646</v>
      </c>
      <c r="H137" s="318" t="n">
        <v>88</v>
      </c>
      <c r="I137" s="318" t="n">
        <v>0.99</v>
      </c>
      <c r="J137" s="318">
        <f>ROUND(H137*(I137/1000),2)</f>
        <v/>
      </c>
      <c r="K137" s="318" t="n"/>
    </row>
    <row r="138">
      <c r="B138" s="317" t="n">
        <v>111</v>
      </c>
      <c r="C138" s="318" t="n">
        <v>32905451</v>
      </c>
      <c r="D138" s="318" t="inlineStr">
        <is>
          <t>11059_11059_A&amp;E and Lifetime_WW_2Q3Q_$136k</t>
        </is>
      </c>
      <c r="E138" s="318" t="inlineStr">
        <is>
          <t>A and E</t>
        </is>
      </c>
      <c r="F138" s="319" t="n">
        <v>43553</v>
      </c>
      <c r="G138" s="319" t="n">
        <v>43737</v>
      </c>
      <c r="H138" s="318" t="n">
        <v>265137</v>
      </c>
      <c r="I138" s="318" t="n">
        <v>0.99</v>
      </c>
      <c r="J138" s="318">
        <f>ROUND(H138*(I138/1000),2)</f>
        <v/>
      </c>
      <c r="K138" s="318" t="n"/>
    </row>
    <row r="139">
      <c r="B139" s="317" t="n">
        <v>112</v>
      </c>
      <c r="C139" s="318" t="n">
        <v>32905451</v>
      </c>
      <c r="D139" s="318" t="inlineStr">
        <is>
          <t>11059_11059_A&amp;E and Lifetime_WW_2Q3Q_$136k</t>
        </is>
      </c>
      <c r="E139" s="318" t="inlineStr">
        <is>
          <t>Lifetime</t>
        </is>
      </c>
      <c r="F139" s="319" t="n">
        <v>43553</v>
      </c>
      <c r="G139" s="319" t="n">
        <v>43737</v>
      </c>
      <c r="H139" s="318" t="n">
        <v>145530</v>
      </c>
      <c r="I139" s="318" t="n">
        <v>0.99</v>
      </c>
      <c r="J139" s="318">
        <f>ROUND(H139*(I139/1000),2)</f>
        <v/>
      </c>
      <c r="K139" s="318" t="n"/>
    </row>
    <row r="140">
      <c r="B140" s="317" t="n">
        <v>113</v>
      </c>
      <c r="C140" s="318" t="n">
        <v>32905451</v>
      </c>
      <c r="D140" s="318" t="inlineStr">
        <is>
          <t>11059_11059_A&amp;E and Lifetime_WW_2Q3Q_$136k</t>
        </is>
      </c>
      <c r="E140" s="318" t="inlineStr">
        <is>
          <t>Lifetime Movie Network (LMN)</t>
        </is>
      </c>
      <c r="F140" s="319" t="n">
        <v>43553</v>
      </c>
      <c r="G140" s="319" t="n">
        <v>43737</v>
      </c>
      <c r="H140" s="318" t="n">
        <v>21383</v>
      </c>
      <c r="I140" s="318" t="n">
        <v>0.99</v>
      </c>
      <c r="J140" s="318">
        <f>ROUND(H140*(I140/1000),2)</f>
        <v/>
      </c>
      <c r="K140" s="318" t="n"/>
    </row>
    <row r="141">
      <c r="B141" s="317" t="n">
        <v>114</v>
      </c>
      <c r="C141" s="318" t="n">
        <v>32907409</v>
      </c>
      <c r="D141" s="318" t="inlineStr">
        <is>
          <t>11055_11055_A&amp;E Networks_P&amp;G_2Q_$127.5k</t>
        </is>
      </c>
      <c r="E141" s="318" t="inlineStr">
        <is>
          <t>A and E</t>
        </is>
      </c>
      <c r="F141" s="319" t="n">
        <v>43553</v>
      </c>
      <c r="G141" s="319" t="n">
        <v>43646</v>
      </c>
      <c r="H141" s="318" t="n">
        <v>335941</v>
      </c>
      <c r="I141" s="318" t="n">
        <v>0.99</v>
      </c>
      <c r="J141" s="318">
        <f>ROUND(H141*(I141/1000),2)</f>
        <v/>
      </c>
      <c r="K141" s="318" t="n"/>
    </row>
    <row customHeight="1" ht="15.75" r="142" s="59">
      <c r="B142" s="317" t="n">
        <v>115</v>
      </c>
      <c r="C142" s="318" t="n">
        <v>32907409</v>
      </c>
      <c r="D142" s="318" t="inlineStr">
        <is>
          <t>11055_11055_A&amp;E Networks_P&amp;G_2Q_$127.5k</t>
        </is>
      </c>
      <c r="E142" s="318" t="inlineStr">
        <is>
          <t>FYI</t>
        </is>
      </c>
      <c r="F142" s="319" t="n">
        <v>43553</v>
      </c>
      <c r="G142" s="319" t="n">
        <v>43646</v>
      </c>
      <c r="H142" s="318" t="n">
        <v>5909</v>
      </c>
      <c r="I142" s="318" t="n">
        <v>0.99</v>
      </c>
      <c r="J142" s="318">
        <f>ROUND(H142*(I142/1000),2)</f>
        <v/>
      </c>
      <c r="K142" s="318" t="n"/>
    </row>
    <row r="143">
      <c r="B143" s="317" t="n">
        <v>116</v>
      </c>
      <c r="C143" s="318" t="n">
        <v>32907409</v>
      </c>
      <c r="D143" s="318" t="inlineStr">
        <is>
          <t>11055_11055_A&amp;E Networks_P&amp;G_2Q_$127.5k</t>
        </is>
      </c>
      <c r="E143" s="318" t="inlineStr">
        <is>
          <t>History Channel</t>
        </is>
      </c>
      <c r="F143" s="319" t="n">
        <v>43553</v>
      </c>
      <c r="G143" s="319" t="n">
        <v>43646</v>
      </c>
      <c r="H143" s="318" t="n">
        <v>370828</v>
      </c>
      <c r="I143" s="318" t="n">
        <v>0.99</v>
      </c>
      <c r="J143" s="318">
        <f>ROUND(H143*(I143/1000),2)</f>
        <v/>
      </c>
      <c r="K143" s="318" t="n"/>
    </row>
    <row r="144">
      <c r="B144" s="317" t="n">
        <v>117</v>
      </c>
      <c r="C144" s="318" t="n">
        <v>32907409</v>
      </c>
      <c r="D144" s="318" t="inlineStr">
        <is>
          <t>11055_11055_A&amp;E Networks_P&amp;G_2Q_$127.5k</t>
        </is>
      </c>
      <c r="E144" s="318" t="inlineStr">
        <is>
          <t>Investigation Discovery</t>
        </is>
      </c>
      <c r="F144" s="319" t="n">
        <v>43553</v>
      </c>
      <c r="G144" s="319" t="n">
        <v>43646</v>
      </c>
      <c r="H144" s="318" t="n">
        <v>228</v>
      </c>
      <c r="I144" s="318" t="n">
        <v>0.99</v>
      </c>
      <c r="J144" s="318">
        <f>ROUND(H144*(I144/1000),2)</f>
        <v/>
      </c>
      <c r="K144" s="318" t="n"/>
    </row>
    <row r="145">
      <c r="B145" s="317" t="n">
        <v>118</v>
      </c>
      <c r="C145" s="318" t="n">
        <v>32907409</v>
      </c>
      <c r="D145" s="318" t="inlineStr">
        <is>
          <t>11055_11055_A&amp;E Networks_P&amp;G_2Q_$127.5k</t>
        </is>
      </c>
      <c r="E145" s="318" t="inlineStr">
        <is>
          <t>Lifetime</t>
        </is>
      </c>
      <c r="F145" s="319" t="n">
        <v>43553</v>
      </c>
      <c r="G145" s="319" t="n">
        <v>43646</v>
      </c>
      <c r="H145" s="318" t="n">
        <v>218505</v>
      </c>
      <c r="I145" s="318" t="n">
        <v>0.99</v>
      </c>
      <c r="J145" s="318">
        <f>ROUND(H145*(I145/1000),2)</f>
        <v/>
      </c>
      <c r="K145" s="318" t="n"/>
    </row>
    <row r="146">
      <c r="B146" s="317" t="n">
        <v>119</v>
      </c>
      <c r="C146" s="318" t="n">
        <v>32907409</v>
      </c>
      <c r="D146" s="318" t="inlineStr">
        <is>
          <t>11055_11055_A&amp;E Networks_P&amp;G_2Q_$127.5k</t>
        </is>
      </c>
      <c r="E146" s="318" t="inlineStr">
        <is>
          <t>Lifetime Movie Network (LMN)</t>
        </is>
      </c>
      <c r="F146" s="319" t="n">
        <v>43553</v>
      </c>
      <c r="G146" s="319" t="n">
        <v>43646</v>
      </c>
      <c r="H146" s="318" t="n">
        <v>53629</v>
      </c>
      <c r="I146" s="318" t="n">
        <v>0.99</v>
      </c>
      <c r="J146" s="318">
        <f>ROUND(H146*(I146/1000),2)</f>
        <v/>
      </c>
      <c r="K146" s="318" t="n"/>
    </row>
    <row r="147">
      <c r="B147" s="317" t="n">
        <v>120</v>
      </c>
      <c r="C147" s="318" t="n">
        <v>32925802</v>
      </c>
      <c r="D147" s="318" t="inlineStr">
        <is>
          <t>11040_11040_History_Mitsubishi_Upfront_2Q19_$53,900</t>
        </is>
      </c>
      <c r="E147" s="318" t="inlineStr">
        <is>
          <t>History Channel</t>
        </is>
      </c>
      <c r="F147" s="319" t="n">
        <v>43553</v>
      </c>
      <c r="G147" s="319" t="n">
        <v>43632</v>
      </c>
      <c r="H147" s="318" t="n">
        <v>319019</v>
      </c>
      <c r="I147" s="318" t="n">
        <v>0.99</v>
      </c>
      <c r="J147" s="318">
        <f>ROUND(H147*(I147/1000),2)</f>
        <v/>
      </c>
      <c r="K147" s="318" t="n"/>
    </row>
    <row r="148">
      <c r="B148" s="317" t="n">
        <v>121</v>
      </c>
      <c r="C148" s="318" t="n">
        <v>32925802</v>
      </c>
      <c r="D148" s="318" t="inlineStr">
        <is>
          <t>11040_11040_History_Mitsubishi_Upfront_2Q19_$53,900</t>
        </is>
      </c>
      <c r="E148" s="318" t="inlineStr">
        <is>
          <t>Investigation Discovery</t>
        </is>
      </c>
      <c r="F148" s="319" t="n">
        <v>43553</v>
      </c>
      <c r="G148" s="319" t="n">
        <v>43632</v>
      </c>
      <c r="H148" s="318" t="n">
        <v>315</v>
      </c>
      <c r="I148" s="318" t="n">
        <v>0.99</v>
      </c>
      <c r="J148" s="318">
        <f>ROUND(H148*(I148/1000),2)</f>
        <v/>
      </c>
      <c r="K148" s="318" t="n"/>
    </row>
    <row r="149">
      <c r="B149" s="317" t="n">
        <v>122</v>
      </c>
      <c r="C149" s="318" t="n">
        <v>32927881</v>
      </c>
      <c r="D149" s="318" t="inlineStr">
        <is>
          <t>11054_11054_A+E Networks_Shark Ninja_2Q19 Upfront_$86,624</t>
        </is>
      </c>
      <c r="E149" s="318" t="inlineStr">
        <is>
          <t>A and E</t>
        </is>
      </c>
      <c r="F149" s="319" t="n">
        <v>43556</v>
      </c>
      <c r="G149" s="319" t="n">
        <v>43597</v>
      </c>
      <c r="H149" s="318" t="n">
        <v>247572</v>
      </c>
      <c r="I149" s="318" t="n">
        <v>0.99</v>
      </c>
      <c r="J149" s="318">
        <f>ROUND(H149*(I149/1000),2)</f>
        <v/>
      </c>
      <c r="K149" s="318" t="n"/>
    </row>
    <row r="150">
      <c r="B150" s="317" t="n">
        <v>123</v>
      </c>
      <c r="C150" s="318" t="n">
        <v>32927881</v>
      </c>
      <c r="D150" s="318" t="inlineStr">
        <is>
          <t>11054_11054_A+E Networks_Shark Ninja_2Q19 Upfront_$86,624</t>
        </is>
      </c>
      <c r="E150" s="318" t="inlineStr">
        <is>
          <t>Lifetime</t>
        </is>
      </c>
      <c r="F150" s="319" t="n">
        <v>43556</v>
      </c>
      <c r="G150" s="319" t="n">
        <v>43597</v>
      </c>
      <c r="H150" s="318" t="n">
        <v>152766</v>
      </c>
      <c r="I150" s="318" t="n">
        <v>0.99</v>
      </c>
      <c r="J150" s="318">
        <f>ROUND(H150*(I150/1000),2)</f>
        <v/>
      </c>
      <c r="K150" s="318" t="n"/>
    </row>
    <row r="151">
      <c r="B151" s="317" t="n">
        <v>124</v>
      </c>
      <c r="C151" s="318" t="n">
        <v>32927881</v>
      </c>
      <c r="D151" s="318" t="inlineStr">
        <is>
          <t>11054_11054_A+E Networks_Shark Ninja_2Q19 Upfront_$86,624</t>
        </is>
      </c>
      <c r="E151" s="318" t="inlineStr">
        <is>
          <t>Lifetime Movie Network (LMN)</t>
        </is>
      </c>
      <c r="F151" s="319" t="n">
        <v>43556</v>
      </c>
      <c r="G151" s="319" t="n">
        <v>43597</v>
      </c>
      <c r="H151" s="318" t="n">
        <v>35080</v>
      </c>
      <c r="I151" s="318" t="n">
        <v>0.99</v>
      </c>
      <c r="J151" s="318">
        <f>ROUND(H151*(I151/1000),2)</f>
        <v/>
      </c>
      <c r="K151" s="318" t="n"/>
    </row>
    <row r="152">
      <c r="B152" s="317" t="n">
        <v>125</v>
      </c>
      <c r="C152" s="318" t="n">
        <v>32944528</v>
      </c>
      <c r="D152" s="318" t="inlineStr">
        <is>
          <t>11056_11056_A+E Networks_Smile Direct Club_DR_VOD_2Q19_$39k</t>
        </is>
      </c>
      <c r="E152" s="318" t="inlineStr">
        <is>
          <t>A and E</t>
        </is>
      </c>
      <c r="F152" s="319" t="n">
        <v>43556</v>
      </c>
      <c r="G152" s="319" t="n">
        <v>43646</v>
      </c>
      <c r="H152" s="318" t="n">
        <v>430805</v>
      </c>
      <c r="I152" s="318" t="n">
        <v>0.99</v>
      </c>
      <c r="J152" s="318">
        <f>ROUND(H152*(I152/1000),2)</f>
        <v/>
      </c>
      <c r="K152" s="318" t="n"/>
    </row>
    <row r="153">
      <c r="B153" s="317" t="n">
        <v>126</v>
      </c>
      <c r="C153" s="318" t="n">
        <v>32944528</v>
      </c>
      <c r="D153" s="318" t="inlineStr">
        <is>
          <t>11056_11056_A+E Networks_Smile Direct Club_DR_VOD_2Q19_$39k</t>
        </is>
      </c>
      <c r="E153" s="318" t="inlineStr">
        <is>
          <t>History Channel</t>
        </is>
      </c>
      <c r="F153" s="319" t="n">
        <v>43556</v>
      </c>
      <c r="G153" s="319" t="n">
        <v>43646</v>
      </c>
      <c r="H153" s="318" t="n">
        <v>364066</v>
      </c>
      <c r="I153" s="318" t="n">
        <v>0.99</v>
      </c>
      <c r="J153" s="318">
        <f>ROUND(H153*(I153/1000),2)</f>
        <v/>
      </c>
      <c r="K153" s="318" t="n"/>
    </row>
    <row r="154">
      <c r="B154" s="317" t="n">
        <v>127</v>
      </c>
      <c r="C154" s="318" t="n">
        <v>32944528</v>
      </c>
      <c r="D154" s="318" t="inlineStr">
        <is>
          <t>11056_11056_A+E Networks_Smile Direct Club_DR_VOD_2Q19_$39k</t>
        </is>
      </c>
      <c r="E154" s="318" t="inlineStr">
        <is>
          <t>Investigation Discovery</t>
        </is>
      </c>
      <c r="F154" s="319" t="n">
        <v>43556</v>
      </c>
      <c r="G154" s="319" t="n">
        <v>43646</v>
      </c>
      <c r="H154" s="318" t="n">
        <v>248</v>
      </c>
      <c r="I154" s="318" t="n">
        <v>0.99</v>
      </c>
      <c r="J154" s="318">
        <f>ROUND(H154*(I154/1000),2)</f>
        <v/>
      </c>
      <c r="K154" s="318" t="n"/>
    </row>
    <row r="155">
      <c r="B155" s="317" t="n">
        <v>128</v>
      </c>
      <c r="C155" s="318" t="n">
        <v>32969802</v>
      </c>
      <c r="D155" s="318" t="inlineStr">
        <is>
          <t>11065_11065_A+E Networks_Aimovig _2Q2019_$100k Scatter</t>
        </is>
      </c>
      <c r="E155" s="318" t="inlineStr">
        <is>
          <t>A and E</t>
        </is>
      </c>
      <c r="F155" s="319" t="n">
        <v>43556</v>
      </c>
      <c r="G155" s="319" t="n">
        <v>43646</v>
      </c>
      <c r="H155" s="318" t="n">
        <v>407200</v>
      </c>
      <c r="I155" s="318" t="n">
        <v>0.99</v>
      </c>
      <c r="J155" s="318">
        <f>ROUND(H155*(I155/1000),2)</f>
        <v/>
      </c>
      <c r="K155" s="318" t="n"/>
    </row>
    <row r="156">
      <c r="B156" s="317" t="n">
        <v>129</v>
      </c>
      <c r="C156" s="318" t="n">
        <v>32969802</v>
      </c>
      <c r="D156" s="318" t="inlineStr">
        <is>
          <t>11065_11065_A+E Networks_Aimovig _2Q2019_$100k Scatter</t>
        </is>
      </c>
      <c r="E156" s="318" t="inlineStr">
        <is>
          <t>FYI</t>
        </is>
      </c>
      <c r="F156" s="319" t="n">
        <v>43556</v>
      </c>
      <c r="G156" s="319" t="n">
        <v>43646</v>
      </c>
      <c r="H156" s="318" t="n">
        <v>5671</v>
      </c>
      <c r="I156" s="318" t="n">
        <v>0.99</v>
      </c>
      <c r="J156" s="318">
        <f>ROUND(H156*(I156/1000),2)</f>
        <v/>
      </c>
      <c r="K156" s="318" t="n"/>
    </row>
    <row r="157">
      <c r="B157" s="317" t="n">
        <v>130</v>
      </c>
      <c r="C157" s="318" t="n">
        <v>32969802</v>
      </c>
      <c r="D157" s="318" t="inlineStr">
        <is>
          <t>11065_11065_A+E Networks_Aimovig _2Q2019_$100k Scatter</t>
        </is>
      </c>
      <c r="E157" s="318" t="inlineStr">
        <is>
          <t>Lifetime</t>
        </is>
      </c>
      <c r="F157" s="319" t="n">
        <v>43556</v>
      </c>
      <c r="G157" s="319" t="n">
        <v>43646</v>
      </c>
      <c r="H157" s="318" t="n">
        <v>210672</v>
      </c>
      <c r="I157" s="318" t="n">
        <v>0.99</v>
      </c>
      <c r="J157" s="318">
        <f>ROUND(H157*(I157/1000),2)</f>
        <v/>
      </c>
      <c r="K157" s="318" t="n"/>
    </row>
    <row r="158">
      <c r="B158" s="317" t="n">
        <v>131</v>
      </c>
      <c r="C158" s="318" t="n">
        <v>32969802</v>
      </c>
      <c r="D158" s="318" t="inlineStr">
        <is>
          <t>11065_11065_A+E Networks_Aimovig _2Q2019_$100k Scatter</t>
        </is>
      </c>
      <c r="E158" s="318" t="inlineStr">
        <is>
          <t>Lifetime Movie Network (LMN)</t>
        </is>
      </c>
      <c r="F158" s="319" t="n">
        <v>43556</v>
      </c>
      <c r="G158" s="319" t="n">
        <v>43646</v>
      </c>
      <c r="H158" s="318" t="n">
        <v>53213</v>
      </c>
      <c r="I158" s="318" t="n">
        <v>0.99</v>
      </c>
      <c r="J158" s="318">
        <f>ROUND(H158*(I158/1000),2)</f>
        <v/>
      </c>
      <c r="K158" s="318" t="n"/>
    </row>
    <row r="159">
      <c r="B159" s="317" t="n">
        <v>132</v>
      </c>
      <c r="C159" s="318" t="n">
        <v>32971901</v>
      </c>
      <c r="D159" s="318" t="inlineStr">
        <is>
          <t>11069_11069_History_GM Chevy_2Q19_$50K Upfront</t>
        </is>
      </c>
      <c r="E159" s="318" t="inlineStr">
        <is>
          <t>History Channel</t>
        </is>
      </c>
      <c r="F159" s="319" t="n">
        <v>43556</v>
      </c>
      <c r="G159" s="319" t="n">
        <v>43646</v>
      </c>
      <c r="H159" s="318" t="n">
        <v>617197</v>
      </c>
      <c r="I159" s="318" t="n">
        <v>0.99</v>
      </c>
      <c r="J159" s="318">
        <f>ROUND(H159*(I159/1000),2)</f>
        <v/>
      </c>
      <c r="K159" s="318" t="n"/>
    </row>
    <row customHeight="1" ht="14.25" r="160" s="59">
      <c r="B160" s="317" t="n">
        <v>133</v>
      </c>
      <c r="C160" s="318" t="n">
        <v>32971901</v>
      </c>
      <c r="D160" s="318" t="inlineStr">
        <is>
          <t>11069_11069_History_GM Chevy_2Q19_$50K Upfront</t>
        </is>
      </c>
      <c r="E160" s="318" t="inlineStr">
        <is>
          <t>Investigation Discovery</t>
        </is>
      </c>
      <c r="F160" s="319" t="n">
        <v>43556</v>
      </c>
      <c r="G160" s="319" t="n">
        <v>43646</v>
      </c>
      <c r="H160" s="318" t="n">
        <v>466</v>
      </c>
      <c r="I160" s="318" t="n">
        <v>0.99</v>
      </c>
      <c r="J160" s="318">
        <f>ROUND(H160*(I160/1000),2)</f>
        <v/>
      </c>
      <c r="K160" s="318" t="n"/>
    </row>
    <row r="161">
      <c r="B161" s="317" t="n">
        <v>134</v>
      </c>
      <c r="C161" s="318" t="n">
        <v>32983956</v>
      </c>
      <c r="D161" s="318" t="inlineStr">
        <is>
          <t>11066_11066_A&amp;E Networks_AT&amp;T VOD_2Q2019_$100K_Upfront</t>
        </is>
      </c>
      <c r="E161" s="318" t="inlineStr">
        <is>
          <t>A and E</t>
        </is>
      </c>
      <c r="F161" s="319" t="n">
        <v>43586</v>
      </c>
      <c r="G161" s="319" t="n">
        <v>43646</v>
      </c>
      <c r="H161" s="318" t="n">
        <v>787545</v>
      </c>
      <c r="I161" s="318" t="n">
        <v>0.99</v>
      </c>
      <c r="J161" s="318">
        <f>ROUND(H161*(I161/1000),2)</f>
        <v/>
      </c>
      <c r="K161" s="318" t="n"/>
    </row>
    <row r="162">
      <c r="B162" s="317" t="n">
        <v>135</v>
      </c>
      <c r="C162" s="318" t="n">
        <v>32983956</v>
      </c>
      <c r="D162" s="318" t="inlineStr">
        <is>
          <t>11066_11066_A&amp;E Networks_AT&amp;T VOD_2Q2019_$100K_Upfront</t>
        </is>
      </c>
      <c r="E162" s="318" t="inlineStr">
        <is>
          <t>FYI</t>
        </is>
      </c>
      <c r="F162" s="319" t="n">
        <v>43586</v>
      </c>
      <c r="G162" s="319" t="n">
        <v>43646</v>
      </c>
      <c r="H162" s="318" t="n">
        <v>10453</v>
      </c>
      <c r="I162" s="318" t="n">
        <v>0.99</v>
      </c>
      <c r="J162" s="318">
        <f>ROUND(H162*(I162/1000),2)</f>
        <v/>
      </c>
      <c r="K162" s="318" t="n"/>
    </row>
    <row r="163">
      <c r="B163" s="317" t="n">
        <v>136</v>
      </c>
      <c r="C163" s="318" t="n">
        <v>32983956</v>
      </c>
      <c r="D163" s="318" t="inlineStr">
        <is>
          <t>11066_11066_A&amp;E Networks_AT&amp;T VOD_2Q2019_$100K_Upfront</t>
        </is>
      </c>
      <c r="E163" s="318" t="inlineStr">
        <is>
          <t>History Channel</t>
        </is>
      </c>
      <c r="F163" s="319" t="n">
        <v>43586</v>
      </c>
      <c r="G163" s="319" t="n">
        <v>43646</v>
      </c>
      <c r="H163" s="318" t="n">
        <v>713451</v>
      </c>
      <c r="I163" s="318" t="n">
        <v>0.99</v>
      </c>
      <c r="J163" s="318">
        <f>ROUND(H163*(I163/1000),2)</f>
        <v/>
      </c>
      <c r="K163" s="318" t="n"/>
    </row>
    <row r="164">
      <c r="B164" s="317" t="n">
        <v>137</v>
      </c>
      <c r="C164" s="318" t="n">
        <v>32983956</v>
      </c>
      <c r="D164" s="318" t="inlineStr">
        <is>
          <t>11066_11066_A&amp;E Networks_AT&amp;T VOD_2Q2019_$100K_Upfront</t>
        </is>
      </c>
      <c r="E164" s="318" t="inlineStr">
        <is>
          <t>Investigation Discovery</t>
        </is>
      </c>
      <c r="F164" s="319" t="n">
        <v>43586</v>
      </c>
      <c r="G164" s="319" t="n">
        <v>43646</v>
      </c>
      <c r="H164" s="318" t="n">
        <v>597</v>
      </c>
      <c r="I164" s="318" t="n">
        <v>0.99</v>
      </c>
      <c r="J164" s="318">
        <f>ROUND(H164*(I164/1000),2)</f>
        <v/>
      </c>
      <c r="K164" s="318" t="n"/>
    </row>
    <row r="165">
      <c r="B165" s="317" t="n">
        <v>138</v>
      </c>
      <c r="C165" s="318" t="n">
        <v>32983956</v>
      </c>
      <c r="D165" s="318" t="inlineStr">
        <is>
          <t>11066_11066_A&amp;E Networks_AT&amp;T VOD_2Q2019_$100K_Upfront</t>
        </is>
      </c>
      <c r="E165" s="318" t="inlineStr">
        <is>
          <t>Lifetime</t>
        </is>
      </c>
      <c r="F165" s="319" t="n">
        <v>43586</v>
      </c>
      <c r="G165" s="319" t="n">
        <v>43646</v>
      </c>
      <c r="H165" s="318" t="n">
        <v>389557</v>
      </c>
      <c r="I165" s="318" t="n">
        <v>0.99</v>
      </c>
      <c r="J165" s="318">
        <f>ROUND(H165*(I165/1000),2)</f>
        <v/>
      </c>
      <c r="K165" s="318" t="n"/>
    </row>
    <row r="166">
      <c r="B166" s="317" t="n">
        <v>139</v>
      </c>
      <c r="C166" s="318" t="n">
        <v>32983956</v>
      </c>
      <c r="D166" s="318" t="inlineStr">
        <is>
          <t>11066_11066_A&amp;E Networks_AT&amp;T VOD_2Q2019_$100K_Upfront</t>
        </is>
      </c>
      <c r="E166" s="318" t="inlineStr">
        <is>
          <t>Lifetime Movie Network (LMN)</t>
        </is>
      </c>
      <c r="F166" s="319" t="n">
        <v>43586</v>
      </c>
      <c r="G166" s="319" t="n">
        <v>43646</v>
      </c>
      <c r="H166" s="318" t="n">
        <v>100977</v>
      </c>
      <c r="I166" s="318" t="n">
        <v>0.99</v>
      </c>
      <c r="J166" s="318">
        <f>ROUND(H166*(I166/1000),2)</f>
        <v/>
      </c>
      <c r="K166" s="318" t="n"/>
    </row>
    <row r="167">
      <c r="B167" s="317" t="n">
        <v>140</v>
      </c>
      <c r="C167" s="318" t="n">
        <v>33008900</v>
      </c>
      <c r="D167" s="318" t="inlineStr">
        <is>
          <t>11073_11073_Lifetime_Pfizer_Xeljanz XER_2Q2019_$43K Upfront O-1JHWW-R1 CPQPCY</t>
        </is>
      </c>
      <c r="E167" s="318" t="inlineStr">
        <is>
          <t>Lifetime</t>
        </is>
      </c>
      <c r="F167" s="319" t="n">
        <v>43556</v>
      </c>
      <c r="G167" s="319" t="n">
        <v>43646</v>
      </c>
      <c r="H167" s="318" t="n">
        <v>63611</v>
      </c>
      <c r="I167" s="318" t="n">
        <v>0.99</v>
      </c>
      <c r="J167" s="318">
        <f>ROUND(H167*(I167/1000),2)</f>
        <v/>
      </c>
      <c r="K167" s="318" t="n"/>
    </row>
    <row r="168">
      <c r="B168" s="317" t="n">
        <v>141</v>
      </c>
      <c r="C168" s="318" t="n">
        <v>33008978</v>
      </c>
      <c r="D168" s="318" t="inlineStr">
        <is>
          <t>11070_11070_A+E Networks_Pfizer_Xeljanz XER_2Q2019_$144K Upfront O-1JHWN-R1 CPQPCY</t>
        </is>
      </c>
      <c r="E168" s="318" t="inlineStr">
        <is>
          <t>A and E</t>
        </is>
      </c>
      <c r="F168" s="319" t="n">
        <v>43556</v>
      </c>
      <c r="G168" s="319" t="n">
        <v>43646</v>
      </c>
      <c r="H168" s="318" t="n">
        <v>82038</v>
      </c>
      <c r="I168" s="318" t="n">
        <v>0.99</v>
      </c>
      <c r="J168" s="318">
        <f>ROUND(H168*(I168/1000),2)</f>
        <v/>
      </c>
      <c r="K168" s="318" t="n"/>
    </row>
    <row r="169">
      <c r="B169" s="317" t="n">
        <v>142</v>
      </c>
      <c r="C169" s="318" t="n">
        <v>33008978</v>
      </c>
      <c r="D169" s="318" t="inlineStr">
        <is>
          <t>11070_11070_A+E Networks_Pfizer_Xeljanz XER_2Q2019_$144K Upfront O-1JHWN-R1 CPQPCY</t>
        </is>
      </c>
      <c r="E169" s="318" t="inlineStr">
        <is>
          <t>FYI</t>
        </is>
      </c>
      <c r="F169" s="319" t="n">
        <v>43556</v>
      </c>
      <c r="G169" s="319" t="n">
        <v>43646</v>
      </c>
      <c r="H169" s="318" t="n">
        <v>1260</v>
      </c>
      <c r="I169" s="318" t="n">
        <v>0.99</v>
      </c>
      <c r="J169" s="318">
        <f>ROUND(H169*(I169/1000),2)</f>
        <v/>
      </c>
      <c r="K169" s="318" t="n"/>
    </row>
    <row r="170">
      <c r="B170" s="317" t="n">
        <v>143</v>
      </c>
      <c r="C170" s="318" t="n">
        <v>33008978</v>
      </c>
      <c r="D170" s="318" t="inlineStr">
        <is>
          <t>11070_11070_A+E Networks_Pfizer_Xeljanz XER_2Q2019_$144K Upfront O-1JHWN-R1 CPQPCY</t>
        </is>
      </c>
      <c r="E170" s="318" t="inlineStr">
        <is>
          <t>History Channel</t>
        </is>
      </c>
      <c r="F170" s="319" t="n">
        <v>43556</v>
      </c>
      <c r="G170" s="319" t="n">
        <v>43646</v>
      </c>
      <c r="H170" s="318" t="n">
        <v>99179</v>
      </c>
      <c r="I170" s="318" t="n">
        <v>0.99</v>
      </c>
      <c r="J170" s="318">
        <f>ROUND(H170*(I170/1000),2)</f>
        <v/>
      </c>
      <c r="K170" s="318" t="n"/>
    </row>
    <row r="171">
      <c r="B171" s="317" t="n">
        <v>144</v>
      </c>
      <c r="C171" s="318" t="n">
        <v>33008978</v>
      </c>
      <c r="D171" s="318" t="inlineStr">
        <is>
          <t>11070_11070_A+E Networks_Pfizer_Xeljanz XER_2Q2019_$144K Upfront O-1JHWN-R1 CPQPCY</t>
        </is>
      </c>
      <c r="E171" s="318" t="inlineStr">
        <is>
          <t>Investigation Discovery</t>
        </is>
      </c>
      <c r="F171" s="319" t="n">
        <v>43556</v>
      </c>
      <c r="G171" s="319" t="n">
        <v>43646</v>
      </c>
      <c r="H171" s="318" t="n">
        <v>34</v>
      </c>
      <c r="I171" s="318" t="n">
        <v>0.99</v>
      </c>
      <c r="J171" s="318">
        <f>ROUND(H171*(I171/1000),2)</f>
        <v/>
      </c>
      <c r="K171" s="318" t="n"/>
    </row>
    <row r="172">
      <c r="B172" s="317" t="n">
        <v>145</v>
      </c>
      <c r="C172" s="318" t="n">
        <v>33022132</v>
      </c>
      <c r="D172" s="318" t="inlineStr">
        <is>
          <t>11078_11078_Viceland_Adidas_2Q2019</t>
        </is>
      </c>
      <c r="E172" s="318" t="inlineStr">
        <is>
          <t>Viceland</t>
        </is>
      </c>
      <c r="F172" s="319" t="n">
        <v>43558</v>
      </c>
      <c r="G172" s="319" t="n">
        <v>43611</v>
      </c>
      <c r="H172" s="318" t="n">
        <v>11224</v>
      </c>
      <c r="I172" s="318" t="n">
        <v>0.99</v>
      </c>
      <c r="J172" s="318">
        <f>ROUND(H172*(I172/1000),2)</f>
        <v/>
      </c>
      <c r="K172" s="318" t="n"/>
    </row>
    <row r="173">
      <c r="B173" s="317" t="n">
        <v>146</v>
      </c>
      <c r="C173" s="318" t="n">
        <v>33043119</v>
      </c>
      <c r="D173" s="318" t="inlineStr">
        <is>
          <t>11071_11071_A+E Networks_Pfizer_Xeljanz XUC_2Q2019_$43K Upfront O-1JHX7-R1 CPQLTM</t>
        </is>
      </c>
      <c r="E173" s="318" t="inlineStr">
        <is>
          <t>A and E</t>
        </is>
      </c>
      <c r="F173" s="319" t="n">
        <v>43556</v>
      </c>
      <c r="G173" s="319" t="n">
        <v>43632</v>
      </c>
      <c r="H173" s="318" t="n">
        <v>23824</v>
      </c>
      <c r="I173" s="318" t="n">
        <v>0.99</v>
      </c>
      <c r="J173" s="318">
        <f>ROUND(H173*(I173/1000),2)</f>
        <v/>
      </c>
      <c r="K173" s="318" t="n"/>
    </row>
    <row r="174">
      <c r="B174" s="317" t="n">
        <v>147</v>
      </c>
      <c r="C174" s="318" t="n">
        <v>33043119</v>
      </c>
      <c r="D174" s="318" t="inlineStr">
        <is>
          <t>11071_11071_A+E Networks_Pfizer_Xeljanz XUC_2Q2019_$43K Upfront O-1JHX7-R1 CPQLTM</t>
        </is>
      </c>
      <c r="E174" s="318" t="inlineStr">
        <is>
          <t>FYI</t>
        </is>
      </c>
      <c r="F174" s="319" t="n">
        <v>43556</v>
      </c>
      <c r="G174" s="319" t="n">
        <v>43632</v>
      </c>
      <c r="H174" s="318" t="n">
        <v>378</v>
      </c>
      <c r="I174" s="318" t="n">
        <v>0.99</v>
      </c>
      <c r="J174" s="318">
        <f>ROUND(H174*(I174/1000),2)</f>
        <v/>
      </c>
      <c r="K174" s="318" t="n"/>
    </row>
    <row r="175">
      <c r="B175" s="317" t="n">
        <v>148</v>
      </c>
      <c r="C175" s="318" t="n">
        <v>33043119</v>
      </c>
      <c r="D175" s="318" t="inlineStr">
        <is>
          <t>11071_11071_A+E Networks_Pfizer_Xeljanz XUC_2Q2019_$43K Upfront O-1JHX7-R1 CPQLTM</t>
        </is>
      </c>
      <c r="E175" s="318" t="inlineStr">
        <is>
          <t>History Channel</t>
        </is>
      </c>
      <c r="F175" s="319" t="n">
        <v>43556</v>
      </c>
      <c r="G175" s="319" t="n">
        <v>43632</v>
      </c>
      <c r="H175" s="318" t="n">
        <v>28953</v>
      </c>
      <c r="I175" s="318" t="n">
        <v>0.99</v>
      </c>
      <c r="J175" s="318">
        <f>ROUND(H175*(I175/1000),2)</f>
        <v/>
      </c>
      <c r="K175" s="318" t="n"/>
    </row>
    <row r="176">
      <c r="B176" s="317" t="n">
        <v>149</v>
      </c>
      <c r="C176" s="318" t="n">
        <v>33043119</v>
      </c>
      <c r="D176" s="318" t="inlineStr">
        <is>
          <t>11071_11071_A+E Networks_Pfizer_Xeljanz XUC_2Q2019_$43K Upfront O-1JHX7-R1 CPQLTM</t>
        </is>
      </c>
      <c r="E176" s="318" t="inlineStr">
        <is>
          <t>Investigation Discovery</t>
        </is>
      </c>
      <c r="F176" s="319" t="n">
        <v>43556</v>
      </c>
      <c r="G176" s="319" t="n">
        <v>43632</v>
      </c>
      <c r="H176" s="318" t="n">
        <v>16</v>
      </c>
      <c r="I176" s="318" t="n">
        <v>0.99</v>
      </c>
      <c r="J176" s="318">
        <f>ROUND(H176*(I176/1000),2)</f>
        <v/>
      </c>
      <c r="K176" s="318" t="n"/>
    </row>
    <row r="177">
      <c r="B177" s="317" t="n">
        <v>150</v>
      </c>
      <c r="C177" s="318" t="n">
        <v>33045415</v>
      </c>
      <c r="D177" s="318" t="inlineStr">
        <is>
          <t>11072_11072_Lifetime_Pfizer_Xeljanz XUC_2Q2019_$17K Upfront O-1JHXT-R1CPQLTM</t>
        </is>
      </c>
      <c r="E177" s="318" t="inlineStr">
        <is>
          <t>Lifetime</t>
        </is>
      </c>
      <c r="F177" s="319" t="n">
        <v>43559</v>
      </c>
      <c r="G177" s="319" t="n">
        <v>43632</v>
      </c>
      <c r="H177" s="318" t="n">
        <v>28884</v>
      </c>
      <c r="I177" s="318" t="n">
        <v>0.99</v>
      </c>
      <c r="J177" s="318">
        <f>ROUND(H177*(I177/1000),2)</f>
        <v/>
      </c>
      <c r="K177" s="318" t="n"/>
    </row>
    <row r="178">
      <c r="B178" s="317" t="n">
        <v>151</v>
      </c>
      <c r="C178" s="318" t="n">
        <v>33053905</v>
      </c>
      <c r="D178" s="318" t="inlineStr">
        <is>
          <t>11076_11076_A&amp;E_NBCU Oxygen Murder For Hire VOD_2Q19_50k_Scatter</t>
        </is>
      </c>
      <c r="E178" s="318" t="inlineStr">
        <is>
          <t>A and E</t>
        </is>
      </c>
      <c r="F178" s="319" t="n">
        <v>43563</v>
      </c>
      <c r="G178" s="319" t="n">
        <v>43626</v>
      </c>
      <c r="H178" s="318" t="n">
        <v>500320</v>
      </c>
      <c r="I178" s="318" t="n">
        <v>0.99</v>
      </c>
      <c r="J178" s="318">
        <f>ROUND(H178*(I178/1000),2)</f>
        <v/>
      </c>
      <c r="K178" s="318" t="n"/>
    </row>
    <row r="179">
      <c r="B179" s="317" t="n">
        <v>152</v>
      </c>
      <c r="C179" s="318" t="n">
        <v>33068277</v>
      </c>
      <c r="D179" s="318" t="inlineStr">
        <is>
          <t>11074_11074_A+E Networks_Pfizer_Cologuard_2Q2019_$13k Upfront O-1JHHG-R1CPQ2MX</t>
        </is>
      </c>
      <c r="E179" s="318" t="inlineStr">
        <is>
          <t>A and E</t>
        </is>
      </c>
      <c r="F179" s="319" t="n">
        <v>43563</v>
      </c>
      <c r="G179" s="319" t="n">
        <v>43646</v>
      </c>
      <c r="H179" s="318" t="n">
        <v>9847</v>
      </c>
      <c r="I179" s="318" t="n">
        <v>0.99</v>
      </c>
      <c r="J179" s="318">
        <f>ROUND(H179*(I179/1000),2)</f>
        <v/>
      </c>
      <c r="K179" s="318" t="n"/>
    </row>
    <row r="180">
      <c r="B180" s="317" t="n">
        <v>153</v>
      </c>
      <c r="C180" s="318" t="n">
        <v>33068277</v>
      </c>
      <c r="D180" s="318" t="inlineStr">
        <is>
          <t>11074_11074_A+E Networks_Pfizer_Cologuard_2Q2019_$13k Upfront O-1JHHG-R1CPQ2MX</t>
        </is>
      </c>
      <c r="E180" s="318" t="inlineStr">
        <is>
          <t>FYI</t>
        </is>
      </c>
      <c r="F180" s="319" t="n">
        <v>43563</v>
      </c>
      <c r="G180" s="319" t="n">
        <v>43646</v>
      </c>
      <c r="H180" s="318" t="n">
        <v>133</v>
      </c>
      <c r="I180" s="318" t="n">
        <v>0.99</v>
      </c>
      <c r="J180" s="318">
        <f>ROUND(H180*(I180/1000),2)</f>
        <v/>
      </c>
      <c r="K180" s="318" t="n"/>
    </row>
    <row r="181">
      <c r="B181" s="317" t="n">
        <v>154</v>
      </c>
      <c r="C181" s="318" t="n">
        <v>33068277</v>
      </c>
      <c r="D181" s="318" t="inlineStr">
        <is>
          <t>11074_11074_A+E Networks_Pfizer_Cologuard_2Q2019_$13k Upfront O-1JHHG-R1CPQ2MX</t>
        </is>
      </c>
      <c r="E181" s="318" t="inlineStr">
        <is>
          <t>History Channel</t>
        </is>
      </c>
      <c r="F181" s="319" t="n">
        <v>43563</v>
      </c>
      <c r="G181" s="319" t="n">
        <v>43646</v>
      </c>
      <c r="H181" s="318" t="n">
        <v>11298</v>
      </c>
      <c r="I181" s="318" t="n">
        <v>0.99</v>
      </c>
      <c r="J181" s="318">
        <f>ROUND(H181*(I181/1000),2)</f>
        <v/>
      </c>
      <c r="K181" s="318" t="n"/>
    </row>
    <row r="182">
      <c r="B182" s="317" t="n">
        <v>155</v>
      </c>
      <c r="C182" s="318" t="n">
        <v>33068277</v>
      </c>
      <c r="D182" s="318" t="inlineStr">
        <is>
          <t>11074_11074_A+E Networks_Pfizer_Cologuard_2Q2019_$13k Upfront O-1JHHG-R1CPQ2MX</t>
        </is>
      </c>
      <c r="E182" s="318" t="inlineStr">
        <is>
          <t>Investigation Discovery</t>
        </is>
      </c>
      <c r="F182" s="319" t="n">
        <v>43563</v>
      </c>
      <c r="G182" s="319" t="n">
        <v>43646</v>
      </c>
      <c r="H182" s="318" t="n">
        <v>11</v>
      </c>
      <c r="I182" s="318" t="n">
        <v>0.99</v>
      </c>
      <c r="J182" s="318">
        <f>ROUND(H182*(I182/1000),2)</f>
        <v/>
      </c>
      <c r="K182" s="318" t="n"/>
    </row>
    <row r="183">
      <c r="B183" s="317" t="n">
        <v>156</v>
      </c>
      <c r="C183" s="318" t="n">
        <v>33102902</v>
      </c>
      <c r="D183" s="318" t="inlineStr">
        <is>
          <t>11075_11075_Lifetime_Pfizer_Eucrisa_2Q2019_$19k Upfront O-1JHL5 CPQ2FJ</t>
        </is>
      </c>
      <c r="E183" s="318" t="inlineStr">
        <is>
          <t>Lifetime</t>
        </is>
      </c>
      <c r="F183" s="319" t="n">
        <v>43564</v>
      </c>
      <c r="G183" s="319" t="n">
        <v>43639</v>
      </c>
      <c r="H183" s="318" t="n">
        <v>87137</v>
      </c>
      <c r="I183" s="318" t="n">
        <v>0.99</v>
      </c>
      <c r="J183" s="318">
        <f>ROUND(H183*(I183/1000),2)</f>
        <v/>
      </c>
      <c r="K183" s="318" t="n"/>
    </row>
    <row r="184">
      <c r="B184" s="317" t="n">
        <v>157</v>
      </c>
      <c r="C184" s="318" t="n">
        <v>33102902</v>
      </c>
      <c r="D184" s="318" t="inlineStr">
        <is>
          <t>11075_11075_Lifetime_Pfizer_Eucrisa_2Q2019_$19k Upfront O-1JHL5 CPQ2FJ</t>
        </is>
      </c>
      <c r="E184" s="318" t="inlineStr">
        <is>
          <t>Lifetime Movie Network (LMN)</t>
        </is>
      </c>
      <c r="F184" s="319" t="n">
        <v>43564</v>
      </c>
      <c r="G184" s="319" t="n">
        <v>43639</v>
      </c>
      <c r="H184" s="318" t="n">
        <v>1301</v>
      </c>
      <c r="I184" s="318" t="n">
        <v>0.99</v>
      </c>
      <c r="J184" s="318">
        <f>ROUND(H184*(I184/1000),2)</f>
        <v/>
      </c>
      <c r="K184" s="318" t="n"/>
    </row>
    <row r="185">
      <c r="B185" s="317" t="n">
        <v>158</v>
      </c>
      <c r="C185" s="318" t="n">
        <v>33103523</v>
      </c>
      <c r="D185" s="318" t="inlineStr">
        <is>
          <t>11083_11083_A+E Networks_Sprint Ignite_2Q2019 - 3Q2019</t>
        </is>
      </c>
      <c r="E185" s="318" t="inlineStr">
        <is>
          <t>Lifetime</t>
        </is>
      </c>
      <c r="F185" s="319" t="n">
        <v>43563</v>
      </c>
      <c r="G185" s="319" t="n">
        <v>43646</v>
      </c>
      <c r="H185" s="318" t="n">
        <v>4242129</v>
      </c>
      <c r="I185" s="318" t="n">
        <v>0.99</v>
      </c>
      <c r="J185" s="318">
        <f>ROUND(H185*(I185/1000),2)</f>
        <v/>
      </c>
      <c r="K185" s="318" t="n"/>
    </row>
    <row r="186">
      <c r="B186" s="317" t="n">
        <v>159</v>
      </c>
      <c r="C186" s="318" t="n">
        <v>33103523</v>
      </c>
      <c r="D186" s="318" t="inlineStr">
        <is>
          <t>11083_11083_A+E Networks_Sprint Ignite_2Q2019 - 3Q2019</t>
        </is>
      </c>
      <c r="E186" s="318" t="inlineStr">
        <is>
          <t>Lifetime Movie Network (LMN)</t>
        </is>
      </c>
      <c r="F186" s="319" t="n">
        <v>43563</v>
      </c>
      <c r="G186" s="319" t="n">
        <v>43646</v>
      </c>
      <c r="H186" s="318" t="n">
        <v>19752</v>
      </c>
      <c r="I186" s="318" t="n">
        <v>0.99</v>
      </c>
      <c r="J186" s="318">
        <f>ROUND(H186*(I186/1000),2)</f>
        <v/>
      </c>
      <c r="K186" s="318" t="n"/>
    </row>
    <row r="187">
      <c r="B187" s="317" t="n">
        <v>160</v>
      </c>
      <c r="C187" s="318" t="n">
        <v>33127859</v>
      </c>
      <c r="D187" s="318" t="inlineStr">
        <is>
          <t>11061_11061_AETV History Lifetime LMN_Navy Federal Credit Union_Q2 2019_$229k</t>
        </is>
      </c>
      <c r="E187" s="318" t="inlineStr">
        <is>
          <t>A and E</t>
        </is>
      </c>
      <c r="F187" s="319" t="n">
        <v>43564</v>
      </c>
      <c r="G187" s="319" t="n">
        <v>43646</v>
      </c>
      <c r="H187" s="318" t="n">
        <v>667417</v>
      </c>
      <c r="I187" s="318" t="n">
        <v>0.99</v>
      </c>
      <c r="J187" s="318">
        <f>ROUND(H187*(I187/1000),2)</f>
        <v/>
      </c>
      <c r="K187" s="318" t="n"/>
    </row>
    <row r="188">
      <c r="B188" s="317" t="n">
        <v>161</v>
      </c>
      <c r="C188" s="318" t="n">
        <v>33127859</v>
      </c>
      <c r="D188" s="318" t="inlineStr">
        <is>
          <t>11061_11061_AETV History Lifetime LMN_Navy Federal Credit Union_Q2 2019_$229k</t>
        </is>
      </c>
      <c r="E188" s="318" t="inlineStr">
        <is>
          <t>History Channel</t>
        </is>
      </c>
      <c r="F188" s="319" t="n">
        <v>43564</v>
      </c>
      <c r="G188" s="319" t="n">
        <v>43646</v>
      </c>
      <c r="H188" s="318" t="n">
        <v>602665</v>
      </c>
      <c r="I188" s="318" t="n">
        <v>0.99</v>
      </c>
      <c r="J188" s="318">
        <f>ROUND(H188*(I188/1000),2)</f>
        <v/>
      </c>
      <c r="K188" s="318" t="n"/>
    </row>
    <row r="189">
      <c r="B189" s="317" t="n">
        <v>162</v>
      </c>
      <c r="C189" s="318" t="n">
        <v>33127859</v>
      </c>
      <c r="D189" s="318" t="inlineStr">
        <is>
          <t>11061_11061_AETV History Lifetime LMN_Navy Federal Credit Union_Q2 2019_$229k</t>
        </is>
      </c>
      <c r="E189" s="318" t="inlineStr">
        <is>
          <t>Investigation Discovery</t>
        </is>
      </c>
      <c r="F189" s="319" t="n">
        <v>43564</v>
      </c>
      <c r="G189" s="319" t="n">
        <v>43646</v>
      </c>
      <c r="H189" s="318" t="n">
        <v>559</v>
      </c>
      <c r="I189" s="318" t="n">
        <v>0.99</v>
      </c>
      <c r="J189" s="318">
        <f>ROUND(H189*(I189/1000),2)</f>
        <v/>
      </c>
      <c r="K189" s="318" t="n"/>
    </row>
    <row r="190">
      <c r="B190" s="317" t="n">
        <v>163</v>
      </c>
      <c r="C190" s="318" t="n">
        <v>33127859</v>
      </c>
      <c r="D190" s="318" t="inlineStr">
        <is>
          <t>11061_11061_AETV History Lifetime LMN_Navy Federal Credit Union_Q2 2019_$229k</t>
        </is>
      </c>
      <c r="E190" s="318" t="inlineStr">
        <is>
          <t>Lifetime</t>
        </is>
      </c>
      <c r="F190" s="319" t="n">
        <v>43564</v>
      </c>
      <c r="G190" s="319" t="n">
        <v>43646</v>
      </c>
      <c r="H190" s="318" t="n">
        <v>339771</v>
      </c>
      <c r="I190" s="318" t="n">
        <v>0.99</v>
      </c>
      <c r="J190" s="318">
        <f>ROUND(H190*(I190/1000),2)</f>
        <v/>
      </c>
      <c r="K190" s="318" t="n"/>
    </row>
    <row r="191">
      <c r="B191" s="317" t="n">
        <v>164</v>
      </c>
      <c r="C191" s="318" t="n">
        <v>33127859</v>
      </c>
      <c r="D191" s="318" t="inlineStr">
        <is>
          <t>11061_11061_AETV History Lifetime LMN_Navy Federal Credit Union_Q2 2019_$229k</t>
        </is>
      </c>
      <c r="E191" s="318" t="inlineStr">
        <is>
          <t>Lifetime Movie Network (LMN)</t>
        </is>
      </c>
      <c r="F191" s="319" t="n">
        <v>43564</v>
      </c>
      <c r="G191" s="319" t="n">
        <v>43646</v>
      </c>
      <c r="H191" s="318" t="n">
        <v>93036</v>
      </c>
      <c r="I191" s="318" t="n">
        <v>0.99</v>
      </c>
      <c r="J191" s="318">
        <f>ROUND(H191*(I191/1000),2)</f>
        <v/>
      </c>
      <c r="K191" s="318" t="n"/>
    </row>
    <row r="192">
      <c r="B192" s="317" t="n">
        <v>165</v>
      </c>
      <c r="C192" s="318" t="n">
        <v>33146439</v>
      </c>
      <c r="D192" s="318" t="inlineStr">
        <is>
          <t>11077_11077_A+E Networks_Universal Orlando_2Q19 Upfront_$50k</t>
        </is>
      </c>
      <c r="E192" s="318" t="inlineStr">
        <is>
          <t>A and E</t>
        </is>
      </c>
      <c r="F192" s="319" t="n">
        <v>43565</v>
      </c>
      <c r="G192" s="319" t="n">
        <v>43639</v>
      </c>
      <c r="H192" s="318" t="n">
        <v>215921</v>
      </c>
      <c r="I192" s="318" t="n">
        <v>0.99</v>
      </c>
      <c r="J192" s="318">
        <f>ROUND(H192*(I192/1000),2)</f>
        <v/>
      </c>
      <c r="K192" s="318" t="n"/>
    </row>
    <row r="193">
      <c r="B193" s="317" t="n">
        <v>166</v>
      </c>
      <c r="C193" s="318" t="n">
        <v>33202813</v>
      </c>
      <c r="D193" s="318" t="inlineStr">
        <is>
          <t>11086_11086_AETV &amp; History_Stihl_2Q2019 - 4Q2019_$80k</t>
        </is>
      </c>
      <c r="E193" s="318" t="inlineStr">
        <is>
          <t>A and E</t>
        </is>
      </c>
      <c r="F193" s="319" t="n">
        <v>43570</v>
      </c>
      <c r="G193" s="319" t="n">
        <v>43765</v>
      </c>
      <c r="H193" s="318" t="n">
        <v>307339</v>
      </c>
      <c r="I193" s="318" t="n">
        <v>0.99</v>
      </c>
      <c r="J193" s="318">
        <f>ROUND(H193*(I193/1000),2)</f>
        <v/>
      </c>
      <c r="K193" s="318" t="n"/>
    </row>
    <row r="194">
      <c r="B194" s="317" t="n">
        <v>167</v>
      </c>
      <c r="C194" s="318" t="n">
        <v>33202813</v>
      </c>
      <c r="D194" s="318" t="inlineStr">
        <is>
          <t>11086_11086_AETV &amp; History_Stihl_2Q2019 - 4Q2019_$80k</t>
        </is>
      </c>
      <c r="E194" s="318" t="inlineStr">
        <is>
          <t>History Channel</t>
        </is>
      </c>
      <c r="F194" s="319" t="n">
        <v>43570</v>
      </c>
      <c r="G194" s="319" t="n">
        <v>43765</v>
      </c>
      <c r="H194" s="318" t="n">
        <v>277146</v>
      </c>
      <c r="I194" s="318" t="n">
        <v>0.99</v>
      </c>
      <c r="J194" s="318">
        <f>ROUND(H194*(I194/1000),2)</f>
        <v/>
      </c>
      <c r="K194" s="318" t="n"/>
    </row>
    <row r="195">
      <c r="B195" s="317" t="n">
        <v>168</v>
      </c>
      <c r="C195" s="318" t="n">
        <v>33202813</v>
      </c>
      <c r="D195" s="318" t="inlineStr">
        <is>
          <t>11086_11086_AETV &amp; History_Stihl_2Q2019 - 4Q2019_$80k</t>
        </is>
      </c>
      <c r="E195" s="318" t="inlineStr">
        <is>
          <t>Investigation Discovery</t>
        </is>
      </c>
      <c r="F195" s="319" t="n">
        <v>43570</v>
      </c>
      <c r="G195" s="319" t="n">
        <v>43765</v>
      </c>
      <c r="H195" s="318" t="n">
        <v>177</v>
      </c>
      <c r="I195" s="318" t="n">
        <v>0.99</v>
      </c>
      <c r="J195" s="318">
        <f>ROUND(H195*(I195/1000),2)</f>
        <v/>
      </c>
      <c r="K195" s="318" t="n"/>
    </row>
    <row r="196">
      <c r="B196" s="317" t="n">
        <v>169</v>
      </c>
      <c r="C196" s="318" t="n">
        <v>33232342</v>
      </c>
      <c r="D196" s="318" t="inlineStr">
        <is>
          <t>11090_11090_A+E Networks_Land Rover_2Q19_$157K_Upfront O-1KPQ3 CPR99H</t>
        </is>
      </c>
      <c r="E196" s="318" t="inlineStr">
        <is>
          <t>A and E</t>
        </is>
      </c>
      <c r="F196" s="319" t="n">
        <v>43570</v>
      </c>
      <c r="G196" s="319" t="n">
        <v>43646</v>
      </c>
      <c r="H196" s="318" t="n">
        <v>400320</v>
      </c>
      <c r="I196" s="318" t="n">
        <v>0.99</v>
      </c>
      <c r="J196" s="318">
        <f>ROUND(H196*(I196/1000),2)</f>
        <v/>
      </c>
      <c r="K196" s="318" t="n"/>
    </row>
    <row r="197">
      <c r="B197" s="317" t="n">
        <v>170</v>
      </c>
      <c r="C197" s="318" t="n">
        <v>33232342</v>
      </c>
      <c r="D197" s="318" t="inlineStr">
        <is>
          <t>11090_11090_A+E Networks_Land Rover_2Q19_$157K_Upfront O-1KPQ3 CPR99H</t>
        </is>
      </c>
      <c r="E197" s="318" t="inlineStr">
        <is>
          <t>FYI</t>
        </is>
      </c>
      <c r="F197" s="319" t="n">
        <v>43570</v>
      </c>
      <c r="G197" s="319" t="n">
        <v>43646</v>
      </c>
      <c r="H197" s="318" t="n">
        <v>5916</v>
      </c>
      <c r="I197" s="318" t="n">
        <v>0.99</v>
      </c>
      <c r="J197" s="318">
        <f>ROUND(H197*(I197/1000),2)</f>
        <v/>
      </c>
      <c r="K197" s="318" t="n"/>
    </row>
    <row r="198">
      <c r="B198" s="317" t="n">
        <v>171</v>
      </c>
      <c r="C198" s="318" t="n">
        <v>33232342</v>
      </c>
      <c r="D198" s="318" t="inlineStr">
        <is>
          <t>11090_11090_A+E Networks_Land Rover_2Q19_$157K_Upfront O-1KPQ3 CPR99H</t>
        </is>
      </c>
      <c r="E198" s="318" t="inlineStr">
        <is>
          <t>History Channel</t>
        </is>
      </c>
      <c r="F198" s="319" t="n">
        <v>43570</v>
      </c>
      <c r="G198" s="319" t="n">
        <v>43646</v>
      </c>
      <c r="H198" s="318" t="n">
        <v>371154</v>
      </c>
      <c r="I198" s="318" t="n">
        <v>0.99</v>
      </c>
      <c r="J198" s="318">
        <f>ROUND(H198*(I198/1000),2)</f>
        <v/>
      </c>
      <c r="K198" s="318" t="n"/>
    </row>
    <row r="199">
      <c r="B199" s="317" t="n">
        <v>172</v>
      </c>
      <c r="C199" s="318" t="n">
        <v>33232342</v>
      </c>
      <c r="D199" s="318" t="inlineStr">
        <is>
          <t>11090_11090_A+E Networks_Land Rover_2Q19_$157K_Upfront O-1KPQ3 CPR99H</t>
        </is>
      </c>
      <c r="E199" s="318" t="inlineStr">
        <is>
          <t>Investigation Discovery</t>
        </is>
      </c>
      <c r="F199" s="319" t="n">
        <v>43570</v>
      </c>
      <c r="G199" s="319" t="n">
        <v>43646</v>
      </c>
      <c r="H199" s="318" t="n">
        <v>638</v>
      </c>
      <c r="I199" s="318" t="n">
        <v>0.99</v>
      </c>
      <c r="J199" s="318">
        <f>ROUND(H199*(I199/1000),2)</f>
        <v/>
      </c>
      <c r="K199" s="318" t="n"/>
    </row>
    <row r="200">
      <c r="B200" s="317" t="n">
        <v>173</v>
      </c>
      <c r="C200" s="318" t="n">
        <v>33232342</v>
      </c>
      <c r="D200" s="318" t="inlineStr">
        <is>
          <t>11090_11090_A+E Networks_Land Rover_2Q19_$157K_Upfront O-1KPQ3 CPR99H</t>
        </is>
      </c>
      <c r="E200" s="318" t="inlineStr">
        <is>
          <t>Lifetime</t>
        </is>
      </c>
      <c r="F200" s="319" t="n">
        <v>43570</v>
      </c>
      <c r="G200" s="319" t="n">
        <v>43646</v>
      </c>
      <c r="H200" s="318" t="n">
        <v>251800</v>
      </c>
      <c r="I200" s="318" t="n">
        <v>0.99</v>
      </c>
      <c r="J200" s="318">
        <f>ROUND(H200*(I200/1000),2)</f>
        <v/>
      </c>
      <c r="K200" s="318" t="n"/>
    </row>
    <row r="201">
      <c r="B201" s="317" t="n">
        <v>174</v>
      </c>
      <c r="C201" s="318" t="n">
        <v>33232342</v>
      </c>
      <c r="D201" s="318" t="inlineStr">
        <is>
          <t>11090_11090_A+E Networks_Land Rover_2Q19_$157K_Upfront O-1KPQ3 CPR99H</t>
        </is>
      </c>
      <c r="E201" s="318" t="inlineStr">
        <is>
          <t>Lifetime Movie Network (LMN)</t>
        </is>
      </c>
      <c r="F201" s="319" t="n">
        <v>43570</v>
      </c>
      <c r="G201" s="319" t="n">
        <v>43646</v>
      </c>
      <c r="H201" s="318" t="n">
        <v>71173</v>
      </c>
      <c r="I201" s="318" t="n">
        <v>0.99</v>
      </c>
      <c r="J201" s="318">
        <f>ROUND(H201*(I201/1000),2)</f>
        <v/>
      </c>
      <c r="K201" s="318" t="n"/>
    </row>
    <row r="202">
      <c r="B202" s="317" t="n">
        <v>175</v>
      </c>
      <c r="C202" s="318" t="n">
        <v>33233722</v>
      </c>
      <c r="D202" s="318" t="inlineStr">
        <is>
          <t>11089_11089_A+E Networks_Jaguar_2Q19_$92K_Upfront O-1JQVZ-R1 CPQTF1</t>
        </is>
      </c>
      <c r="E202" s="318" t="inlineStr">
        <is>
          <t>A and E</t>
        </is>
      </c>
      <c r="F202" s="319" t="n">
        <v>43570</v>
      </c>
      <c r="G202" s="319" t="n">
        <v>43646</v>
      </c>
      <c r="H202" s="318" t="n">
        <v>344563</v>
      </c>
      <c r="I202" s="318" t="n">
        <v>0.99</v>
      </c>
      <c r="J202" s="318">
        <f>ROUND(H202*(I202/1000),2)</f>
        <v/>
      </c>
      <c r="K202" s="318" t="n"/>
    </row>
    <row r="203">
      <c r="B203" s="317" t="n">
        <v>176</v>
      </c>
      <c r="C203" s="318" t="n">
        <v>33233722</v>
      </c>
      <c r="D203" s="318" t="inlineStr">
        <is>
          <t>11089_11089_A+E Networks_Jaguar_2Q19_$92K_Upfront O-1JQVZ-R1 CPQTF1</t>
        </is>
      </c>
      <c r="E203" s="318" t="inlineStr">
        <is>
          <t>FYI</t>
        </is>
      </c>
      <c r="F203" s="319" t="n">
        <v>43570</v>
      </c>
      <c r="G203" s="319" t="n">
        <v>43646</v>
      </c>
      <c r="H203" s="318" t="n">
        <v>4751</v>
      </c>
      <c r="I203" s="318" t="n">
        <v>0.99</v>
      </c>
      <c r="J203" s="318">
        <f>ROUND(H203*(I203/1000),2)</f>
        <v/>
      </c>
      <c r="K203" s="318" t="n"/>
    </row>
    <row r="204">
      <c r="B204" s="317" t="n">
        <v>177</v>
      </c>
      <c r="C204" s="318" t="n">
        <v>33233722</v>
      </c>
      <c r="D204" s="318" t="inlineStr">
        <is>
          <t>11089_11089_A+E Networks_Jaguar_2Q19_$92K_Upfront O-1JQVZ-R1 CPQTF1</t>
        </is>
      </c>
      <c r="E204" s="318" t="inlineStr">
        <is>
          <t>History Channel</t>
        </is>
      </c>
      <c r="F204" s="319" t="n">
        <v>43570</v>
      </c>
      <c r="G204" s="319" t="n">
        <v>43646</v>
      </c>
      <c r="H204" s="318" t="n">
        <v>317538</v>
      </c>
      <c r="I204" s="318" t="n">
        <v>0.99</v>
      </c>
      <c r="J204" s="318">
        <f>ROUND(H204*(I204/1000),2)</f>
        <v/>
      </c>
      <c r="K204" s="318" t="n"/>
    </row>
    <row r="205">
      <c r="B205" s="317" t="n">
        <v>178</v>
      </c>
      <c r="C205" s="318" t="n">
        <v>33233722</v>
      </c>
      <c r="D205" s="318" t="inlineStr">
        <is>
          <t>11089_11089_A+E Networks_Jaguar_2Q19_$92K_Upfront O-1JQVZ-R1 CPQTF1</t>
        </is>
      </c>
      <c r="E205" s="318" t="inlineStr">
        <is>
          <t>Investigation Discovery</t>
        </is>
      </c>
      <c r="F205" s="319" t="n">
        <v>43570</v>
      </c>
      <c r="G205" s="319" t="n">
        <v>43646</v>
      </c>
      <c r="H205" s="318" t="n">
        <v>259</v>
      </c>
      <c r="I205" s="318" t="n">
        <v>0.99</v>
      </c>
      <c r="J205" s="318">
        <f>ROUND(H205*(I205/1000),2)</f>
        <v/>
      </c>
      <c r="K205" s="318" t="n"/>
    </row>
    <row r="206">
      <c r="B206" s="317" t="n">
        <v>179</v>
      </c>
      <c r="C206" s="318" t="n">
        <v>33233722</v>
      </c>
      <c r="D206" s="318" t="inlineStr">
        <is>
          <t>11089_11089_A+E Networks_Jaguar_2Q19_$92K_Upfront O-1JQVZ-R1 CPQTF1</t>
        </is>
      </c>
      <c r="E206" s="318" t="inlineStr">
        <is>
          <t>Lifetime</t>
        </is>
      </c>
      <c r="F206" s="319" t="n">
        <v>43570</v>
      </c>
      <c r="G206" s="319" t="n">
        <v>43646</v>
      </c>
      <c r="H206" s="318" t="n">
        <v>161284</v>
      </c>
      <c r="I206" s="318" t="n">
        <v>0.99</v>
      </c>
      <c r="J206" s="318">
        <f>ROUND(H206*(I206/1000),2)</f>
        <v/>
      </c>
      <c r="K206" s="318" t="n"/>
    </row>
    <row r="207">
      <c r="B207" s="317" t="n">
        <v>180</v>
      </c>
      <c r="C207" s="318" t="n">
        <v>33233722</v>
      </c>
      <c r="D207" s="318" t="inlineStr">
        <is>
          <t>11089_11089_A+E Networks_Jaguar_2Q19_$92K_Upfront O-1JQVZ-R1 CPQTF1</t>
        </is>
      </c>
      <c r="E207" s="318" t="inlineStr">
        <is>
          <t>Lifetime Movie Network (LMN)</t>
        </is>
      </c>
      <c r="F207" s="319" t="n">
        <v>43570</v>
      </c>
      <c r="G207" s="319" t="n">
        <v>43646</v>
      </c>
      <c r="H207" s="318" t="n">
        <v>41832</v>
      </c>
      <c r="I207" s="318" t="n">
        <v>0.99</v>
      </c>
      <c r="J207" s="318">
        <f>ROUND(H207*(I207/1000),2)</f>
        <v/>
      </c>
      <c r="K207" s="318" t="n"/>
    </row>
    <row r="208">
      <c r="B208" s="317" t="n">
        <v>181</v>
      </c>
      <c r="C208" s="318" t="n">
        <v>33253056</v>
      </c>
      <c r="D208" s="318" t="inlineStr">
        <is>
          <t>11087_11087_A+E Networks_JP Morgan Chase VOD 2019 Upfront_2Q19_$106k</t>
        </is>
      </c>
      <c r="E208" s="318" t="inlineStr">
        <is>
          <t>A and E</t>
        </is>
      </c>
      <c r="F208" s="319" t="n">
        <v>43598</v>
      </c>
      <c r="G208" s="319" t="n">
        <v>43646</v>
      </c>
      <c r="H208" s="318" t="n">
        <v>685634</v>
      </c>
      <c r="I208" s="318" t="n">
        <v>0.99</v>
      </c>
      <c r="J208" s="318">
        <f>ROUND(H208*(I208/1000),2)</f>
        <v/>
      </c>
      <c r="K208" s="318" t="n"/>
    </row>
    <row r="209">
      <c r="B209" s="317" t="n">
        <v>182</v>
      </c>
      <c r="C209" s="318" t="n">
        <v>33253056</v>
      </c>
      <c r="D209" s="318" t="inlineStr">
        <is>
          <t>11087_11087_A+E Networks_JP Morgan Chase VOD 2019 Upfront_2Q19_$106k</t>
        </is>
      </c>
      <c r="E209" s="318" t="inlineStr">
        <is>
          <t>FYI</t>
        </is>
      </c>
      <c r="F209" s="319" t="n">
        <v>43598</v>
      </c>
      <c r="G209" s="319" t="n">
        <v>43646</v>
      </c>
      <c r="H209" s="318" t="n">
        <v>7670</v>
      </c>
      <c r="I209" s="318" t="n">
        <v>0.99</v>
      </c>
      <c r="J209" s="318">
        <f>ROUND(H209*(I209/1000),2)</f>
        <v/>
      </c>
      <c r="K209" s="318" t="n"/>
    </row>
    <row r="210">
      <c r="B210" s="317" t="n">
        <v>183</v>
      </c>
      <c r="C210" s="318" t="n">
        <v>33253056</v>
      </c>
      <c r="D210" s="318" t="inlineStr">
        <is>
          <t>11087_11087_A+E Networks_JP Morgan Chase VOD 2019 Upfront_2Q19_$106k</t>
        </is>
      </c>
      <c r="E210" s="318" t="inlineStr">
        <is>
          <t>History Channel</t>
        </is>
      </c>
      <c r="F210" s="319" t="n">
        <v>43598</v>
      </c>
      <c r="G210" s="319" t="n">
        <v>43646</v>
      </c>
      <c r="H210" s="318" t="n">
        <v>530612</v>
      </c>
      <c r="I210" s="318" t="n">
        <v>0.99</v>
      </c>
      <c r="J210" s="318">
        <f>ROUND(H210*(I210/1000),2)</f>
        <v/>
      </c>
      <c r="K210" s="318" t="n"/>
    </row>
    <row r="211">
      <c r="B211" s="317" t="n">
        <v>184</v>
      </c>
      <c r="C211" s="318" t="n">
        <v>33253056</v>
      </c>
      <c r="D211" s="318" t="inlineStr">
        <is>
          <t>11087_11087_A+E Networks_JP Morgan Chase VOD 2019 Upfront_2Q19_$106k</t>
        </is>
      </c>
      <c r="E211" s="318" t="inlineStr">
        <is>
          <t>Investigation Discovery</t>
        </is>
      </c>
      <c r="F211" s="319" t="n">
        <v>43598</v>
      </c>
      <c r="G211" s="319" t="n">
        <v>43646</v>
      </c>
      <c r="H211" s="318" t="n">
        <v>472</v>
      </c>
      <c r="I211" s="318" t="n">
        <v>0.99</v>
      </c>
      <c r="J211" s="318">
        <f>ROUND(H211*(I211/1000),2)</f>
        <v/>
      </c>
      <c r="K211" s="318" t="n"/>
    </row>
    <row r="212">
      <c r="B212" s="317" t="n">
        <v>185</v>
      </c>
      <c r="C212" s="318" t="n">
        <v>33253056</v>
      </c>
      <c r="D212" s="318" t="inlineStr">
        <is>
          <t>11087_11087_A+E Networks_JP Morgan Chase VOD 2019 Upfront_2Q19_$106k</t>
        </is>
      </c>
      <c r="E212" s="318" t="inlineStr">
        <is>
          <t>Lifetime</t>
        </is>
      </c>
      <c r="F212" s="319" t="n">
        <v>43598</v>
      </c>
      <c r="G212" s="319" t="n">
        <v>43646</v>
      </c>
      <c r="H212" s="318" t="n">
        <v>295491</v>
      </c>
      <c r="I212" s="318" t="n">
        <v>0.99</v>
      </c>
      <c r="J212" s="318">
        <f>ROUND(H212*(I212/1000),2)</f>
        <v/>
      </c>
      <c r="K212" s="318" t="n"/>
    </row>
    <row r="213">
      <c r="B213" s="317" t="n">
        <v>186</v>
      </c>
      <c r="C213" s="318" t="n">
        <v>33253056</v>
      </c>
      <c r="D213" s="318" t="inlineStr">
        <is>
          <t>11087_11087_A+E Networks_JP Morgan Chase VOD 2019 Upfront_2Q19_$106k</t>
        </is>
      </c>
      <c r="E213" s="318" t="inlineStr">
        <is>
          <t>Lifetime Movie Network (LMN)</t>
        </is>
      </c>
      <c r="F213" s="319" t="n">
        <v>43598</v>
      </c>
      <c r="G213" s="319" t="n">
        <v>43646</v>
      </c>
      <c r="H213" s="318" t="n">
        <v>84469</v>
      </c>
      <c r="I213" s="318" t="n">
        <v>0.99</v>
      </c>
      <c r="J213" s="318">
        <f>ROUND(H213*(I213/1000),2)</f>
        <v/>
      </c>
      <c r="K213" s="318" t="n"/>
    </row>
    <row r="214">
      <c r="B214" s="317" t="n">
        <v>187</v>
      </c>
      <c r="C214" s="318" t="n">
        <v>33263066</v>
      </c>
      <c r="D214" s="318" t="inlineStr">
        <is>
          <t>11085_11085_Viceland_Pepsi_2Q2019 VOD_$29,750 Scatter</t>
        </is>
      </c>
      <c r="E214" s="318" t="inlineStr">
        <is>
          <t>Viceland</t>
        </is>
      </c>
      <c r="F214" s="319" t="n">
        <v>43591</v>
      </c>
      <c r="G214" s="319" t="n">
        <v>43639</v>
      </c>
      <c r="H214" s="318" t="n">
        <v>418729</v>
      </c>
      <c r="I214" s="318" t="n">
        <v>0.99</v>
      </c>
      <c r="J214" s="318">
        <f>ROUND(H214*(I214/1000),2)</f>
        <v/>
      </c>
      <c r="K214" s="318" t="n"/>
    </row>
    <row r="215">
      <c r="B215" s="317" t="n">
        <v>188</v>
      </c>
      <c r="C215" s="318" t="n">
        <v>33310906</v>
      </c>
      <c r="D215" s="318" t="inlineStr">
        <is>
          <t>11088_11088_A+E Networks_Tracfone Straight Talk_2Q19_$142K</t>
        </is>
      </c>
      <c r="E215" s="318" t="inlineStr">
        <is>
          <t>A and E</t>
        </is>
      </c>
      <c r="F215" s="319" t="n">
        <v>43577</v>
      </c>
      <c r="G215" s="319" t="n">
        <v>43646</v>
      </c>
      <c r="H215" s="318" t="n">
        <v>1161722</v>
      </c>
      <c r="I215" s="318" t="n">
        <v>0.99</v>
      </c>
      <c r="J215" s="318">
        <f>ROUND(H215*(I215/1000),2)</f>
        <v/>
      </c>
      <c r="K215" s="318" t="n"/>
    </row>
    <row r="216">
      <c r="B216" s="317" t="n">
        <v>189</v>
      </c>
      <c r="C216" s="318" t="n">
        <v>33310906</v>
      </c>
      <c r="D216" s="318" t="inlineStr">
        <is>
          <t>11088_11088_A+E Networks_Tracfone Straight Talk_2Q19_$142K</t>
        </is>
      </c>
      <c r="E216" s="318" t="inlineStr">
        <is>
          <t>FYI</t>
        </is>
      </c>
      <c r="F216" s="319" t="n">
        <v>43577</v>
      </c>
      <c r="G216" s="319" t="n">
        <v>43646</v>
      </c>
      <c r="H216" s="318" t="n">
        <v>15171</v>
      </c>
      <c r="I216" s="318" t="n">
        <v>0.99</v>
      </c>
      <c r="J216" s="318">
        <f>ROUND(H216*(I216/1000),2)</f>
        <v/>
      </c>
      <c r="K216" s="318" t="n"/>
    </row>
    <row r="217">
      <c r="B217" s="317" t="n">
        <v>190</v>
      </c>
      <c r="C217" s="318" t="n">
        <v>33310906</v>
      </c>
      <c r="D217" s="318" t="inlineStr">
        <is>
          <t>11088_11088_A+E Networks_Tracfone Straight Talk_2Q19_$142K</t>
        </is>
      </c>
      <c r="E217" s="318" t="inlineStr">
        <is>
          <t>History Channel</t>
        </is>
      </c>
      <c r="F217" s="319" t="n">
        <v>43577</v>
      </c>
      <c r="G217" s="319" t="n">
        <v>43646</v>
      </c>
      <c r="H217" s="318" t="n">
        <v>1056067</v>
      </c>
      <c r="I217" s="318" t="n">
        <v>0.99</v>
      </c>
      <c r="J217" s="318">
        <f>ROUND(H217*(I217/1000),2)</f>
        <v/>
      </c>
      <c r="K217" s="318" t="n"/>
    </row>
    <row r="218">
      <c r="B218" s="317" t="n">
        <v>191</v>
      </c>
      <c r="C218" s="318" t="n">
        <v>33310906</v>
      </c>
      <c r="D218" s="318" t="inlineStr">
        <is>
          <t>11088_11088_A+E Networks_Tracfone Straight Talk_2Q19_$142K</t>
        </is>
      </c>
      <c r="E218" s="318" t="inlineStr">
        <is>
          <t>Investigation Discovery</t>
        </is>
      </c>
      <c r="F218" s="319" t="n">
        <v>43577</v>
      </c>
      <c r="G218" s="319" t="n">
        <v>43646</v>
      </c>
      <c r="H218" s="318" t="n">
        <v>886</v>
      </c>
      <c r="I218" s="318" t="n">
        <v>0.99</v>
      </c>
      <c r="J218" s="318">
        <f>ROUND(H218*(I218/1000),2)</f>
        <v/>
      </c>
      <c r="K218" s="318" t="n"/>
    </row>
    <row r="219">
      <c r="B219" s="317" t="n">
        <v>192</v>
      </c>
      <c r="C219" s="318" t="n">
        <v>33310906</v>
      </c>
      <c r="D219" s="318" t="inlineStr">
        <is>
          <t>11088_11088_A+E Networks_Tracfone Straight Talk_2Q19_$142K</t>
        </is>
      </c>
      <c r="E219" s="318" t="inlineStr">
        <is>
          <t>Lifetime</t>
        </is>
      </c>
      <c r="F219" s="319" t="n">
        <v>43577</v>
      </c>
      <c r="G219" s="319" t="n">
        <v>43646</v>
      </c>
      <c r="H219" s="318" t="n">
        <v>33949</v>
      </c>
      <c r="I219" s="318" t="n">
        <v>0.99</v>
      </c>
      <c r="J219" s="318">
        <f>ROUND(H219*(I219/1000),2)</f>
        <v/>
      </c>
      <c r="K219" s="318" t="n"/>
    </row>
    <row r="220">
      <c r="B220" s="317" t="n">
        <v>193</v>
      </c>
      <c r="C220" s="318" t="n">
        <v>33310906</v>
      </c>
      <c r="D220" s="318" t="inlineStr">
        <is>
          <t>11088_11088_A+E Networks_Tracfone Straight Talk_2Q19_$142K</t>
        </is>
      </c>
      <c r="E220" s="318" t="inlineStr">
        <is>
          <t>Lifetime Movie Network (LMN)</t>
        </is>
      </c>
      <c r="F220" s="319" t="n">
        <v>43577</v>
      </c>
      <c r="G220" s="319" t="n">
        <v>43646</v>
      </c>
      <c r="H220" s="318" t="n">
        <v>155301</v>
      </c>
      <c r="I220" s="318" t="n">
        <v>0.99</v>
      </c>
      <c r="J220" s="318">
        <f>ROUND(H220*(I220/1000),2)</f>
        <v/>
      </c>
      <c r="K220" s="318" t="n"/>
    </row>
    <row r="221">
      <c r="B221" s="317" t="n">
        <v>194</v>
      </c>
      <c r="C221" s="318" t="n">
        <v>33579965</v>
      </c>
      <c r="D221" s="318" t="inlineStr">
        <is>
          <t>11106_11106_A&amp;E_Pepsi_2Q2019 VOD_$17K Scatter</t>
        </is>
      </c>
      <c r="E221" s="318" t="inlineStr">
        <is>
          <t>A and E</t>
        </is>
      </c>
      <c r="F221" s="319" t="n">
        <v>43605</v>
      </c>
      <c r="G221" s="319" t="n">
        <v>43639</v>
      </c>
      <c r="H221" s="318" t="n">
        <v>262566</v>
      </c>
      <c r="I221" s="318" t="n">
        <v>0.99</v>
      </c>
      <c r="J221" s="318">
        <f>ROUND(H221*(I221/1000),2)</f>
        <v/>
      </c>
      <c r="K221" s="318" t="n"/>
    </row>
    <row r="222">
      <c r="B222" s="317" t="n">
        <v>195</v>
      </c>
      <c r="C222" s="318" t="n">
        <v>33583461</v>
      </c>
      <c r="D222" s="318" t="inlineStr">
        <is>
          <t>11107_11107_Lifetime_STX_P1849_VOD_$25k</t>
        </is>
      </c>
      <c r="E222" s="318" t="inlineStr">
        <is>
          <t>Lifetime</t>
        </is>
      </c>
      <c r="F222" s="319" t="n">
        <v>43592</v>
      </c>
      <c r="G222" s="319" t="n">
        <v>43595</v>
      </c>
      <c r="H222" s="318" t="n">
        <v>184105</v>
      </c>
      <c r="I222" s="318" t="n">
        <v>0.99</v>
      </c>
      <c r="J222" s="318">
        <f>ROUND(H222*(I222/1000),2)</f>
        <v/>
      </c>
      <c r="K222" s="318" t="n"/>
    </row>
    <row r="223">
      <c r="B223" s="317" t="n">
        <v>196</v>
      </c>
      <c r="C223" s="318" t="n">
        <v>33583461</v>
      </c>
      <c r="D223" s="318" t="inlineStr">
        <is>
          <t>11107_11107_Lifetime_STX_P1849_VOD_$25k</t>
        </is>
      </c>
      <c r="E223" s="318" t="inlineStr">
        <is>
          <t>Lifetime Movie Network (LMN)</t>
        </is>
      </c>
      <c r="F223" s="319" t="n">
        <v>43592</v>
      </c>
      <c r="G223" s="319" t="n">
        <v>43595</v>
      </c>
      <c r="H223" s="318" t="n">
        <v>1260</v>
      </c>
      <c r="I223" s="318" t="n">
        <v>0.99</v>
      </c>
      <c r="J223" s="318">
        <f>ROUND(H223*(I223/1000),2)</f>
        <v/>
      </c>
      <c r="K223" s="318" t="n"/>
    </row>
    <row r="224">
      <c r="B224" s="317" t="n">
        <v>197</v>
      </c>
      <c r="C224" s="318" t="n">
        <v>33640567</v>
      </c>
      <c r="D224" s="318" t="inlineStr">
        <is>
          <t>11098_11098_A+E_Networks_FBC_VOD_911_Finale</t>
        </is>
      </c>
      <c r="E224" s="318" t="inlineStr">
        <is>
          <t>A and E</t>
        </is>
      </c>
      <c r="F224" s="319" t="n">
        <v>43599</v>
      </c>
      <c r="G224" s="319" t="n">
        <v>43601</v>
      </c>
      <c r="H224" s="318" t="n">
        <v>163897</v>
      </c>
      <c r="I224" s="318" t="n">
        <v>0.99</v>
      </c>
      <c r="J224" s="318">
        <f>ROUND(H224*(I224/1000),2)</f>
        <v/>
      </c>
      <c r="K224" s="318" t="n"/>
    </row>
    <row r="225">
      <c r="B225" s="317" t="n">
        <v>198</v>
      </c>
      <c r="C225" s="318" t="n">
        <v>33640567</v>
      </c>
      <c r="D225" s="318" t="inlineStr">
        <is>
          <t>11098_11098_A+E_Networks_FBC_VOD_911_Finale</t>
        </is>
      </c>
      <c r="E225" s="318" t="inlineStr">
        <is>
          <t>Lifetime</t>
        </is>
      </c>
      <c r="F225" s="319" t="n">
        <v>43599</v>
      </c>
      <c r="G225" s="319" t="n">
        <v>43601</v>
      </c>
      <c r="H225" s="318" t="n">
        <v>58241</v>
      </c>
      <c r="I225" s="318" t="n">
        <v>0.99</v>
      </c>
      <c r="J225" s="318">
        <f>ROUND(H225*(I225/1000),2)</f>
        <v/>
      </c>
      <c r="K225" s="318" t="n"/>
    </row>
    <row r="226">
      <c r="B226" s="317" t="n">
        <v>199</v>
      </c>
      <c r="C226" s="318" t="n">
        <v>33640567</v>
      </c>
      <c r="D226" s="318" t="inlineStr">
        <is>
          <t>11098_11098_A+E_Networks_FBC_VOD_911_Finale</t>
        </is>
      </c>
      <c r="E226" s="318" t="inlineStr">
        <is>
          <t>Lifetime Movie Network (LMN)</t>
        </is>
      </c>
      <c r="F226" s="319" t="n">
        <v>43599</v>
      </c>
      <c r="G226" s="319" t="n">
        <v>43601</v>
      </c>
      <c r="H226" s="318" t="n">
        <v>10200</v>
      </c>
      <c r="I226" s="318" t="n">
        <v>0.99</v>
      </c>
      <c r="J226" s="318">
        <f>ROUND(H226*(I226/1000),2)</f>
        <v/>
      </c>
      <c r="K226" s="318" t="n"/>
    </row>
    <row r="227">
      <c r="B227" s="317" t="n">
        <v>200</v>
      </c>
      <c r="C227" s="318" t="n">
        <v>33796936</v>
      </c>
      <c r="D227" s="318" t="inlineStr">
        <is>
          <t>11125_11125_BostonBeer_Hearts&amp;Science_LifetimeFEP_2Q'19-3Q'19</t>
        </is>
      </c>
      <c r="E227" s="318" t="inlineStr">
        <is>
          <t>Lifetime</t>
        </is>
      </c>
      <c r="F227" s="319" t="n">
        <v>43605</v>
      </c>
      <c r="G227" s="319" t="n">
        <v>43646</v>
      </c>
      <c r="H227" s="318" t="n">
        <v>136925</v>
      </c>
      <c r="I227" s="318" t="n">
        <v>0.99</v>
      </c>
      <c r="J227" s="318">
        <f>ROUND(H227*(I227/1000),2)</f>
        <v/>
      </c>
      <c r="K227" s="318" t="n"/>
    </row>
    <row r="228">
      <c r="B228" s="317" t="n">
        <v>201</v>
      </c>
      <c r="C228" s="318" t="n">
        <v>33796936</v>
      </c>
      <c r="D228" s="318" t="inlineStr">
        <is>
          <t>11125_11125_BostonBeer_Hearts&amp;Science_LifetimeFEP_2Q'19-3Q'19</t>
        </is>
      </c>
      <c r="E228" s="318" t="inlineStr">
        <is>
          <t>Lifetime Movie Network (LMN)</t>
        </is>
      </c>
      <c r="F228" s="319" t="n">
        <v>43605</v>
      </c>
      <c r="G228" s="319" t="n">
        <v>43646</v>
      </c>
      <c r="H228" s="318" t="n">
        <v>6770</v>
      </c>
      <c r="I228" s="318" t="n">
        <v>0.99</v>
      </c>
      <c r="J228" s="318">
        <f>ROUND(H228*(I228/1000),2)</f>
        <v/>
      </c>
      <c r="K228" s="318" t="n"/>
    </row>
    <row r="229">
      <c r="B229" s="317" t="n">
        <v>202</v>
      </c>
      <c r="C229" s="318" t="n">
        <v>33894070</v>
      </c>
      <c r="D229" s="318" t="inlineStr">
        <is>
          <t>11137_11137_Capital One_Horizon_2Q19_HISTORY_$42K Scatter</t>
        </is>
      </c>
      <c r="E229" s="318" t="inlineStr">
        <is>
          <t>History Channel</t>
        </is>
      </c>
      <c r="F229" s="319" t="n">
        <v>43608</v>
      </c>
      <c r="G229" s="319" t="n">
        <v>43646</v>
      </c>
      <c r="H229" s="318" t="n">
        <v>171757</v>
      </c>
      <c r="I229" s="318" t="n">
        <v>0.99</v>
      </c>
      <c r="J229" s="318">
        <f>ROUND(H229*(I229/1000),2)</f>
        <v/>
      </c>
      <c r="K229" s="318" t="n"/>
    </row>
    <row r="230">
      <c r="B230" s="317" t="n">
        <v>203</v>
      </c>
      <c r="C230" s="318" t="n">
        <v>33894070</v>
      </c>
      <c r="D230" s="318" t="inlineStr">
        <is>
          <t>11137_11137_Capital One_Horizon_2Q19_HISTORY_$42K Scatter</t>
        </is>
      </c>
      <c r="E230" s="318" t="inlineStr">
        <is>
          <t>Investigation Discovery</t>
        </is>
      </c>
      <c r="F230" s="319" t="n">
        <v>43608</v>
      </c>
      <c r="G230" s="319" t="n">
        <v>43646</v>
      </c>
      <c r="H230" s="318" t="n">
        <v>173</v>
      </c>
      <c r="I230" s="318" t="n">
        <v>0.99</v>
      </c>
      <c r="J230" s="318">
        <f>ROUND(H230*(I230/1000),2)</f>
        <v/>
      </c>
      <c r="K230" s="318" t="n"/>
    </row>
    <row r="231">
      <c r="B231" s="317" t="n">
        <v>204</v>
      </c>
      <c r="C231" s="318" t="n">
        <v>33916763</v>
      </c>
      <c r="D231" s="318" t="inlineStr">
        <is>
          <t>11130_11130_TGI Friday's_UM_VE_2Q19_Scatter</t>
        </is>
      </c>
      <c r="E231" s="318" t="inlineStr">
        <is>
          <t>A and E</t>
        </is>
      </c>
      <c r="F231" s="319" t="n">
        <v>43609</v>
      </c>
      <c r="G231" s="319" t="n">
        <v>43625</v>
      </c>
      <c r="H231" s="318" t="n">
        <v>487844</v>
      </c>
      <c r="I231" s="318" t="n">
        <v>0.99</v>
      </c>
      <c r="J231" s="318">
        <f>ROUND(H231*(I231/1000),2)</f>
        <v/>
      </c>
      <c r="K231" s="318" t="n"/>
    </row>
    <row r="232">
      <c r="B232" s="317" t="n">
        <v>205</v>
      </c>
      <c r="C232" s="318" t="n">
        <v>33916763</v>
      </c>
      <c r="D232" s="318" t="inlineStr">
        <is>
          <t>11130_11130_TGI Friday's_UM_VE_2Q19_Scatter</t>
        </is>
      </c>
      <c r="E232" s="318" t="inlineStr">
        <is>
          <t>FYI</t>
        </is>
      </c>
      <c r="F232" s="319" t="n">
        <v>43609</v>
      </c>
      <c r="G232" s="319" t="n">
        <v>43625</v>
      </c>
      <c r="H232" s="318" t="n">
        <v>4981</v>
      </c>
      <c r="I232" s="318" t="n">
        <v>0.99</v>
      </c>
      <c r="J232" s="318">
        <f>ROUND(H232*(I232/1000),2)</f>
        <v/>
      </c>
      <c r="K232" s="318" t="n"/>
    </row>
    <row r="233">
      <c r="B233" s="317" t="n">
        <v>206</v>
      </c>
      <c r="C233" s="318" t="n">
        <v>33916763</v>
      </c>
      <c r="D233" s="318" t="inlineStr">
        <is>
          <t>11130_11130_TGI Friday's_UM_VE_2Q19_Scatter</t>
        </is>
      </c>
      <c r="E233" s="318" t="inlineStr">
        <is>
          <t>History Channel</t>
        </is>
      </c>
      <c r="F233" s="319" t="n">
        <v>43609</v>
      </c>
      <c r="G233" s="319" t="n">
        <v>43625</v>
      </c>
      <c r="H233" s="318" t="n">
        <v>375894</v>
      </c>
      <c r="I233" s="318" t="n">
        <v>0.99</v>
      </c>
      <c r="J233" s="318">
        <f>ROUND(H233*(I233/1000),2)</f>
        <v/>
      </c>
      <c r="K233" s="318" t="n"/>
    </row>
    <row r="234">
      <c r="B234" s="317" t="n">
        <v>207</v>
      </c>
      <c r="C234" s="318" t="n">
        <v>33916763</v>
      </c>
      <c r="D234" s="318" t="inlineStr">
        <is>
          <t>11130_11130_TGI Friday's_UM_VE_2Q19_Scatter</t>
        </is>
      </c>
      <c r="E234" s="318" t="inlineStr">
        <is>
          <t>Investigation Discovery</t>
        </is>
      </c>
      <c r="F234" s="319" t="n">
        <v>43609</v>
      </c>
      <c r="G234" s="319" t="n">
        <v>43625</v>
      </c>
      <c r="H234" s="318" t="n">
        <v>304</v>
      </c>
      <c r="I234" s="318" t="n">
        <v>0.99</v>
      </c>
      <c r="J234" s="318">
        <f>ROUND(H234*(I234/1000),2)</f>
        <v/>
      </c>
      <c r="K234" s="318" t="n"/>
    </row>
    <row r="235">
      <c r="B235" s="317" t="n">
        <v>208</v>
      </c>
      <c r="C235" s="318" t="n">
        <v>33916763</v>
      </c>
      <c r="D235" s="318" t="inlineStr">
        <is>
          <t>11130_11130_TGI Friday's_UM_VE_2Q19_Scatter</t>
        </is>
      </c>
      <c r="E235" s="318" t="inlineStr">
        <is>
          <t>Lifetime</t>
        </is>
      </c>
      <c r="F235" s="319" t="n">
        <v>43609</v>
      </c>
      <c r="G235" s="319" t="n">
        <v>43625</v>
      </c>
      <c r="H235" s="318" t="n">
        <v>194043</v>
      </c>
      <c r="I235" s="318" t="n">
        <v>0.99</v>
      </c>
      <c r="J235" s="318">
        <f>ROUND(H235*(I235/1000),2)</f>
        <v/>
      </c>
      <c r="K235" s="318" t="n"/>
    </row>
    <row r="236">
      <c r="B236" s="317" t="n">
        <v>209</v>
      </c>
      <c r="C236" s="318" t="n">
        <v>33916763</v>
      </c>
      <c r="D236" s="318" t="inlineStr">
        <is>
          <t>11130_11130_TGI Friday's_UM_VE_2Q19_Scatter</t>
        </is>
      </c>
      <c r="E236" s="318" t="inlineStr">
        <is>
          <t>Lifetime Movie Network (LMN)</t>
        </is>
      </c>
      <c r="F236" s="319" t="n">
        <v>43609</v>
      </c>
      <c r="G236" s="319" t="n">
        <v>43625</v>
      </c>
      <c r="H236" s="318" t="n">
        <v>64086</v>
      </c>
      <c r="I236" s="318" t="n">
        <v>0.99</v>
      </c>
      <c r="J236" s="318">
        <f>ROUND(H236*(I236/1000),2)</f>
        <v/>
      </c>
      <c r="K236" s="318" t="n"/>
    </row>
    <row r="237">
      <c r="B237" s="317" t="n">
        <v>210</v>
      </c>
      <c r="C237" s="318" t="n">
        <v>33919559</v>
      </c>
      <c r="D237" s="318" t="inlineStr">
        <is>
          <t>11140_11140_NBCU_BelowDeckMed_Essence_75k_VOD_2Q19Scatter</t>
        </is>
      </c>
      <c r="E237" s="318" t="inlineStr">
        <is>
          <t>A and E</t>
        </is>
      </c>
      <c r="F237" s="319" t="n">
        <v>43612</v>
      </c>
      <c r="G237" s="319" t="n">
        <v>43640</v>
      </c>
      <c r="H237" s="318" t="n">
        <v>291031</v>
      </c>
      <c r="I237" s="318" t="n">
        <v>0.99</v>
      </c>
      <c r="J237" s="318">
        <f>ROUND(H237*(I237/1000),2)</f>
        <v/>
      </c>
      <c r="K237" s="318" t="n"/>
    </row>
    <row r="238">
      <c r="B238" s="317" t="n">
        <v>211</v>
      </c>
      <c r="C238" s="318" t="inlineStr">
        <is>
          <t>MP</t>
        </is>
      </c>
      <c r="D238" s="318" t="inlineStr">
        <is>
          <t>A and E Marketplace Campaigns</t>
        </is>
      </c>
      <c r="E238" s="318" t="inlineStr">
        <is>
          <t>A and E</t>
        </is>
      </c>
      <c r="F238" s="319" t="n">
        <v>43586</v>
      </c>
      <c r="G238" s="319" t="n">
        <v>43616</v>
      </c>
      <c r="H238" s="318" t="n">
        <v>23512748</v>
      </c>
      <c r="I238" s="318" t="n">
        <v>0.99</v>
      </c>
      <c r="J238" s="318">
        <f>ROUND(H238*(I238/1000),2)</f>
        <v/>
      </c>
      <c r="K238" s="318" t="n"/>
    </row>
    <row r="239">
      <c r="B239" s="317" t="n">
        <v>212</v>
      </c>
      <c r="C239" s="318" t="inlineStr">
        <is>
          <t>MP</t>
        </is>
      </c>
      <c r="D239" s="318" t="inlineStr">
        <is>
          <t>FYI Marketplace Campaigns</t>
        </is>
      </c>
      <c r="E239" s="318" t="inlineStr">
        <is>
          <t>FYI</t>
        </is>
      </c>
      <c r="F239" s="319" t="n">
        <v>43586</v>
      </c>
      <c r="G239" s="319" t="n">
        <v>43616</v>
      </c>
      <c r="H239" s="318" t="n">
        <v>333716</v>
      </c>
      <c r="I239" s="318" t="n">
        <v>0.99</v>
      </c>
      <c r="J239" s="318">
        <f>ROUND(H239*(I239/1000),2)</f>
        <v/>
      </c>
      <c r="K239" s="318" t="n"/>
    </row>
    <row r="240">
      <c r="B240" s="317" t="n">
        <v>213</v>
      </c>
      <c r="C240" s="318" t="inlineStr">
        <is>
          <t>MP</t>
        </is>
      </c>
      <c r="D240" s="318" t="inlineStr">
        <is>
          <t>History Channel Marketplace Campaigns</t>
        </is>
      </c>
      <c r="E240" s="318" t="inlineStr">
        <is>
          <t>History Channel</t>
        </is>
      </c>
      <c r="F240" s="319" t="n">
        <v>43586</v>
      </c>
      <c r="G240" s="319" t="n">
        <v>43616</v>
      </c>
      <c r="H240" s="318" t="n">
        <v>19658444</v>
      </c>
      <c r="I240" s="318" t="n">
        <v>0.99</v>
      </c>
      <c r="J240" s="318">
        <f>ROUND(H240*(I240/1000),2)</f>
        <v/>
      </c>
      <c r="K240" s="318" t="n"/>
    </row>
    <row r="241">
      <c r="B241" s="317" t="n">
        <v>214</v>
      </c>
      <c r="C241" s="318" t="inlineStr">
        <is>
          <t>MP</t>
        </is>
      </c>
      <c r="D241" s="318" t="inlineStr">
        <is>
          <t>Investigation Discovery Marketplace Campaigns</t>
        </is>
      </c>
      <c r="E241" s="318" t="inlineStr">
        <is>
          <t>Investigation Discovery</t>
        </is>
      </c>
      <c r="F241" s="319" t="n">
        <v>43586</v>
      </c>
      <c r="G241" s="319" t="n">
        <v>43616</v>
      </c>
      <c r="H241" s="318" t="n">
        <v>2205</v>
      </c>
      <c r="I241" s="318" t="n">
        <v>0.99</v>
      </c>
      <c r="J241" s="318">
        <f>ROUND(H241*(I241/1000),2)</f>
        <v/>
      </c>
      <c r="K241" s="318" t="n"/>
    </row>
    <row r="242">
      <c r="B242" s="317" t="n">
        <v>215</v>
      </c>
      <c r="C242" s="318" t="inlineStr">
        <is>
          <t>MP</t>
        </is>
      </c>
      <c r="D242" s="318" t="inlineStr">
        <is>
          <t>Lifetime Marketplace Campaigns</t>
        </is>
      </c>
      <c r="E242" s="318" t="inlineStr">
        <is>
          <t>Lifetime</t>
        </is>
      </c>
      <c r="F242" s="319" t="n">
        <v>43586</v>
      </c>
      <c r="G242" s="319" t="n">
        <v>43616</v>
      </c>
      <c r="H242" s="318" t="n">
        <v>8573838</v>
      </c>
      <c r="I242" s="318" t="n">
        <v>0.99</v>
      </c>
      <c r="J242" s="318">
        <f>ROUND(H242*(I242/1000),2)</f>
        <v/>
      </c>
      <c r="K242" s="318" t="n"/>
    </row>
    <row r="243">
      <c r="B243" s="317" t="n">
        <v>216</v>
      </c>
      <c r="C243" s="318" t="inlineStr">
        <is>
          <t>MP</t>
        </is>
      </c>
      <c r="D243" s="318" t="inlineStr">
        <is>
          <t>Lifetime Movie Network (LMN) Marketplace Campaigns</t>
        </is>
      </c>
      <c r="E243" s="318" t="inlineStr">
        <is>
          <t>Lifetime Movie Network (LMN)</t>
        </is>
      </c>
      <c r="F243" s="319" t="n">
        <v>43586</v>
      </c>
      <c r="G243" s="319" t="n">
        <v>43616</v>
      </c>
      <c r="H243" s="318" t="n">
        <v>2004358</v>
      </c>
      <c r="I243" s="318" t="n">
        <v>0.99</v>
      </c>
      <c r="J243" s="318">
        <f>ROUND(H243*(I243/1000),2)</f>
        <v/>
      </c>
      <c r="K243" s="318" t="n"/>
    </row>
    <row r="244">
      <c r="B244" s="95" t="n"/>
      <c r="C244" s="92" t="n"/>
      <c r="F244" s="320" t="n"/>
      <c r="G244" s="216" t="n"/>
      <c r="H244" s="253" t="n"/>
      <c r="I244" s="321" t="n"/>
      <c r="J244" s="322" t="n"/>
      <c r="K244" s="253" t="n"/>
      <c r="M244" s="253" t="n"/>
    </row>
    <row r="245">
      <c r="B245" s="95" t="n"/>
      <c r="C245" s="92" t="n"/>
      <c r="E245" s="253" t="n"/>
      <c r="F245" s="47" t="n"/>
      <c r="G245" s="47" t="n"/>
      <c r="H245" s="323" t="n"/>
      <c r="I245" s="324" t="n"/>
      <c r="J245" s="324" t="n"/>
      <c r="K245" s="253" t="n"/>
      <c r="M245" s="253" t="n"/>
    </row>
    <row r="246">
      <c r="B246" s="95" t="n"/>
      <c r="C246" s="92" t="n"/>
      <c r="D246" s="253" t="n"/>
      <c r="E246" s="320" t="n"/>
      <c r="F246" s="216" t="n"/>
      <c r="G246" s="253" t="n"/>
      <c r="H246" s="280" t="n"/>
      <c r="I246" s="253" t="n"/>
      <c r="J246" s="321" t="n"/>
      <c r="K246" s="253" t="n"/>
      <c r="M246" s="253" t="n"/>
    </row>
    <row r="247">
      <c r="B247" s="95" t="n"/>
      <c r="C247" s="92" t="n"/>
      <c r="E247" s="320" t="n"/>
      <c r="F247" s="60" t="inlineStr">
        <is>
          <t>Sub-totals by Network:</t>
        </is>
      </c>
      <c r="G247" s="58" t="inlineStr">
        <is>
          <t>A&amp;E</t>
        </is>
      </c>
      <c r="H247" s="253">
        <f>SUMIF(E28:E245,G247,H28:H245)</f>
        <v/>
      </c>
      <c r="I247" s="321" t="n"/>
      <c r="J247" s="325">
        <f>SUMIF(E28:E245,G247,J28:J245)</f>
        <v/>
      </c>
      <c r="K247" s="253" t="n"/>
      <c r="M247" s="253" t="n"/>
    </row>
    <row r="248">
      <c r="B248" s="95" t="n"/>
      <c r="C248" s="92" t="n"/>
      <c r="D248" s="253" t="n"/>
      <c r="E248" s="320" t="n"/>
      <c r="F248" s="253" t="n"/>
      <c r="G248" s="58" t="inlineStr">
        <is>
          <t>Lifetime</t>
        </is>
      </c>
      <c r="H248" s="253">
        <f>SUMIF(E28:E245,G248,H28:H245)</f>
        <v/>
      </c>
      <c r="I248" s="321" t="n"/>
      <c r="J248" s="325">
        <f>SUMIF(E28:E245,G248,J28:J245)</f>
        <v/>
      </c>
      <c r="K248" s="253" t="n"/>
      <c r="M248" s="253" t="n"/>
    </row>
    <row r="249">
      <c r="B249" s="95" t="n"/>
      <c r="C249" s="92" t="n"/>
      <c r="E249" s="320" t="n"/>
      <c r="F249" s="253" t="n"/>
      <c r="G249" s="58" t="inlineStr">
        <is>
          <t>History</t>
        </is>
      </c>
      <c r="H249" s="253">
        <f>SUMIF(E28:E245,G249,H28:H245)</f>
        <v/>
      </c>
      <c r="I249" s="321" t="n"/>
      <c r="J249" s="325">
        <f>SUMIF(E28:E245,G249,J28:J245)</f>
        <v/>
      </c>
      <c r="K249" s="253" t="n"/>
      <c r="M249" s="253" t="n"/>
    </row>
    <row r="250">
      <c r="B250" s="95" t="n"/>
      <c r="C250" s="92" t="n"/>
      <c r="E250" s="320" t="n"/>
      <c r="F250" s="253" t="n"/>
      <c r="G250" s="58" t="inlineStr">
        <is>
          <t>LMN</t>
        </is>
      </c>
      <c r="H250" s="253">
        <f>SUMIF(E28:E245,G250,H28:H245)</f>
        <v/>
      </c>
      <c r="I250" s="321" t="n"/>
      <c r="J250" s="325">
        <f>SUMIF(E28:E245,G250,J28:J245)</f>
        <v/>
      </c>
      <c r="K250" s="253" t="n"/>
      <c r="M250" s="253" t="n"/>
    </row>
    <row r="251">
      <c r="B251" s="95" t="n"/>
      <c r="C251" s="92" t="n"/>
      <c r="E251" s="320" t="n"/>
      <c r="F251" s="253" t="n"/>
      <c r="G251" s="58" t="inlineStr">
        <is>
          <t>FYI</t>
        </is>
      </c>
      <c r="H251" s="253">
        <f>SUMIF(E28:E245,G251,H28:H245)</f>
        <v/>
      </c>
      <c r="I251" s="321" t="n"/>
      <c r="J251" s="325">
        <f>SUMIF(E28:E245,G251,J28:J245)</f>
        <v/>
      </c>
      <c r="K251" s="253" t="n"/>
      <c r="M251" s="253" t="n"/>
    </row>
    <row r="252">
      <c r="B252" s="95" t="n"/>
      <c r="C252" s="92" t="n"/>
      <c r="E252" s="320" t="n"/>
      <c r="F252" s="253" t="n"/>
      <c r="G252" s="58" t="inlineStr">
        <is>
          <t>Viceland</t>
        </is>
      </c>
      <c r="H252" s="253">
        <f>SUMIF(E28:E245,G252,H28:H245)</f>
        <v/>
      </c>
      <c r="I252" s="321" t="n"/>
      <c r="J252" s="325">
        <f>SUMIF(E28:E245,G252,J28:J245)</f>
        <v/>
      </c>
      <c r="K252" s="253" t="n"/>
      <c r="M252" s="253" t="n"/>
    </row>
    <row r="253">
      <c r="B253" s="95" t="n"/>
      <c r="C253" s="92" t="n"/>
      <c r="E253" s="253" t="n"/>
      <c r="F253" s="47" t="n"/>
      <c r="G253" s="48" t="n"/>
      <c r="H253" s="47" t="n"/>
      <c r="I253" s="323" t="n"/>
      <c r="J253" s="324" t="n"/>
      <c r="K253" s="253" t="n"/>
      <c r="M253" s="253" t="n"/>
    </row>
    <row r="254">
      <c r="B254" s="95" t="n"/>
      <c r="C254" s="92" t="n"/>
      <c r="E254" s="320" t="n"/>
      <c r="F254" s="253" t="n"/>
      <c r="G254" s="280" t="n"/>
      <c r="H254" s="253" t="n"/>
      <c r="I254" s="321" t="n"/>
      <c r="J254" s="322" t="n"/>
      <c r="K254" s="253" t="n"/>
      <c r="M254" s="253" t="n"/>
    </row>
    <row r="255">
      <c r="B255" s="95" t="n"/>
      <c r="C255" s="92" t="n"/>
      <c r="E255" s="320" t="n"/>
      <c r="F255" s="60" t="inlineStr">
        <is>
          <t>Total:</t>
        </is>
      </c>
      <c r="G255" s="253" t="n"/>
      <c r="H255" s="253">
        <f>SUM(H28:H245)</f>
        <v/>
      </c>
      <c r="J255" s="326">
        <f>SUM(J28:J245)</f>
        <v/>
      </c>
      <c r="K255" s="253" t="n"/>
      <c r="M255" s="253" t="n"/>
    </row>
    <row r="256">
      <c r="K256" s="253" t="n"/>
      <c r="M256" s="253" t="n"/>
    </row>
    <row r="257">
      <c r="B257" s="74" t="inlineStr">
        <is>
          <t xml:space="preserve">Invoice Comments:
</t>
        </is>
      </c>
      <c r="C257" s="66" t="n"/>
      <c r="D257" s="79" t="n"/>
      <c r="E257" s="66" t="n"/>
      <c r="F257" s="66" t="n"/>
      <c r="G257" s="66" t="n"/>
      <c r="H257" s="66" t="n"/>
      <c r="I257" s="66" t="n"/>
      <c r="J257" s="67" t="n"/>
      <c r="K257" s="253" t="n"/>
      <c r="M257" s="253" t="n"/>
    </row>
    <row r="258">
      <c r="B258" s="68" t="n"/>
      <c r="C258" s="69" t="n"/>
      <c r="D258" s="69" t="n"/>
      <c r="E258" s="69" t="n"/>
      <c r="F258" s="69" t="n"/>
      <c r="G258" s="69" t="n"/>
      <c r="H258" s="69" t="n"/>
      <c r="I258" s="69" t="n"/>
      <c r="J258" s="70" t="n"/>
      <c r="K258" s="253" t="n"/>
      <c r="M258" s="253" t="n"/>
    </row>
    <row r="259">
      <c r="B259" s="33" t="n"/>
      <c r="C259" s="33" t="n"/>
      <c r="D259" s="33" t="n"/>
      <c r="E259" s="33" t="n"/>
      <c r="F259" s="33" t="n"/>
      <c r="G259" s="33" t="n"/>
      <c r="H259" s="33" t="n"/>
      <c r="I259" s="33" t="n"/>
      <c r="J259" s="33" t="n"/>
      <c r="K259" s="253" t="n"/>
      <c r="M259" s="253" t="n"/>
    </row>
    <row r="260">
      <c r="B260" s="280" t="n"/>
      <c r="C260" s="280" t="n"/>
      <c r="D260" s="280" t="n"/>
      <c r="E260" s="280" t="n"/>
      <c r="F260" s="280" t="n"/>
      <c r="G260" s="280" t="n"/>
      <c r="H260" s="280" t="n"/>
      <c r="I260" s="280" t="n"/>
      <c r="J260" s="280" t="n"/>
      <c r="K260" s="253" t="n"/>
      <c r="M260" s="253" t="n"/>
    </row>
    <row r="261">
      <c r="B261" s="24" t="inlineStr">
        <is>
          <t>Please detach this portion and return with your remittance to:</t>
        </is>
      </c>
      <c r="E261" s="280" t="n"/>
      <c r="F261" s="280" t="n"/>
      <c r="G261" s="280" t="n"/>
      <c r="H261" s="280" t="n"/>
      <c r="I261" s="58" t="inlineStr">
        <is>
          <t>A&amp;E</t>
        </is>
      </c>
      <c r="J261" s="326">
        <f>SUMIF(E28:E245,I261,J28:J245)</f>
        <v/>
      </c>
      <c r="K261" s="253" t="n"/>
      <c r="M261" s="253" t="n"/>
    </row>
    <row r="262">
      <c r="I262" s="58" t="inlineStr">
        <is>
          <t>Lifetime</t>
        </is>
      </c>
      <c r="J262" s="326">
        <f>SUMIF(E28:E245,I262,J28:J245)</f>
        <v/>
      </c>
      <c r="K262" s="253" t="n"/>
      <c r="L262" s="326" t="n"/>
      <c r="M262" s="253" t="n"/>
    </row>
    <row r="263">
      <c r="I263" s="58" t="inlineStr">
        <is>
          <t>History</t>
        </is>
      </c>
      <c r="J263" s="326">
        <f>SUMIF(E28:E245,I263,J28:J245)</f>
        <v/>
      </c>
      <c r="K263" s="253" t="n"/>
      <c r="M263" s="253" t="n"/>
    </row>
    <row r="264">
      <c r="B264" s="24" t="n"/>
      <c r="I264" s="58" t="inlineStr">
        <is>
          <t>LMN</t>
        </is>
      </c>
      <c r="J264" s="326">
        <f>SUMIF(E28:E245,I264,J28:J245)</f>
        <v/>
      </c>
      <c r="K264" s="253" t="n"/>
      <c r="M264" s="253" t="n"/>
    </row>
    <row r="265">
      <c r="B265" s="24" t="n"/>
      <c r="I265" s="58" t="inlineStr">
        <is>
          <t>FYI</t>
        </is>
      </c>
      <c r="J265" s="326">
        <f>SUMIF(E28:E245,I265,J28:J245)</f>
        <v/>
      </c>
      <c r="K265" s="253" t="n"/>
      <c r="M265" s="253" t="n"/>
    </row>
    <row r="266">
      <c r="I266" s="58" t="inlineStr">
        <is>
          <t>Viceland</t>
        </is>
      </c>
      <c r="J266" s="326">
        <f>SUMIF(E28:E245,I266,J28:J245)</f>
        <v/>
      </c>
      <c r="K266" s="253" t="n"/>
      <c r="M266" s="253" t="n"/>
    </row>
    <row r="267">
      <c r="I267" s="58" t="n"/>
      <c r="J267" s="327" t="n"/>
      <c r="K267" s="253" t="n"/>
      <c r="M267" s="253" t="n"/>
    </row>
    <row r="268">
      <c r="B268" s="30" t="inlineStr">
        <is>
          <t>Canoe Ventures, LLC</t>
        </is>
      </c>
      <c r="C268" s="276" t="n"/>
      <c r="D268" s="71" t="n"/>
      <c r="E268" s="28" t="inlineStr">
        <is>
          <t>Invoice Date:</t>
        </is>
      </c>
      <c r="F268" s="26">
        <f>J1</f>
        <v/>
      </c>
      <c r="I268" s="58" t="n"/>
      <c r="K268" s="253" t="n"/>
      <c r="M268" s="253" t="n"/>
    </row>
    <row r="269">
      <c r="B269" s="23" t="inlineStr">
        <is>
          <t>Attention: Accounting Department</t>
        </is>
      </c>
      <c r="D269" s="72" t="n"/>
      <c r="E269" s="58" t="inlineStr">
        <is>
          <t>Invoice Number:</t>
        </is>
      </c>
      <c r="F269" s="27">
        <f>J2</f>
        <v/>
      </c>
      <c r="I269" s="58" t="n"/>
      <c r="K269" s="253" t="n"/>
      <c r="M269" s="253" t="n"/>
    </row>
    <row r="270">
      <c r="B270" s="31" t="inlineStr">
        <is>
          <t>200 Union Boulevard, Suite 201</t>
        </is>
      </c>
      <c r="D270" s="72" t="n"/>
      <c r="E270" s="58" t="inlineStr">
        <is>
          <t>Programmer:</t>
        </is>
      </c>
      <c r="F270" s="27">
        <f>D12</f>
        <v/>
      </c>
      <c r="I270" s="25" t="inlineStr">
        <is>
          <t>Amount Due:</t>
        </is>
      </c>
      <c r="J270" s="328">
        <f>SUM(J28:J245)</f>
        <v/>
      </c>
      <c r="K270" s="253" t="n"/>
      <c r="M270" s="253" t="n"/>
    </row>
    <row r="271">
      <c r="B271" s="32" t="inlineStr">
        <is>
          <t>Lakewood, CO  80228</t>
        </is>
      </c>
      <c r="C271" s="277" t="n"/>
      <c r="D271" s="73" t="n"/>
      <c r="E271" s="58" t="n"/>
      <c r="F271" s="27" t="n"/>
      <c r="K271" s="253" t="n"/>
      <c r="M271" s="253" t="n"/>
    </row>
    <row r="272">
      <c r="C272" s="19" t="n"/>
      <c r="D272" s="19" t="n"/>
      <c r="E272" s="18" t="n"/>
      <c r="F272" s="18" t="n"/>
      <c r="G272" s="18" t="n"/>
      <c r="K272" s="253" t="n"/>
      <c r="M272" s="253" t="n"/>
    </row>
    <row r="273">
      <c r="C273" s="19" t="n"/>
      <c r="D273" s="19" t="n"/>
      <c r="E273" s="18" t="n"/>
      <c r="F273" s="18" t="n"/>
      <c r="G273" s="18" t="n"/>
      <c r="K273" s="253" t="n"/>
      <c r="M273" s="253" t="n"/>
    </row>
    <row r="274">
      <c r="C274" s="19" t="n"/>
      <c r="D274" s="19" t="n"/>
      <c r="E274" s="18" t="n"/>
      <c r="F274" s="18" t="n"/>
      <c r="G274" s="18" t="n"/>
      <c r="K274" s="253" t="n"/>
      <c r="M274" s="253" t="n"/>
    </row>
    <row r="275">
      <c r="C275" s="19" t="n"/>
      <c r="D275" s="19" t="n"/>
      <c r="E275" s="18" t="n"/>
      <c r="F275" s="18" t="n"/>
      <c r="G275" s="18" t="n"/>
      <c r="K275" s="253" t="n"/>
      <c r="M275" s="253" t="n"/>
    </row>
    <row r="276">
      <c r="C276" s="19" t="n"/>
      <c r="D276" s="19" t="n"/>
      <c r="E276" s="18" t="n"/>
      <c r="F276" s="18" t="n"/>
      <c r="G276" s="18" t="n"/>
      <c r="K276" s="253" t="n"/>
      <c r="M276" s="253" t="n"/>
    </row>
    <row r="277">
      <c r="C277" s="19" t="n"/>
      <c r="D277" s="19" t="n"/>
      <c r="E277" s="18" t="n"/>
      <c r="F277" s="18" t="n"/>
      <c r="G277" s="18" t="n"/>
      <c r="K277" s="253" t="n"/>
      <c r="M277" s="253" t="n"/>
    </row>
    <row r="278">
      <c r="C278" s="19" t="n"/>
      <c r="D278" s="19" t="n"/>
      <c r="E278" s="18" t="n"/>
      <c r="F278" s="18" t="n"/>
      <c r="G278" s="18" t="n"/>
      <c r="K278" s="253" t="n"/>
      <c r="M278" s="253" t="n"/>
    </row>
    <row r="279">
      <c r="C279" s="19" t="n"/>
      <c r="D279" s="19" t="n"/>
      <c r="E279" s="18" t="n"/>
      <c r="F279" s="18" t="n"/>
      <c r="G279" s="18" t="n"/>
      <c r="K279" s="253" t="n"/>
      <c r="M279" s="253" t="n"/>
    </row>
    <row r="280">
      <c r="C280" s="19" t="n"/>
      <c r="D280" s="19" t="n"/>
      <c r="E280" s="18" t="n"/>
      <c r="F280" s="18" t="n"/>
      <c r="G280" s="18" t="n"/>
      <c r="L280" s="253" t="n"/>
      <c r="N280" s="253" t="n"/>
    </row>
    <row r="281">
      <c r="C281" s="19" t="n"/>
      <c r="D281" s="19" t="n"/>
      <c r="E281" s="18" t="n"/>
      <c r="F281" s="18" t="n"/>
      <c r="G281" s="18" t="n"/>
      <c r="L281" s="253" t="n"/>
      <c r="N281" s="253" t="n"/>
    </row>
    <row r="282">
      <c r="C282" s="19" t="n"/>
      <c r="D282" s="19" t="n"/>
      <c r="E282" s="18" t="n"/>
      <c r="F282" s="18" t="n"/>
      <c r="G282" s="18" t="n"/>
      <c r="L282" s="253" t="n"/>
      <c r="N282" s="253" t="n"/>
    </row>
    <row r="283">
      <c r="C283" s="19" t="n"/>
      <c r="D283" s="19" t="n"/>
      <c r="E283" s="18" t="n"/>
      <c r="F283" s="18" t="n"/>
      <c r="G283" s="18" t="n"/>
      <c r="L283" s="253" t="n"/>
      <c r="N283" s="253" t="n"/>
    </row>
    <row r="284">
      <c r="C284" s="19" t="n"/>
      <c r="D284" s="19" t="n"/>
      <c r="E284" s="18" t="n"/>
      <c r="F284" s="18" t="n"/>
      <c r="G284" s="18" t="n"/>
      <c r="L284" s="253" t="n"/>
      <c r="N284" s="253" t="n"/>
    </row>
    <row r="285">
      <c r="C285" s="19" t="n"/>
      <c r="D285" s="19" t="n"/>
      <c r="E285" s="18" t="n"/>
      <c r="F285" s="18" t="n"/>
      <c r="G285" s="18" t="n"/>
      <c r="L285" s="253" t="n"/>
      <c r="N285" s="253" t="n"/>
    </row>
    <row r="286">
      <c r="L286" s="253" t="n"/>
      <c r="N286" s="253" t="n"/>
    </row>
    <row r="287">
      <c r="L287" s="253" t="n"/>
      <c r="N287" s="253" t="n"/>
    </row>
    <row r="288">
      <c r="L288" s="253" t="n"/>
      <c r="N288" s="253" t="n"/>
    </row>
    <row r="289">
      <c r="L289" s="253" t="n"/>
      <c r="N289" s="253" t="n"/>
    </row>
    <row r="290">
      <c r="L290" s="253" t="n"/>
      <c r="N290" s="253" t="n"/>
    </row>
    <row r="291">
      <c r="L291" s="253" t="n"/>
      <c r="N291" s="253" t="n"/>
    </row>
    <row r="292">
      <c r="L292" s="253" t="n"/>
      <c r="N292" s="253" t="n"/>
    </row>
    <row r="293">
      <c r="L293" s="253" t="n"/>
      <c r="N293" s="253" t="n"/>
    </row>
    <row r="294">
      <c r="L294" s="253" t="n"/>
      <c r="N294" s="253" t="n"/>
    </row>
    <row r="295">
      <c r="L295" s="253" t="n"/>
      <c r="N295" s="253" t="n"/>
    </row>
    <row r="296">
      <c r="L296" s="253" t="n"/>
      <c r="N296" s="253" t="n"/>
    </row>
    <row r="297">
      <c r="L297" s="253" t="n"/>
      <c r="N297" s="253" t="n"/>
    </row>
    <row r="298">
      <c r="L298" s="253" t="n"/>
      <c r="N298" s="253" t="n"/>
    </row>
    <row r="299">
      <c r="L299" s="253" t="n"/>
      <c r="N299" s="253" t="n"/>
    </row>
    <row r="300">
      <c r="L300" s="253" t="n"/>
      <c r="N300" s="253" t="n"/>
    </row>
    <row r="301">
      <c r="L301" s="253" t="n"/>
      <c r="N301" s="253" t="n"/>
    </row>
    <row r="302">
      <c r="L302" s="253" t="n"/>
      <c r="N302" s="253" t="n"/>
    </row>
    <row r="303">
      <c r="L303" s="253" t="n"/>
      <c r="N303" s="253" t="n"/>
    </row>
    <row r="304">
      <c r="L304" s="253" t="n"/>
      <c r="N304" s="253" t="n"/>
    </row>
    <row r="305">
      <c r="L305" s="253" t="n"/>
      <c r="N305" s="253" t="n"/>
    </row>
    <row r="306">
      <c r="L306" s="253" t="n"/>
      <c r="N306" s="253" t="n"/>
    </row>
    <row r="307">
      <c r="L307" s="253" t="n"/>
      <c r="N307" s="253" t="n"/>
    </row>
    <row r="308">
      <c r="L308" s="253" t="n"/>
      <c r="N308" s="253" t="n"/>
    </row>
    <row r="309">
      <c r="L309" s="253" t="n"/>
      <c r="N309" s="253" t="n"/>
    </row>
    <row r="310">
      <c r="L310" s="253" t="n"/>
      <c r="N310" s="253" t="n"/>
    </row>
    <row r="311">
      <c r="L311" s="253" t="n"/>
      <c r="N311" s="253" t="n"/>
    </row>
    <row r="312">
      <c r="L312" s="253" t="n"/>
      <c r="N312" s="253" t="n"/>
    </row>
    <row r="313">
      <c r="L313" s="253" t="n"/>
      <c r="N313" s="253" t="n"/>
    </row>
    <row r="314">
      <c r="L314" s="253" t="n"/>
      <c r="N314" s="253" t="n"/>
    </row>
    <row r="315">
      <c r="L315" s="253" t="n"/>
      <c r="N315" s="253" t="n"/>
    </row>
    <row r="316">
      <c r="L316" s="253" t="n"/>
      <c r="N316" s="253" t="n"/>
    </row>
    <row r="317">
      <c r="L317" s="253" t="n"/>
      <c r="N317" s="253" t="n"/>
    </row>
    <row r="318">
      <c r="L318" s="253" t="n"/>
      <c r="N318" s="253" t="n"/>
    </row>
    <row r="319">
      <c r="L319" s="253" t="n"/>
      <c r="N319" s="253" t="n"/>
    </row>
    <row r="320">
      <c r="L320" s="253" t="n"/>
      <c r="N320" s="253" t="n"/>
    </row>
    <row r="321">
      <c r="L321" s="253" t="n"/>
      <c r="N321" s="253" t="n"/>
    </row>
    <row r="322">
      <c r="L322" s="253" t="n"/>
      <c r="N322" s="253" t="n"/>
    </row>
    <row r="323">
      <c r="L323" s="253" t="n"/>
      <c r="N323" s="253" t="n"/>
    </row>
    <row r="324">
      <c r="L324" s="253" t="n"/>
      <c r="N324" s="253" t="n"/>
    </row>
    <row r="325">
      <c r="L325" s="253" t="n"/>
      <c r="N325" s="253" t="n"/>
    </row>
    <row r="326">
      <c r="L326" s="253" t="n"/>
      <c r="N326" s="253" t="n"/>
    </row>
    <row r="327">
      <c r="L327" s="253" t="n"/>
      <c r="N327" s="253" t="n"/>
    </row>
    <row r="328">
      <c r="L328" s="253" t="n"/>
      <c r="N328" s="253" t="n"/>
    </row>
    <row r="329">
      <c r="L329" s="253" t="n"/>
      <c r="N329" s="253" t="n"/>
    </row>
    <row r="330">
      <c r="L330" s="253" t="n"/>
      <c r="N330" s="253" t="n"/>
    </row>
    <row r="331">
      <c r="L331" s="253" t="n"/>
      <c r="N331" s="253" t="n"/>
    </row>
    <row r="332">
      <c r="L332" s="253" t="n"/>
      <c r="N332" s="253" t="n"/>
    </row>
    <row r="333">
      <c r="L333" s="253" t="n"/>
      <c r="N333" s="253" t="n"/>
    </row>
    <row r="334">
      <c r="L334" s="253" t="n"/>
      <c r="N334" s="253" t="n"/>
    </row>
    <row r="335">
      <c r="L335" s="253" t="n"/>
      <c r="N335" s="253" t="n"/>
    </row>
    <row r="336">
      <c r="L336" s="253" t="n"/>
      <c r="N336" s="253" t="n"/>
    </row>
    <row r="337">
      <c r="L337" s="253" t="n"/>
      <c r="N337" s="253" t="n"/>
    </row>
    <row r="338">
      <c r="K338" s="253" t="n"/>
      <c r="M338" s="253" t="n"/>
    </row>
    <row r="339">
      <c r="L339" s="253" t="n"/>
      <c r="N339" s="253" t="n"/>
    </row>
    <row r="340">
      <c r="L340" s="58" t="n"/>
      <c r="M340" s="253" t="n"/>
      <c r="N340" s="253" t="n"/>
    </row>
    <row r="341">
      <c r="L341" s="58" t="n"/>
      <c r="M341" s="253" t="n"/>
      <c r="N341" s="253" t="n"/>
    </row>
    <row r="342">
      <c r="L342" s="58" t="n"/>
      <c r="M342" s="253" t="n"/>
      <c r="N342" s="253" t="n"/>
    </row>
    <row r="343">
      <c r="L343" s="58" t="n"/>
      <c r="M343" s="253" t="n"/>
      <c r="N343" s="253" t="n"/>
    </row>
    <row r="344">
      <c r="L344" s="58" t="n"/>
      <c r="M344" s="253" t="n"/>
      <c r="N344" s="253" t="n"/>
    </row>
    <row r="345">
      <c r="L345" s="58" t="n"/>
      <c r="M345" s="253" t="n"/>
      <c r="N345" s="253" t="n"/>
    </row>
    <row r="346">
      <c r="K346" s="322" t="n"/>
    </row>
    <row r="347">
      <c r="N347" s="253" t="n"/>
    </row>
    <row r="348"/>
    <row r="349"/>
    <row r="350"/>
    <row r="351"/>
    <row r="352"/>
    <row r="353"/>
    <row r="354"/>
    <row r="355"/>
    <row r="356"/>
    <row r="357"/>
    <row r="358"/>
    <row r="359">
      <c r="K359" s="280" t="n"/>
      <c r="L359" s="280" t="n"/>
      <c r="Q359" s="253" t="n"/>
    </row>
    <row r="360">
      <c r="K360" s="280" t="n"/>
      <c r="L360" s="280" t="n"/>
    </row>
    <row r="361">
      <c r="K361" s="280" t="n"/>
      <c r="L361" s="280" t="n"/>
    </row>
  </sheetData>
  <mergeCells count="10">
    <mergeCell ref="H12:J12"/>
    <mergeCell ref="H11:J11"/>
    <mergeCell ref="H9:J9"/>
    <mergeCell ref="H8:J8"/>
    <mergeCell ref="H7:J7"/>
    <mergeCell ref="H6:J6"/>
    <mergeCell ref="H5:J5"/>
    <mergeCell ref="H4:J4"/>
    <mergeCell ref="H15:J15"/>
    <mergeCell ref="H13:J13"/>
  </mergeCells>
  <hyperlinks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</hyperlinks>
  <printOptions horizontalCentered="1"/>
  <pageMargins bottom="0.6" footer="0.2" header="0.2" left="0.5" right="0.5" top="0.5"/>
  <pageSetup fitToHeight="0" orientation="landscape" scale="5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M51"/>
  <sheetViews>
    <sheetView showGridLines="0" tabSelected="1" workbookViewId="0" zoomScale="70" zoomScaleNormal="70" zoomScalePageLayoutView="90">
      <selection activeCell="U22" sqref="U22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0.7109375"/>
    <col customWidth="1" max="5" min="5" style="280" width="20.7109375"/>
    <col customWidth="1" max="6" min="6" style="280" width="22.7109375"/>
    <col customWidth="1" max="7" min="7" style="280" width="23.42578125"/>
    <col customWidth="1" max="8" min="8" style="280" width="24.140625"/>
    <col customWidth="1" max="9" min="9" style="280" width="18.5703125"/>
    <col customWidth="1" max="10" min="10" style="280" width="23.7109375"/>
    <col customWidth="1" max="11" min="11" style="280" width="1.7109375"/>
    <col customWidth="1" max="12" min="12" style="280" width="12.28515625"/>
    <col customWidth="1" max="13" min="13" style="280" width="16"/>
    <col customWidth="1" max="14" min="14" style="280" width="4.7109375"/>
    <col customWidth="1" max="16384" min="15" style="280" width="8.710937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Kabillion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19" t="inlineStr">
        <is>
          <t>Attention: Stevan Levy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162" t="n"/>
      <c r="E14" s="295" t="n"/>
      <c r="F14" s="295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18" t="inlineStr">
        <is>
          <t>slevy@kabillion.com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</row>
    <row r="16">
      <c r="D16" s="162" t="n"/>
      <c r="E16" s="295" t="n"/>
      <c r="G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D17" s="76" t="n"/>
      <c r="E17" s="295" t="n"/>
      <c r="F17" s="295" t="n"/>
      <c r="G17" s="312" t="n"/>
      <c r="H17" s="313" t="inlineStr">
        <is>
          <t xml:space="preserve">    0M - 200M</t>
        </is>
      </c>
      <c r="I17" s="314" t="n">
        <v>1.05</v>
      </c>
      <c r="J17" s="315">
        <f>SUM(H27:H33) + D22</f>
        <v/>
      </c>
      <c r="K17" s="312" t="n"/>
    </row>
    <row r="18">
      <c r="B18" s="117" t="inlineStr">
        <is>
          <t>Invoice Period Start:</t>
        </is>
      </c>
      <c r="D18" s="116" t="n">
        <v>43586</v>
      </c>
      <c r="E18" s="295" t="n"/>
      <c r="F18" s="295" t="n"/>
      <c r="G18" s="245" t="n"/>
      <c r="H18" s="104" t="inlineStr">
        <is>
          <t>200M - 400M</t>
        </is>
      </c>
      <c r="I18" s="311" t="n">
        <v>1</v>
      </c>
      <c r="J18" s="110" t="n"/>
    </row>
    <row r="19">
      <c r="B19" s="117" t="inlineStr">
        <is>
          <t>Invoice Period End:</t>
        </is>
      </c>
      <c r="D19" s="116" t="n">
        <v>43616</v>
      </c>
      <c r="E19" s="295" t="n"/>
      <c r="F19" s="295" t="n"/>
      <c r="G19" s="245" t="n"/>
      <c r="H19" s="104" t="inlineStr">
        <is>
          <t>400M - 600M</t>
        </is>
      </c>
      <c r="I19" s="311" t="n">
        <v>0.95</v>
      </c>
      <c r="J19" s="110" t="n"/>
    </row>
    <row r="20">
      <c r="B20" s="115" t="inlineStr">
        <is>
          <t>Programming Group:</t>
        </is>
      </c>
      <c r="D20" s="264" t="inlineStr">
        <is>
          <t>Kabillion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0.89</v>
      </c>
      <c r="J20" s="110" t="n"/>
    </row>
    <row r="21">
      <c r="B21" s="115" t="inlineStr">
        <is>
          <t>Network(s):</t>
        </is>
      </c>
      <c r="D21" s="264" t="inlineStr">
        <is>
          <t>Kabillion, Girls Rule</t>
        </is>
      </c>
      <c r="F21" s="295" t="n"/>
      <c r="G21" s="245" t="n"/>
      <c r="H21" s="104" t="inlineStr">
        <is>
          <t xml:space="preserve">  800M - 2B        </t>
        </is>
      </c>
      <c r="I21" s="311" t="n">
        <v>0.84</v>
      </c>
      <c r="J21" s="110" t="n"/>
    </row>
    <row r="22">
      <c r="B22" s="24" t="inlineStr">
        <is>
          <t>Previous YTD Impressions:</t>
        </is>
      </c>
      <c r="D22" s="46" t="n">
        <v>2102074</v>
      </c>
      <c r="E22" s="295" t="n"/>
      <c r="F22" s="295" t="n"/>
      <c r="G22" s="245" t="n"/>
      <c r="H22" s="104" t="inlineStr">
        <is>
          <t>2B - 3B</t>
        </is>
      </c>
      <c r="I22" s="311" t="n">
        <v>0.79</v>
      </c>
      <c r="J22" s="316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0.75</v>
      </c>
      <c r="J23" s="316" t="n"/>
    </row>
    <row r="24">
      <c r="B24" s="24" t="n"/>
      <c r="D24" s="46" t="n"/>
      <c r="E24" s="295" t="n"/>
      <c r="F24" s="295" t="n"/>
      <c r="G24" s="245" t="n"/>
      <c r="H24" s="104" t="inlineStr">
        <is>
          <t>4B+</t>
        </is>
      </c>
      <c r="I24" s="311" t="n">
        <v>0.73</v>
      </c>
      <c r="J24" s="316" t="n"/>
    </row>
    <row r="25">
      <c r="B25" s="295" t="n"/>
      <c r="C25" s="295" t="n"/>
      <c r="D25" s="295" t="n"/>
      <c r="E25" s="295" t="n"/>
      <c r="F25" s="295" t="n"/>
      <c r="G25" s="295" t="n"/>
      <c r="H25" s="295" t="n"/>
      <c r="I25" s="295" t="n"/>
      <c r="K25" s="297" t="n"/>
      <c r="L25" s="297" t="n"/>
      <c r="M25" s="297" t="n"/>
    </row>
    <row customHeight="1" ht="31.5" r="26" s="59">
      <c r="B26" s="272" t="inlineStr">
        <is>
          <t>Invoice Line #</t>
        </is>
      </c>
      <c r="C26" s="273" t="inlineStr">
        <is>
          <t>Campaign Reference ID</t>
        </is>
      </c>
      <c r="D26" s="273" t="inlineStr">
        <is>
          <t>Campaign Name</t>
        </is>
      </c>
      <c r="E26" s="273" t="inlineStr">
        <is>
          <t>Network</t>
        </is>
      </c>
      <c r="F26" s="274" t="inlineStr">
        <is>
          <t>Start Date</t>
        </is>
      </c>
      <c r="G26" s="274" t="inlineStr">
        <is>
          <t>End Date</t>
        </is>
      </c>
      <c r="H26" s="274" t="inlineStr">
        <is>
          <t>Current Billed Impressions</t>
        </is>
      </c>
      <c r="I26" s="274" t="inlineStr">
        <is>
          <t>CPM</t>
        </is>
      </c>
      <c r="J26" s="260" t="inlineStr">
        <is>
          <t>Total</t>
        </is>
      </c>
    </row>
    <row r="27">
      <c r="B27" s="317" t="n">
        <v>1</v>
      </c>
      <c r="C27" s="318" t="n">
        <v>10241974</v>
      </c>
      <c r="D27" s="318" t="inlineStr">
        <is>
          <t>Chuck E Cheese (2019 05)</t>
        </is>
      </c>
      <c r="E27" s="318" t="inlineStr">
        <is>
          <t>Kabillion</t>
        </is>
      </c>
      <c r="F27" s="319" t="n">
        <v>43586</v>
      </c>
      <c r="G27" s="319" t="n">
        <v>43616</v>
      </c>
      <c r="H27" s="318" t="n">
        <v>122147</v>
      </c>
      <c r="I27" s="318" t="n">
        <v>1.05</v>
      </c>
      <c r="J27" s="318">
        <f>ROUND(H27*(I27/1000),2)</f>
        <v/>
      </c>
      <c r="K27" s="318" t="n"/>
    </row>
    <row customHeight="1" ht="16.5" r="28" s="59" thickBot="1">
      <c r="B28" s="317" t="n">
        <v>2</v>
      </c>
      <c r="C28" s="318" t="n">
        <v>10241977</v>
      </c>
      <c r="D28" s="318" t="inlineStr">
        <is>
          <t>Goldfish 2019-04 to 07</t>
        </is>
      </c>
      <c r="E28" s="318" t="inlineStr">
        <is>
          <t>Kabillion</t>
        </is>
      </c>
      <c r="F28" s="319" t="n">
        <v>43584</v>
      </c>
      <c r="G28" s="319" t="n">
        <v>43674</v>
      </c>
      <c r="H28" s="318" t="n">
        <v>187635</v>
      </c>
      <c r="I28" s="318" t="n">
        <v>1.05</v>
      </c>
      <c r="J28" s="318">
        <f>ROUND(H28*(I28/1000),2)</f>
        <v/>
      </c>
      <c r="K28" s="318" t="n"/>
    </row>
    <row customHeight="1" ht="16.5" r="29" s="59" thickTop="1">
      <c r="B29" s="317" t="n">
        <v>3</v>
      </c>
      <c r="C29" s="318" t="n">
        <v>10261974</v>
      </c>
      <c r="D29" s="318" t="inlineStr">
        <is>
          <t>Kidstream Lazytown  KGR 2019-05</t>
        </is>
      </c>
      <c r="E29" s="318" t="inlineStr">
        <is>
          <t>Kabillion</t>
        </is>
      </c>
      <c r="F29" s="319" t="n">
        <v>43586</v>
      </c>
      <c r="G29" s="319" t="n">
        <v>43616</v>
      </c>
      <c r="H29" s="318" t="n">
        <v>49550</v>
      </c>
      <c r="I29" s="318" t="n">
        <v>1.05</v>
      </c>
      <c r="J29" s="318">
        <f>ROUND(H29*(I29/1000),2)</f>
        <v/>
      </c>
      <c r="K29" s="318" t="n"/>
    </row>
    <row r="30">
      <c r="B30" s="317" t="n">
        <v>4</v>
      </c>
      <c r="C30" s="318" t="n">
        <v>10261975</v>
      </c>
      <c r="D30" s="318" t="inlineStr">
        <is>
          <t>Kidstream Lazytown  KAB 2019-05</t>
        </is>
      </c>
      <c r="E30" s="318" t="inlineStr">
        <is>
          <t>Kabillion</t>
        </is>
      </c>
      <c r="F30" s="319" t="n">
        <v>43586</v>
      </c>
      <c r="G30" s="319" t="n">
        <v>43616</v>
      </c>
      <c r="H30" s="318" t="n">
        <v>187584</v>
      </c>
      <c r="I30" s="318" t="n">
        <v>1.05</v>
      </c>
      <c r="J30" s="318">
        <f>ROUND(H30*(I30/1000),2)</f>
        <v/>
      </c>
      <c r="K30" s="318" t="n"/>
    </row>
    <row r="31">
      <c r="B31" s="317" t="n">
        <v>5</v>
      </c>
      <c r="C31" s="318" t="n">
        <v>10321982</v>
      </c>
      <c r="D31" s="318" t="inlineStr">
        <is>
          <t xml:space="preserve">Nick Jr. (2019-05) </t>
        </is>
      </c>
      <c r="E31" s="318" t="inlineStr">
        <is>
          <t>Kabillion</t>
        </is>
      </c>
      <c r="F31" s="319" t="n">
        <v>43610</v>
      </c>
      <c r="G31" s="319" t="n">
        <v>43612</v>
      </c>
      <c r="H31" s="318" t="n">
        <v>4699</v>
      </c>
      <c r="I31" s="318" t="n">
        <v>1.05</v>
      </c>
      <c r="J31" s="318">
        <f>ROUND(H31*(I31/1000),2)</f>
        <v/>
      </c>
      <c r="K31" s="318" t="n"/>
    </row>
    <row customHeight="1" ht="16.5" r="32" s="59" thickBot="1">
      <c r="B32" s="95" t="n"/>
      <c r="C32" s="95" t="n"/>
      <c r="F32" s="180" t="n"/>
      <c r="G32" s="180" t="n"/>
      <c r="H32" s="309" t="n"/>
      <c r="I32" s="253" t="n"/>
      <c r="J32" s="253" t="n"/>
    </row>
    <row customHeight="1" ht="16.5" r="33" s="59" thickTop="1">
      <c r="B33" s="95" t="n"/>
      <c r="C33" s="92" t="n"/>
      <c r="E33" s="253" t="n"/>
      <c r="F33" s="47" t="n"/>
      <c r="G33" s="47" t="n"/>
      <c r="H33" s="332" t="n"/>
      <c r="I33" s="333" t="n"/>
      <c r="J33" s="333" t="n"/>
    </row>
    <row r="34">
      <c r="B34" s="95" t="n"/>
      <c r="C34" s="92" t="n"/>
      <c r="E34" s="320" t="n"/>
      <c r="F34" s="253" t="n"/>
      <c r="H34" s="253" t="n"/>
      <c r="I34" s="337" t="n"/>
      <c r="J34" s="338" t="n"/>
    </row>
    <row r="35">
      <c r="B35" s="95" t="n"/>
      <c r="C35" s="92" t="n"/>
      <c r="E35" s="320" t="n"/>
      <c r="F35" s="100" t="inlineStr">
        <is>
          <t>Sub-totals by Network:</t>
        </is>
      </c>
      <c r="G35" s="216" t="inlineStr">
        <is>
          <t>Kabillion</t>
        </is>
      </c>
      <c r="H35" s="215">
        <f>SUMIF(E27:E33,G35,H27:H33)</f>
        <v/>
      </c>
      <c r="I35" s="334" t="n"/>
      <c r="J35" s="336">
        <f>SUMIF(E27:E33,G35,J27:J33)</f>
        <v/>
      </c>
    </row>
    <row r="36">
      <c r="B36" s="95" t="n"/>
      <c r="C36" s="92" t="n"/>
      <c r="E36" s="320" t="n"/>
      <c r="F36" s="100" t="n"/>
      <c r="G36" s="216" t="inlineStr">
        <is>
          <t>Kabillion Girls Rule</t>
        </is>
      </c>
      <c r="H36" s="215">
        <f>SUMIF(E27:E33,G36,H27:H33)</f>
        <v/>
      </c>
      <c r="I36" s="334" t="n"/>
      <c r="J36" s="336">
        <f>SUMIF(E27:E33,G36,J27:J33)</f>
        <v/>
      </c>
    </row>
    <row r="37">
      <c r="B37" s="95" t="n"/>
      <c r="C37" s="92" t="n"/>
      <c r="E37" s="253" t="n"/>
      <c r="F37" s="47" t="n"/>
      <c r="G37" s="48" t="n"/>
      <c r="H37" s="47" t="n"/>
      <c r="I37" s="332" t="n"/>
      <c r="J37" s="333" t="n"/>
    </row>
    <row customHeight="1" ht="15" r="38" s="59" thickBot="1">
      <c r="B38" s="95" t="n"/>
      <c r="C38" s="92" t="n"/>
      <c r="E38" s="320" t="n"/>
      <c r="F38" s="253" t="n"/>
      <c r="H38" s="253" t="n"/>
      <c r="I38" s="337" t="n"/>
      <c r="J38" s="338" t="n"/>
    </row>
    <row customHeight="1" ht="15" r="39" s="59">
      <c r="B39" s="95" t="n"/>
      <c r="C39" s="92" t="n"/>
      <c r="E39" s="320" t="n"/>
      <c r="F39" s="100" t="inlineStr">
        <is>
          <t>Total:</t>
        </is>
      </c>
      <c r="H39" s="253">
        <f>SUM(H27:H33)</f>
        <v/>
      </c>
      <c r="I39" s="337" t="n"/>
      <c r="J39" s="345">
        <f>SUM(J27:J33)</f>
        <v/>
      </c>
    </row>
    <row customHeight="1" ht="15" r="40" s="59">
      <c r="B40" s="95" t="n"/>
      <c r="C40" s="92" t="n"/>
      <c r="E40" s="320" t="n"/>
      <c r="F40" s="253" t="n"/>
      <c r="H40" s="253" t="n"/>
      <c r="I40" s="337" t="n"/>
      <c r="J40" s="338" t="n"/>
    </row>
    <row r="41">
      <c r="B41" s="74" t="inlineStr">
        <is>
          <t xml:space="preserve">Invoice Comments:
</t>
        </is>
      </c>
      <c r="C41" s="66" t="n"/>
      <c r="D41" s="79" t="n"/>
      <c r="E41" s="66" t="n"/>
      <c r="F41" s="66" t="n"/>
      <c r="G41" s="66" t="n"/>
      <c r="H41" s="66" t="n"/>
      <c r="I41" s="66" t="n"/>
      <c r="J41" s="67" t="n"/>
    </row>
    <row r="42">
      <c r="B42" s="179" t="n"/>
      <c r="C42" s="177" t="n"/>
      <c r="D42" s="178" t="n"/>
      <c r="E42" s="177" t="n"/>
      <c r="F42" s="177" t="n"/>
      <c r="G42" s="177" t="n"/>
      <c r="H42" s="177" t="n"/>
      <c r="I42" s="177" t="n"/>
      <c r="J42" s="176" t="n"/>
    </row>
    <row r="43">
      <c r="B43" s="175" t="n"/>
      <c r="C43" s="175" t="n"/>
      <c r="D43" s="175" t="n"/>
      <c r="E43" s="175" t="n"/>
      <c r="F43" s="175" t="n"/>
      <c r="G43" s="175" t="n"/>
      <c r="H43" s="175" t="n"/>
      <c r="I43" s="175" t="n"/>
      <c r="J43" s="175" t="n"/>
    </row>
    <row r="44">
      <c r="B44" s="293" t="n"/>
      <c r="C44" s="293" t="n"/>
      <c r="D44" s="293" t="n"/>
      <c r="E44" s="293" t="n"/>
      <c r="F44" s="293" t="n"/>
      <c r="G44" s="293" t="n"/>
      <c r="H44" s="293" t="n"/>
      <c r="I44" s="293" t="n"/>
      <c r="J44" s="293" t="n"/>
    </row>
    <row r="45">
      <c r="B45" s="24" t="inlineStr">
        <is>
          <t>Please detach this portion and return with your remittance to:</t>
        </is>
      </c>
      <c r="I45" s="216" t="n"/>
      <c r="J45" s="336" t="n"/>
    </row>
    <row r="46"/>
    <row r="47">
      <c r="B47" s="30" t="inlineStr">
        <is>
          <t>Canoe Ventures, LLC</t>
        </is>
      </c>
      <c r="C47" s="276" t="n"/>
      <c r="D47" s="71" t="n"/>
      <c r="E47" s="28" t="inlineStr">
        <is>
          <t>Invoice Date:</t>
        </is>
      </c>
      <c r="F47" s="26">
        <f>J1</f>
        <v/>
      </c>
    </row>
    <row r="48">
      <c r="B48" s="23" t="inlineStr">
        <is>
          <t>Attention: Accounting Department</t>
        </is>
      </c>
      <c r="D48" s="72" t="n"/>
      <c r="E48" s="58" t="inlineStr">
        <is>
          <t>Invoice Number:</t>
        </is>
      </c>
      <c r="F48" s="27">
        <f>J2</f>
        <v/>
      </c>
    </row>
    <row r="49">
      <c r="B49" s="31" t="inlineStr">
        <is>
          <t>200 Union Boulevard, Suite 201</t>
        </is>
      </c>
      <c r="D49" s="72" t="n"/>
      <c r="E49" s="58" t="inlineStr">
        <is>
          <t>Programmer:</t>
        </is>
      </c>
      <c r="F49" s="27" t="inlineStr">
        <is>
          <t>Kabillion</t>
        </is>
      </c>
      <c r="I49" s="25" t="inlineStr">
        <is>
          <t>Amount Due:</t>
        </is>
      </c>
      <c r="J49" s="343">
        <f>SUM(J27:J33)</f>
        <v/>
      </c>
    </row>
    <row r="50">
      <c r="B50" s="32" t="inlineStr">
        <is>
          <t>Lakewood, CO  80228</t>
        </is>
      </c>
      <c r="C50" s="277" t="n"/>
      <c r="D50" s="73" t="n"/>
      <c r="E50" s="151" t="n"/>
      <c r="F50" s="240" t="n"/>
      <c r="G50" s="149" t="n"/>
      <c r="H50" s="163" t="n"/>
    </row>
    <row r="51">
      <c r="C51" s="19" t="n"/>
      <c r="D51" s="19" t="n"/>
      <c r="E51" s="18" t="n"/>
      <c r="F51" s="149" t="n"/>
      <c r="G51" s="149" t="n"/>
      <c r="H51" s="149" t="n"/>
      <c r="I51" s="149" t="n"/>
    </row>
  </sheetData>
  <autoFilter ref="B26:J27"/>
  <mergeCells count="11">
    <mergeCell ref="H8:J8"/>
    <mergeCell ref="H7:J7"/>
    <mergeCell ref="H6:J6"/>
    <mergeCell ref="H5:J5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  <hyperlink ref="B10" r:id="rId23"/>
    <hyperlink display="mailto:slevy@kabillion.com" ref="D15" r:id="rId24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 fitToPage="1"/>
  </sheetPr>
  <dimension ref="A1:M51"/>
  <sheetViews>
    <sheetView showGridLines="0" workbookViewId="0" zoomScale="70" zoomScaleNormal="70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0.7109375"/>
    <col customWidth="1" max="5" min="5" style="280" width="20.7109375"/>
    <col customWidth="1" max="7" min="6" style="280" width="22.85546875"/>
    <col customWidth="1" max="8" min="8" style="280" width="24"/>
    <col customWidth="1" max="9" min="9" style="280" width="17.42578125"/>
    <col customWidth="1" max="10" min="10" style="280" width="22.85546875"/>
    <col customWidth="1" max="11" min="11" style="280" width="1.7109375"/>
    <col customWidth="1" max="12" min="12" style="280" width="12.28515625"/>
    <col customWidth="1" max="13" min="13" style="280" width="16"/>
    <col customWidth="1" max="14" min="14" style="280" width="4.7109375"/>
    <col customWidth="1" max="16384" min="15" style="280" width="8.710937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Genius Brands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19" t="inlineStr">
        <is>
          <t>Attention: Mike Medlock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162" t="n"/>
      <c r="E14" s="295" t="n"/>
      <c r="F14" s="295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18" t="inlineStr">
        <is>
          <t>mmedlock@gnusbrands.com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</row>
    <row r="16">
      <c r="D16" s="162" t="n"/>
      <c r="E16" s="295" t="n"/>
      <c r="G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D17" s="76" t="n"/>
      <c r="E17" s="295" t="n"/>
      <c r="F17" s="295" t="n"/>
      <c r="G17" s="312" t="n"/>
      <c r="H17" s="313" t="inlineStr">
        <is>
          <t xml:space="preserve">    0M - 200M</t>
        </is>
      </c>
      <c r="I17" s="314" t="n">
        <v>1.05</v>
      </c>
      <c r="J17" s="364">
        <f>SUM(H27:H32) + D22</f>
        <v/>
      </c>
      <c r="K17" s="312" t="n"/>
    </row>
    <row r="18">
      <c r="B18" s="117" t="inlineStr">
        <is>
          <t>Invoice Period Start:</t>
        </is>
      </c>
      <c r="D18" s="116" t="n">
        <v>43586</v>
      </c>
      <c r="E18" s="295" t="n"/>
      <c r="F18" s="295" t="n"/>
      <c r="G18" s="245" t="n"/>
      <c r="H18" s="104" t="inlineStr">
        <is>
          <t>200M - 400M</t>
        </is>
      </c>
      <c r="I18" s="311" t="n">
        <v>1</v>
      </c>
      <c r="J18" s="110" t="n"/>
    </row>
    <row r="19">
      <c r="B19" s="117" t="inlineStr">
        <is>
          <t>Invoice Period End:</t>
        </is>
      </c>
      <c r="D19" s="116" t="n">
        <v>43616</v>
      </c>
      <c r="E19" s="295" t="n"/>
      <c r="F19" s="295" t="n"/>
      <c r="G19" s="245" t="n"/>
      <c r="H19" s="104" t="inlineStr">
        <is>
          <t>400M - 600M</t>
        </is>
      </c>
      <c r="I19" s="311" t="n">
        <v>0.95</v>
      </c>
      <c r="J19" s="110" t="n"/>
    </row>
    <row r="20">
      <c r="B20" s="115" t="inlineStr">
        <is>
          <t>Programming Group:</t>
        </is>
      </c>
      <c r="D20" s="264" t="inlineStr">
        <is>
          <t>Genius Brands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0.89</v>
      </c>
      <c r="J20" s="110" t="n"/>
    </row>
    <row r="21">
      <c r="B21" s="115" t="inlineStr">
        <is>
          <t>Network(s):</t>
        </is>
      </c>
      <c r="D21" s="264" t="inlineStr">
        <is>
          <t>Kid Genius</t>
        </is>
      </c>
      <c r="F21" s="295" t="n"/>
      <c r="G21" s="245" t="n"/>
      <c r="H21" s="104" t="inlineStr">
        <is>
          <t xml:space="preserve">  800M - 2B        </t>
        </is>
      </c>
      <c r="I21" s="311" t="n">
        <v>0.84</v>
      </c>
      <c r="J21" s="110" t="n"/>
    </row>
    <row r="22">
      <c r="B22" s="24" t="inlineStr">
        <is>
          <t>Previous YTD Impressions:</t>
        </is>
      </c>
      <c r="D22" s="46" t="n">
        <v>148943</v>
      </c>
      <c r="E22" s="295" t="n"/>
      <c r="F22" s="295" t="n"/>
      <c r="G22" s="245" t="n"/>
      <c r="H22" s="104" t="inlineStr">
        <is>
          <t xml:space="preserve">2B - 3B    </t>
        </is>
      </c>
      <c r="I22" s="311" t="n">
        <v>0.79</v>
      </c>
      <c r="J22" s="316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0.75</v>
      </c>
      <c r="J23" s="316" t="n"/>
    </row>
    <row r="24">
      <c r="B24" s="24" t="n"/>
      <c r="D24" s="46" t="n"/>
      <c r="E24" s="295" t="n"/>
      <c r="F24" s="295" t="n"/>
      <c r="G24" s="245" t="n"/>
      <c r="H24" s="104" t="inlineStr">
        <is>
          <t>4B+</t>
        </is>
      </c>
      <c r="I24" s="311" t="n">
        <v>0.73</v>
      </c>
      <c r="J24" s="316" t="n"/>
    </row>
    <row r="25">
      <c r="B25" s="295" t="n"/>
      <c r="C25" s="295" t="n"/>
      <c r="D25" s="295" t="n"/>
      <c r="E25" s="295" t="n"/>
      <c r="F25" s="295" t="n"/>
      <c r="G25" s="295" t="n"/>
      <c r="H25" s="295" t="n"/>
      <c r="I25" s="295" t="n"/>
      <c r="J25" s="295" t="n"/>
      <c r="K25" s="297" t="n"/>
      <c r="L25" s="297" t="n"/>
      <c r="M25" s="297" t="n"/>
    </row>
    <row customHeight="1" ht="31.5" r="26" s="59">
      <c r="B26" s="272" t="inlineStr">
        <is>
          <t>Invoice Line #</t>
        </is>
      </c>
      <c r="C26" s="273" t="inlineStr">
        <is>
          <t>Campaign Reference ID</t>
        </is>
      </c>
      <c r="D26" s="273" t="inlineStr">
        <is>
          <t>Campaign Name</t>
        </is>
      </c>
      <c r="E26" s="273" t="inlineStr">
        <is>
          <t>Network</t>
        </is>
      </c>
      <c r="F26" s="274" t="inlineStr">
        <is>
          <t>Start Date</t>
        </is>
      </c>
      <c r="G26" s="274" t="inlineStr">
        <is>
          <t>End Date</t>
        </is>
      </c>
      <c r="H26" s="274" t="inlineStr">
        <is>
          <t>Current Billed Impressions</t>
        </is>
      </c>
      <c r="I26" s="274" t="inlineStr">
        <is>
          <t>CPM</t>
        </is>
      </c>
      <c r="J26" s="260" t="inlineStr">
        <is>
          <t>Total</t>
        </is>
      </c>
    </row>
    <row r="27">
      <c r="B27" s="317" t="n">
        <v>1</v>
      </c>
      <c r="C27" s="318" t="n">
        <v>10231972</v>
      </c>
      <c r="D27" s="318" t="inlineStr">
        <is>
          <t>CBFM_CPA_Campaign_KidGenius</t>
        </is>
      </c>
      <c r="E27" s="318" t="inlineStr">
        <is>
          <t>Baby Genius</t>
        </is>
      </c>
      <c r="F27" s="319" t="n">
        <v>43570</v>
      </c>
      <c r="G27" s="319" t="n">
        <v>43830</v>
      </c>
      <c r="H27" s="318" t="n">
        <v>60361</v>
      </c>
      <c r="I27" s="318" t="n">
        <v>1.05</v>
      </c>
      <c r="J27" s="318">
        <f>ROUND(H27*(I27/1000),2)</f>
        <v/>
      </c>
      <c r="K27" s="318" t="n"/>
    </row>
    <row customHeight="1" ht="16.5" r="28" s="59" thickBot="1">
      <c r="B28" s="317" t="n">
        <v>2</v>
      </c>
      <c r="C28" s="318" t="n">
        <v>10231972</v>
      </c>
      <c r="D28" s="318" t="inlineStr">
        <is>
          <t>CBFM_CPA_Campaign_KidGenius</t>
        </is>
      </c>
      <c r="E28" s="318" t="inlineStr">
        <is>
          <t>Kid Genius</t>
        </is>
      </c>
      <c r="F28" s="319" t="n">
        <v>43570</v>
      </c>
      <c r="G28" s="319" t="n">
        <v>43830</v>
      </c>
      <c r="H28" s="318" t="n">
        <v>11691</v>
      </c>
      <c r="I28" s="318" t="n">
        <v>1.05</v>
      </c>
      <c r="J28" s="318">
        <f>ROUND(H28*(I28/1000),2)</f>
        <v/>
      </c>
      <c r="K28" s="318" t="n"/>
    </row>
    <row customHeight="1" ht="16.5" r="29" s="59" thickTop="1">
      <c r="B29" s="317" t="n">
        <v>3</v>
      </c>
      <c r="C29" s="318" t="n">
        <v>10291973</v>
      </c>
      <c r="D29" s="318" t="inlineStr">
        <is>
          <t>Kidstream 01</t>
        </is>
      </c>
      <c r="E29" s="318" t="inlineStr">
        <is>
          <t>Baby Genius</t>
        </is>
      </c>
      <c r="F29" s="319" t="n">
        <v>43586</v>
      </c>
      <c r="G29" s="319" t="n">
        <v>43616</v>
      </c>
      <c r="H29" s="318" t="n">
        <v>21447</v>
      </c>
      <c r="I29" s="318" t="n">
        <v>1.05</v>
      </c>
      <c r="J29" s="318">
        <f>ROUND(H29*(I29/1000),2)</f>
        <v/>
      </c>
      <c r="K29" s="318" t="n"/>
    </row>
    <row r="30">
      <c r="B30" s="317" t="n">
        <v>4</v>
      </c>
      <c r="C30" s="318" t="n">
        <v>10291973</v>
      </c>
      <c r="D30" s="318" t="inlineStr">
        <is>
          <t>Kidstream 01</t>
        </is>
      </c>
      <c r="E30" s="318" t="inlineStr">
        <is>
          <t>Kid Genius</t>
        </is>
      </c>
      <c r="F30" s="319" t="n">
        <v>43586</v>
      </c>
      <c r="G30" s="319" t="n">
        <v>43616</v>
      </c>
      <c r="H30" s="318" t="n">
        <v>4504</v>
      </c>
      <c r="I30" s="318" t="n">
        <v>1.05</v>
      </c>
      <c r="J30" s="318">
        <f>ROUND(H30*(I30/1000),2)</f>
        <v/>
      </c>
      <c r="K30" s="318" t="n"/>
    </row>
    <row r="31">
      <c r="B31" s="95" t="n"/>
      <c r="F31" s="180" t="n"/>
      <c r="G31" s="180" t="n"/>
      <c r="H31" s="253" t="n"/>
      <c r="I31" s="253" t="n"/>
      <c r="J31" s="215" t="n"/>
    </row>
    <row r="32">
      <c r="B32" s="95" t="n"/>
      <c r="C32" s="92" t="n"/>
      <c r="E32" s="253" t="n"/>
      <c r="F32" s="47" t="n"/>
      <c r="G32" s="47" t="n"/>
      <c r="H32" s="332" t="n"/>
      <c r="I32" s="333" t="n"/>
      <c r="J32" s="333" t="n"/>
    </row>
    <row customHeight="1" ht="16.5" r="33" s="59" thickBot="1">
      <c r="B33" s="95" t="n"/>
      <c r="C33" s="92" t="n"/>
      <c r="E33" s="320" t="n"/>
      <c r="F33" s="253" t="n"/>
      <c r="H33" s="253" t="n"/>
      <c r="I33" s="337" t="n"/>
      <c r="J33" s="338" t="n"/>
    </row>
    <row customHeight="1" ht="16.5" r="34" s="59" thickTop="1">
      <c r="B34" s="95" t="n"/>
      <c r="C34" s="92" t="n"/>
      <c r="E34" s="320" t="n"/>
      <c r="F34" s="100" t="inlineStr">
        <is>
          <t>Sub-totals by Network:</t>
        </is>
      </c>
      <c r="G34" s="216" t="inlineStr">
        <is>
          <t>Kid Genius</t>
        </is>
      </c>
      <c r="H34" s="215">
        <f>SUMIF(E27:E32,G34,H27:H32)</f>
        <v/>
      </c>
      <c r="I34" s="334" t="n"/>
      <c r="J34" s="336">
        <f>SUMIF(E27:E32,G34,J27:J32)</f>
        <v/>
      </c>
    </row>
    <row r="35">
      <c r="B35" s="95" t="n"/>
      <c r="C35" s="92" t="n"/>
      <c r="E35" s="320" t="n"/>
      <c r="F35" s="100" t="n"/>
      <c r="G35" s="216" t="inlineStr">
        <is>
          <t>Baby Genius</t>
        </is>
      </c>
      <c r="H35" s="215">
        <f>SUMIF(E27:E32,G35,H27:H32)</f>
        <v/>
      </c>
      <c r="I35" s="334" t="n"/>
      <c r="J35" s="336">
        <f>SUMIF(E27:E32,G35,J27:J32)</f>
        <v/>
      </c>
    </row>
    <row r="36">
      <c r="B36" s="95" t="n"/>
      <c r="C36" s="92" t="n"/>
      <c r="E36" s="320" t="n"/>
      <c r="F36" s="100" t="n"/>
      <c r="G36" s="216" t="inlineStr">
        <is>
          <t>Backfill Campaigns</t>
        </is>
      </c>
      <c r="H36" s="215">
        <f>SUMIF($E$27:$E$27,$G32,$J$27:$J$28)</f>
        <v/>
      </c>
      <c r="I36" s="334" t="n"/>
      <c r="J36" s="342" t="inlineStr">
        <is>
          <t xml:space="preserve">Not billed </t>
        </is>
      </c>
    </row>
    <row customHeight="1" ht="15.75" r="37" s="59">
      <c r="B37" s="95" t="n"/>
      <c r="C37" s="92" t="n"/>
      <c r="E37" s="253" t="n"/>
      <c r="F37" s="47" t="n"/>
      <c r="G37" s="48" t="n"/>
      <c r="H37" s="47" t="n"/>
      <c r="I37" s="332" t="n"/>
      <c r="J37" s="333" t="n"/>
    </row>
    <row customHeight="1" ht="15.75" r="38" s="59">
      <c r="B38" s="95" t="n"/>
      <c r="C38" s="92" t="n"/>
      <c r="E38" s="320" t="n"/>
      <c r="F38" s="253" t="n"/>
      <c r="H38" s="253" t="n"/>
      <c r="I38" s="337" t="n"/>
      <c r="J38" s="338" t="n"/>
    </row>
    <row customHeight="1" ht="16.5" r="39" s="59" thickBot="1">
      <c r="B39" s="95" t="n"/>
      <c r="C39" s="92" t="n"/>
      <c r="E39" s="320" t="n"/>
      <c r="F39" s="100" t="inlineStr">
        <is>
          <t>Total:</t>
        </is>
      </c>
      <c r="H39" s="253">
        <f>SUM(H27:H32)</f>
        <v/>
      </c>
      <c r="I39" s="337" t="n"/>
      <c r="J39" s="345">
        <f>SUM(J27:J32)</f>
        <v/>
      </c>
    </row>
    <row r="40">
      <c r="B40" s="95" t="n"/>
      <c r="C40" s="92" t="n"/>
      <c r="E40" s="320" t="n"/>
      <c r="F40" s="253" t="n"/>
      <c r="H40" s="253" t="n"/>
      <c r="I40" s="337" t="n"/>
      <c r="J40" s="338" t="n"/>
    </row>
    <row r="41">
      <c r="B41" s="74" t="inlineStr">
        <is>
          <t xml:space="preserve">Invoice Comments:
</t>
        </is>
      </c>
      <c r="C41" s="66" t="n"/>
      <c r="D41" s="79" t="n"/>
      <c r="E41" s="66" t="n"/>
      <c r="F41" s="66" t="n"/>
      <c r="G41" s="66" t="n"/>
      <c r="H41" s="66" t="n"/>
      <c r="I41" s="66" t="n"/>
      <c r="J41" s="67" t="n"/>
    </row>
    <row r="42">
      <c r="B42" s="179" t="n"/>
      <c r="C42" s="177" t="n"/>
      <c r="D42" s="178" t="n"/>
      <c r="E42" s="177" t="n"/>
      <c r="F42" s="177" t="n"/>
      <c r="G42" s="177" t="n"/>
      <c r="H42" s="177" t="n"/>
      <c r="I42" s="177" t="n"/>
      <c r="J42" s="176" t="n"/>
    </row>
    <row r="43">
      <c r="B43" s="175" t="n"/>
      <c r="C43" s="175" t="n"/>
      <c r="D43" s="175" t="n"/>
      <c r="E43" s="175" t="n"/>
      <c r="F43" s="175" t="n"/>
      <c r="G43" s="175" t="n"/>
      <c r="H43" s="175" t="n"/>
      <c r="I43" s="175" t="n"/>
      <c r="J43" s="175" t="n"/>
    </row>
    <row r="44">
      <c r="B44" s="293" t="n"/>
      <c r="C44" s="293" t="n"/>
      <c r="D44" s="293" t="n"/>
      <c r="E44" s="293" t="n"/>
      <c r="F44" s="293" t="n"/>
      <c r="G44" s="293" t="n"/>
      <c r="H44" s="293" t="n"/>
      <c r="I44" s="293" t="n"/>
      <c r="J44" s="293" t="n"/>
    </row>
    <row r="45">
      <c r="B45" s="24" t="inlineStr">
        <is>
          <t>Please detach this portion and return with your remittance to:</t>
        </is>
      </c>
      <c r="I45" s="216" t="n"/>
      <c r="J45" s="336" t="n"/>
    </row>
    <row customHeight="1" ht="15.75" r="46" s="59"/>
    <row r="47">
      <c r="B47" s="30" t="inlineStr">
        <is>
          <t>Canoe Ventures, LLC</t>
        </is>
      </c>
      <c r="C47" s="276" t="n"/>
      <c r="D47" s="71" t="n"/>
      <c r="E47" s="28" t="inlineStr">
        <is>
          <t>Invoice Date:</t>
        </is>
      </c>
      <c r="F47" s="26">
        <f>J1</f>
        <v/>
      </c>
    </row>
    <row r="48">
      <c r="B48" s="23" t="inlineStr">
        <is>
          <t>Attention: Accounting Department</t>
        </is>
      </c>
      <c r="D48" s="72" t="n"/>
      <c r="E48" s="58" t="inlineStr">
        <is>
          <t>Invoice Number:</t>
        </is>
      </c>
      <c r="F48" s="27">
        <f>J2</f>
        <v/>
      </c>
    </row>
    <row r="49">
      <c r="B49" s="31" t="inlineStr">
        <is>
          <t>200 Union Boulevard, Suite 201</t>
        </is>
      </c>
      <c r="D49" s="72" t="n"/>
      <c r="E49" s="58" t="inlineStr">
        <is>
          <t>Programmer:</t>
        </is>
      </c>
      <c r="F49" s="27" t="inlineStr">
        <is>
          <t>Genius Brands</t>
        </is>
      </c>
      <c r="I49" s="25" t="inlineStr">
        <is>
          <t>Amount Due:</t>
        </is>
      </c>
      <c r="J49" s="343">
        <f>SUM(J27:J32)</f>
        <v/>
      </c>
    </row>
    <row r="50">
      <c r="B50" s="32" t="inlineStr">
        <is>
          <t>Lakewood, CO  80228</t>
        </is>
      </c>
      <c r="C50" s="277" t="n"/>
      <c r="D50" s="73" t="n"/>
      <c r="E50" s="151" t="inlineStr">
        <is>
          <t>Network(s):</t>
        </is>
      </c>
      <c r="F50" s="240" t="inlineStr">
        <is>
          <t>Kid Genius</t>
        </is>
      </c>
      <c r="G50" s="149" t="n"/>
      <c r="H50" s="163" t="n"/>
    </row>
    <row r="51">
      <c r="C51" s="19" t="n"/>
      <c r="D51" s="19" t="n"/>
      <c r="E51" s="18" t="n"/>
      <c r="F51" s="149" t="n"/>
      <c r="G51" s="149" t="n"/>
      <c r="H51" s="149" t="n"/>
      <c r="I51" s="149" t="n"/>
    </row>
  </sheetData>
  <autoFilter ref="B26:J27"/>
  <mergeCells count="11">
    <mergeCell ref="H8:J8"/>
    <mergeCell ref="H7:J7"/>
    <mergeCell ref="H6:J6"/>
    <mergeCell ref="H5:J5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25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8"/>
  <sheetViews>
    <sheetView showGridLines="0" workbookViewId="0" zoomScale="70" zoomScaleNormal="70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0.7109375"/>
    <col customWidth="1" max="5" min="5" style="280" width="20.7109375"/>
    <col customWidth="1" max="6" min="6" style="280" width="18.85546875"/>
    <col customWidth="1" max="7" min="7" style="280" width="18.42578125"/>
    <col customWidth="1" max="8" min="8" style="280" width="23.5703125"/>
    <col customWidth="1" max="9" min="9" style="280" width="18.5703125"/>
    <col customWidth="1" max="10" min="10" style="280" width="24.140625"/>
    <col bestFit="1" customWidth="1" max="11" min="11" style="280" width="12.7109375"/>
    <col customWidth="1" max="12" min="12" style="280" width="12.28515625"/>
    <col customWidth="1" max="13" min="13" style="280" width="16"/>
    <col bestFit="1" customWidth="1" max="14" min="14" style="280" width="10.140625"/>
    <col customWidth="1" max="15" min="15" style="280" width="16"/>
    <col customWidth="1" max="16384" min="16" style="280" width="8.7109375"/>
  </cols>
  <sheetData>
    <row r="1">
      <c r="B1" s="279" t="n"/>
      <c r="C1" s="279" t="n"/>
      <c r="D1" s="279" t="n"/>
      <c r="E1" s="279" t="n"/>
      <c r="F1" s="279" t="n"/>
      <c r="G1" s="279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79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97" t="inlineStr">
        <is>
          <t>Canoe Ventures, LLC</t>
        </is>
      </c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  <c r="H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Music Choice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19" t="inlineStr">
        <is>
          <t>Attention: Tom Soper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162" t="n"/>
      <c r="E14" s="295" t="n"/>
      <c r="F14" s="295" t="n"/>
      <c r="H14" s="295" t="n"/>
      <c r="I14" s="297" t="n"/>
      <c r="J14" s="297" t="n"/>
    </row>
    <row r="15">
      <c r="A15" s="280" t="inlineStr">
        <is>
          <t xml:space="preserve"> </t>
        </is>
      </c>
      <c r="C15" s="295" t="n"/>
      <c r="D15" s="195" t="inlineStr">
        <is>
          <t>tsoper@musicchoice.com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</row>
    <row r="16">
      <c r="D16" s="162" t="n"/>
      <c r="E16" s="295" t="n"/>
      <c r="G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D17" s="76" t="n"/>
      <c r="E17" s="295" t="n"/>
      <c r="F17" s="295" t="n"/>
      <c r="G17" s="312" t="n"/>
      <c r="H17" s="313" t="inlineStr">
        <is>
          <t xml:space="preserve">    0M - 200M</t>
        </is>
      </c>
      <c r="I17" s="314" t="n">
        <v>1.28</v>
      </c>
      <c r="J17" s="315">
        <f>SUM(H28:H42) + D22</f>
        <v/>
      </c>
      <c r="K17" s="312" t="n"/>
    </row>
    <row r="18">
      <c r="B18" s="117" t="inlineStr">
        <is>
          <t>Invoice Period Start:</t>
        </is>
      </c>
      <c r="D18" s="116" t="n">
        <v>43586</v>
      </c>
      <c r="E18" s="295" t="n"/>
      <c r="F18" s="295" t="n"/>
      <c r="G18" s="295" t="n"/>
      <c r="H18" s="104" t="inlineStr">
        <is>
          <t>200M - 400M</t>
        </is>
      </c>
      <c r="I18" s="311" t="n">
        <v>1.13</v>
      </c>
    </row>
    <row r="19">
      <c r="B19" s="117" t="inlineStr">
        <is>
          <t>Invoice Period End:</t>
        </is>
      </c>
      <c r="D19" s="116" t="n">
        <v>43616</v>
      </c>
      <c r="E19" s="295" t="n"/>
      <c r="F19" s="295" t="n"/>
      <c r="G19" s="295" t="n"/>
      <c r="H19" s="104" t="inlineStr">
        <is>
          <t>400M - 600M</t>
        </is>
      </c>
      <c r="I19" s="311" t="n">
        <v>0.99</v>
      </c>
    </row>
    <row r="20">
      <c r="B20" s="115" t="inlineStr">
        <is>
          <t>Programming Group:</t>
        </is>
      </c>
      <c r="D20" s="264" t="inlineStr">
        <is>
          <t>Music Choice</t>
        </is>
      </c>
      <c r="E20" s="295" t="n"/>
      <c r="F20" s="295" t="n"/>
      <c r="G20" s="295" t="n"/>
      <c r="H20" s="104" t="inlineStr">
        <is>
          <t>600M - 800M</t>
        </is>
      </c>
      <c r="I20" s="311" t="n">
        <v>0.85</v>
      </c>
    </row>
    <row r="21">
      <c r="B21" s="115" t="inlineStr">
        <is>
          <t>Network(s):</t>
        </is>
      </c>
      <c r="D21" s="264" t="inlineStr">
        <is>
          <t>Music Choice</t>
        </is>
      </c>
      <c r="F21" s="295" t="n"/>
      <c r="G21" s="295" t="n"/>
      <c r="H21" s="104" t="inlineStr">
        <is>
          <t xml:space="preserve">  800M - 2B        </t>
        </is>
      </c>
      <c r="I21" s="311" t="n">
        <v>0.71</v>
      </c>
    </row>
    <row r="22">
      <c r="B22" s="24" t="inlineStr">
        <is>
          <t>Previous YTD Impressions:</t>
        </is>
      </c>
      <c r="D22" s="46" t="n">
        <v>29981943</v>
      </c>
      <c r="E22" s="295" t="n"/>
      <c r="F22" s="295" t="n"/>
      <c r="G22" s="295" t="n"/>
      <c r="H22" s="104" t="inlineStr">
        <is>
          <t>2B - 3B</t>
        </is>
      </c>
      <c r="I22" s="311" t="n">
        <v>0.61</v>
      </c>
    </row>
    <row r="23">
      <c r="B23" s="24" t="n"/>
      <c r="D23" s="46" t="n"/>
      <c r="E23" s="295" t="n"/>
      <c r="F23" s="295" t="n"/>
      <c r="G23" s="295" t="n"/>
      <c r="H23" s="104" t="inlineStr">
        <is>
          <t>3B - 4B</t>
        </is>
      </c>
      <c r="I23" s="311" t="n">
        <v>0.58</v>
      </c>
    </row>
    <row r="24">
      <c r="B24" s="24" t="n"/>
      <c r="D24" s="46" t="n"/>
      <c r="E24" s="295" t="n"/>
      <c r="F24" s="295" t="n"/>
      <c r="G24" s="295" t="n"/>
      <c r="H24" s="104" t="inlineStr">
        <is>
          <t>4B - 5B</t>
        </is>
      </c>
      <c r="I24" s="311" t="n">
        <v>0.55</v>
      </c>
    </row>
    <row r="25">
      <c r="B25" s="24" t="n"/>
      <c r="D25" s="46" t="n"/>
      <c r="E25" s="295" t="n"/>
      <c r="F25" s="295" t="n"/>
      <c r="G25" s="295" t="n"/>
      <c r="H25" s="104" t="inlineStr">
        <is>
          <t>5B+</t>
        </is>
      </c>
      <c r="I25" s="311" t="n">
        <v>0.5</v>
      </c>
    </row>
    <row r="26">
      <c r="B26" s="295" t="n"/>
      <c r="C26" s="295" t="n"/>
      <c r="D26" s="295" t="n"/>
      <c r="E26" s="295" t="n"/>
      <c r="F26" s="295" t="n"/>
      <c r="G26" s="295" t="n"/>
      <c r="H26" s="295" t="n"/>
      <c r="I26" s="295" t="n"/>
      <c r="J26" s="295" t="n"/>
      <c r="K26" s="297" t="n"/>
      <c r="L26" s="297" t="n"/>
      <c r="M26" s="297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</row>
    <row r="28">
      <c r="B28" s="317" t="n">
        <v>1</v>
      </c>
      <c r="C28" s="318" t="n">
        <v>32584772</v>
      </c>
      <c r="D28" s="318" t="inlineStr">
        <is>
          <t>Geico 2Q19</t>
        </is>
      </c>
      <c r="E28" s="318" t="inlineStr">
        <is>
          <t>Music Choice</t>
        </is>
      </c>
      <c r="F28" s="319" t="n">
        <v>43556</v>
      </c>
      <c r="G28" s="319" t="n">
        <v>43646</v>
      </c>
      <c r="H28" s="318" t="n">
        <v>1611892</v>
      </c>
      <c r="I28" s="318" t="n">
        <v>1.28</v>
      </c>
      <c r="J28" s="318">
        <f>ROUND(H28*(I28/1000),2)</f>
        <v/>
      </c>
      <c r="K28" s="318" t="n"/>
    </row>
    <row customHeight="1" ht="16.5" r="29" s="59" thickBot="1">
      <c r="B29" s="317" t="n">
        <v>2</v>
      </c>
      <c r="C29" s="318" t="n">
        <v>32584893</v>
      </c>
      <c r="D29" s="318" t="inlineStr">
        <is>
          <t>Dairy Queen 2Q19</t>
        </is>
      </c>
      <c r="E29" s="318" t="inlineStr">
        <is>
          <t>Music Choice</t>
        </is>
      </c>
      <c r="F29" s="319" t="n">
        <v>43584</v>
      </c>
      <c r="G29" s="319" t="n">
        <v>43604</v>
      </c>
      <c r="H29" s="318" t="n">
        <v>336769</v>
      </c>
      <c r="I29" s="318" t="n">
        <v>1.28</v>
      </c>
      <c r="J29" s="318">
        <f>ROUND(H29*(I29/1000),2)</f>
        <v/>
      </c>
      <c r="K29" s="318" t="n"/>
    </row>
    <row customHeight="1" ht="16.5" r="30" s="59" thickTop="1">
      <c r="B30" s="317" t="n">
        <v>3</v>
      </c>
      <c r="C30" s="318" t="n">
        <v>32833856</v>
      </c>
      <c r="D30" s="318" t="inlineStr">
        <is>
          <t>Chevy 2Q19</t>
        </is>
      </c>
      <c r="E30" s="318" t="inlineStr">
        <is>
          <t>Music Choice</t>
        </is>
      </c>
      <c r="F30" s="319" t="n">
        <v>43584</v>
      </c>
      <c r="G30" s="319" t="n">
        <v>43646</v>
      </c>
      <c r="H30" s="318" t="n">
        <v>285139</v>
      </c>
      <c r="I30" s="318" t="n">
        <v>1.28</v>
      </c>
      <c r="J30" s="318">
        <f>ROUND(H30*(I30/1000),2)</f>
        <v/>
      </c>
      <c r="K30" s="318" t="n"/>
    </row>
    <row r="31">
      <c r="B31" s="317" t="n">
        <v>4</v>
      </c>
      <c r="C31" s="318" t="n">
        <v>32834889</v>
      </c>
      <c r="D31" s="318" t="inlineStr">
        <is>
          <t>FDA 2Q19</t>
        </is>
      </c>
      <c r="E31" s="318" t="inlineStr">
        <is>
          <t>Music Choice</t>
        </is>
      </c>
      <c r="F31" s="319" t="n">
        <v>43584</v>
      </c>
      <c r="G31" s="319" t="n">
        <v>43646</v>
      </c>
      <c r="H31" s="318" t="n">
        <v>1124</v>
      </c>
      <c r="I31" s="318" t="n">
        <v>1.28</v>
      </c>
      <c r="J31" s="318">
        <f>ROUND(H31*(I31/1000),2)</f>
        <v/>
      </c>
      <c r="K31" s="318" t="n"/>
    </row>
    <row r="32">
      <c r="B32" s="317" t="n">
        <v>5</v>
      </c>
      <c r="C32" s="318" t="n">
        <v>32982705</v>
      </c>
      <c r="D32" s="318" t="inlineStr">
        <is>
          <t>Warner Brothers Detective Pikachu</t>
        </is>
      </c>
      <c r="E32" s="318" t="inlineStr">
        <is>
          <t>Music Choice</t>
        </is>
      </c>
      <c r="F32" s="319" t="n">
        <v>43584</v>
      </c>
      <c r="G32" s="319" t="n">
        <v>43597</v>
      </c>
      <c r="H32" s="318" t="n">
        <v>668318</v>
      </c>
      <c r="I32" s="318" t="n">
        <v>1.28</v>
      </c>
      <c r="J32" s="318">
        <f>ROUND(H32*(I32/1000),2)</f>
        <v/>
      </c>
      <c r="K32" s="318" t="n"/>
    </row>
    <row r="33">
      <c r="B33" s="317" t="n">
        <v>6</v>
      </c>
      <c r="C33" s="318" t="n">
        <v>32986669</v>
      </c>
      <c r="D33" s="318" t="inlineStr">
        <is>
          <t>WB Detective Pikachu ADI</t>
        </is>
      </c>
      <c r="E33" s="318" t="inlineStr">
        <is>
          <t>Music Choice</t>
        </is>
      </c>
      <c r="F33" s="319" t="n">
        <v>43584</v>
      </c>
      <c r="G33" s="319" t="n">
        <v>43597</v>
      </c>
      <c r="H33" s="318" t="n">
        <v>4281</v>
      </c>
      <c r="I33" s="318" t="n">
        <v>1.28</v>
      </c>
      <c r="J33" s="318">
        <f>ROUND(H33*(I33/1000),2)</f>
        <v/>
      </c>
      <c r="K33" s="318" t="n"/>
    </row>
    <row customHeight="1" ht="16.5" r="34" s="59" thickBot="1">
      <c r="B34" s="317" t="n">
        <v>7</v>
      </c>
      <c r="C34" s="318" t="n">
        <v>32994673</v>
      </c>
      <c r="D34" s="318" t="inlineStr">
        <is>
          <t>FDA ADU Package 2Q19</t>
        </is>
      </c>
      <c r="E34" s="318" t="inlineStr">
        <is>
          <t>Music Choice</t>
        </is>
      </c>
      <c r="F34" s="319" t="n">
        <v>43584</v>
      </c>
      <c r="G34" s="319" t="n">
        <v>43646</v>
      </c>
      <c r="H34" s="318" t="n">
        <v>17374</v>
      </c>
      <c r="I34" s="318" t="n">
        <v>1.28</v>
      </c>
      <c r="J34" s="318">
        <f>ROUND(H34*(I34/1000),2)</f>
        <v/>
      </c>
      <c r="K34" s="318" t="n"/>
    </row>
    <row r="35">
      <c r="B35" s="317" t="n">
        <v>8</v>
      </c>
      <c r="C35" s="318" t="n">
        <v>32995191</v>
      </c>
      <c r="D35" s="318" t="inlineStr">
        <is>
          <t>FDA MG Package 2019</t>
        </is>
      </c>
      <c r="E35" s="318" t="inlineStr">
        <is>
          <t>Music Choice</t>
        </is>
      </c>
      <c r="F35" s="319" t="n">
        <v>43584</v>
      </c>
      <c r="G35" s="319" t="n">
        <v>43646</v>
      </c>
      <c r="H35" s="318" t="n">
        <v>20821</v>
      </c>
      <c r="I35" s="318" t="n">
        <v>1.28</v>
      </c>
      <c r="J35" s="318">
        <f>ROUND(H35*(I35/1000),2)</f>
        <v/>
      </c>
      <c r="K35" s="318" t="n"/>
    </row>
    <row customHeight="1" ht="15.75" r="36" s="59">
      <c r="B36" s="317" t="n">
        <v>9</v>
      </c>
      <c r="C36" s="318" t="n">
        <v>33194067</v>
      </c>
      <c r="D36" s="318" t="inlineStr">
        <is>
          <t>WB The Sun Is Also A Star</t>
        </is>
      </c>
      <c r="E36" s="318" t="inlineStr">
        <is>
          <t>Music Choice</t>
        </is>
      </c>
      <c r="F36" s="319" t="n">
        <v>43584</v>
      </c>
      <c r="G36" s="319" t="n">
        <v>43603</v>
      </c>
      <c r="H36" s="318" t="n">
        <v>828107</v>
      </c>
      <c r="I36" s="318" t="n">
        <v>1.28</v>
      </c>
      <c r="J36" s="318">
        <f>ROUND(H36*(I36/1000),2)</f>
        <v/>
      </c>
      <c r="K36" s="318" t="n"/>
    </row>
    <row r="37">
      <c r="B37" s="317" t="n">
        <v>10</v>
      </c>
      <c r="C37" s="318" t="n">
        <v>33259989</v>
      </c>
      <c r="D37" s="318" t="inlineStr">
        <is>
          <t>McDonald's 2Q19</t>
        </is>
      </c>
      <c r="E37" s="318" t="inlineStr">
        <is>
          <t>Music Choice</t>
        </is>
      </c>
      <c r="F37" s="319" t="n">
        <v>43584</v>
      </c>
      <c r="G37" s="319" t="n">
        <v>43618</v>
      </c>
      <c r="H37" s="318" t="n">
        <v>1772030</v>
      </c>
      <c r="I37" s="318" t="n">
        <v>1.28</v>
      </c>
      <c r="J37" s="318">
        <f>ROUND(H37*(I37/1000),2)</f>
        <v/>
      </c>
      <c r="K37" s="318" t="n"/>
    </row>
    <row r="38">
      <c r="B38" s="317" t="n">
        <v>11</v>
      </c>
      <c r="C38" s="318" t="n">
        <v>33555181</v>
      </c>
      <c r="D38" s="318" t="inlineStr">
        <is>
          <t>WB Shaft</t>
        </is>
      </c>
      <c r="E38" s="318" t="inlineStr">
        <is>
          <t>Music Choice</t>
        </is>
      </c>
      <c r="F38" s="319" t="n">
        <v>43598</v>
      </c>
      <c r="G38" s="319" t="n">
        <v>43625</v>
      </c>
      <c r="H38" s="318" t="n">
        <v>431813</v>
      </c>
      <c r="I38" s="318" t="n">
        <v>1.28</v>
      </c>
      <c r="J38" s="318">
        <f>ROUND(H38*(I38/1000),2)</f>
        <v/>
      </c>
      <c r="K38" s="318" t="n"/>
    </row>
    <row r="39">
      <c r="B39" s="317" t="n">
        <v>12</v>
      </c>
      <c r="C39" s="318" t="n">
        <v>33754060</v>
      </c>
      <c r="D39" s="318" t="inlineStr">
        <is>
          <t>FOX TV So You Think You Can Dance 2Q19</t>
        </is>
      </c>
      <c r="E39" s="318" t="inlineStr">
        <is>
          <t>Music Choice</t>
        </is>
      </c>
      <c r="F39" s="319" t="n">
        <v>43605</v>
      </c>
      <c r="G39" s="319" t="n">
        <v>43619</v>
      </c>
      <c r="H39" s="318" t="n">
        <v>328932</v>
      </c>
      <c r="I39" s="318" t="n">
        <v>1.28</v>
      </c>
      <c r="J39" s="318">
        <f>ROUND(H39*(I39/1000),2)</f>
        <v/>
      </c>
      <c r="K39" s="318" t="n"/>
    </row>
    <row r="40">
      <c r="B40" s="317" t="n">
        <v>13</v>
      </c>
      <c r="C40" s="318" t="n">
        <v>33838929</v>
      </c>
      <c r="D40" s="318" t="inlineStr">
        <is>
          <t>WB Annabelle Comes Home</t>
        </is>
      </c>
      <c r="E40" s="318" t="inlineStr">
        <is>
          <t>Music Choice</t>
        </is>
      </c>
      <c r="F40" s="319" t="n">
        <v>43612</v>
      </c>
      <c r="G40" s="319" t="n">
        <v>43625</v>
      </c>
      <c r="H40" s="318" t="n">
        <v>44438</v>
      </c>
      <c r="I40" s="318" t="n">
        <v>1.28</v>
      </c>
      <c r="J40" s="318">
        <f>ROUND(H40*(I40/1000),2)</f>
        <v/>
      </c>
      <c r="K40" s="318" t="n"/>
    </row>
    <row r="41">
      <c r="B41" s="95" t="n"/>
      <c r="C41" s="95" t="n"/>
      <c r="F41" s="320" t="n"/>
      <c r="G41" s="320" t="n"/>
      <c r="H41" s="253" t="n"/>
      <c r="I41" s="253" t="n"/>
      <c r="J41" s="337" t="n"/>
      <c r="L41" s="194" t="n"/>
    </row>
    <row r="42">
      <c r="B42" s="95" t="n"/>
      <c r="C42" s="92" t="n"/>
      <c r="F42" s="47" t="n"/>
      <c r="G42" s="48" t="n"/>
      <c r="H42" s="47" t="n"/>
      <c r="I42" s="332" t="n"/>
      <c r="J42" s="333" t="n"/>
      <c r="L42" s="194" t="n"/>
    </row>
    <row customHeight="1" ht="15.75" r="43" s="59">
      <c r="B43" s="95" t="n"/>
      <c r="C43" s="92" t="n"/>
      <c r="F43" s="253" t="n"/>
      <c r="H43" s="253" t="n"/>
      <c r="I43" s="337" t="n"/>
      <c r="J43" s="338" t="n"/>
      <c r="L43" s="194" t="n"/>
    </row>
    <row r="44">
      <c r="B44" s="95" t="n"/>
      <c r="C44" s="92" t="n"/>
      <c r="F44" s="100" t="inlineStr">
        <is>
          <t>TOTAL:</t>
        </is>
      </c>
      <c r="H44" s="253" t="n"/>
      <c r="I44" s="337" t="n"/>
      <c r="J44" s="338" t="n"/>
      <c r="M44" s="339" t="n"/>
    </row>
    <row r="45">
      <c r="B45" s="95" t="n"/>
      <c r="C45" s="92" t="n"/>
      <c r="F45" s="216" t="n"/>
      <c r="G45" s="253" t="n"/>
      <c r="I45" s="253" t="n"/>
      <c r="J45" s="337" t="n"/>
    </row>
    <row r="46">
      <c r="B46" s="74" t="inlineStr">
        <is>
          <t xml:space="preserve">Invoice Comments:
</t>
        </is>
      </c>
      <c r="C46" s="66" t="n"/>
      <c r="D46" s="79" t="n"/>
      <c r="E46" s="66" t="n"/>
      <c r="F46" s="66" t="n"/>
      <c r="G46" s="66" t="n"/>
      <c r="H46" s="66" t="n"/>
      <c r="I46" s="66" t="n"/>
      <c r="J46" s="67" t="n"/>
    </row>
    <row r="47">
      <c r="B47" s="153" t="n"/>
      <c r="C47" s="153" t="n"/>
      <c r="D47" s="153" t="n"/>
      <c r="E47" s="153" t="n"/>
      <c r="F47" s="153" t="n"/>
      <c r="G47" s="153" t="n"/>
      <c r="H47" s="153" t="n"/>
      <c r="I47" s="153" t="n"/>
      <c r="J47" s="153" t="n"/>
    </row>
    <row r="48">
      <c r="B48" s="293" t="n"/>
      <c r="C48" s="293" t="n"/>
      <c r="D48" s="293" t="n"/>
      <c r="E48" s="293" t="n"/>
      <c r="F48" s="293" t="n"/>
      <c r="G48" s="293" t="n"/>
      <c r="H48" s="293" t="n"/>
      <c r="I48" s="293" t="n"/>
      <c r="J48" s="293" t="n"/>
    </row>
    <row r="49">
      <c r="B49" s="24" t="inlineStr">
        <is>
          <t>Please detach this portion and return with your remittance to:</t>
        </is>
      </c>
      <c r="J49" s="216" t="n"/>
    </row>
    <row r="50"/>
    <row r="51">
      <c r="B51" s="30" t="inlineStr">
        <is>
          <t>Canoe Ventures, LLC</t>
        </is>
      </c>
      <c r="C51" s="276" t="n"/>
      <c r="D51" s="71" t="n"/>
      <c r="E51" s="28" t="inlineStr">
        <is>
          <t>Invoice Date:</t>
        </is>
      </c>
      <c r="F51" s="26">
        <f>J1</f>
        <v/>
      </c>
    </row>
    <row r="52">
      <c r="B52" s="23" t="inlineStr">
        <is>
          <t>Attention: Accounting Department</t>
        </is>
      </c>
      <c r="D52" s="72" t="n"/>
      <c r="E52" s="58" t="inlineStr">
        <is>
          <t>Invoice Number:</t>
        </is>
      </c>
      <c r="F52" s="27">
        <f>J2</f>
        <v/>
      </c>
    </row>
    <row r="53">
      <c r="B53" s="31" t="inlineStr">
        <is>
          <t>200 Union Boulevard, Suite 201</t>
        </is>
      </c>
      <c r="D53" s="72" t="n"/>
      <c r="E53" s="58" t="inlineStr">
        <is>
          <t>Programmer:</t>
        </is>
      </c>
      <c r="F53" s="27" t="inlineStr">
        <is>
          <t>Music Choice</t>
        </is>
      </c>
      <c r="I53" s="25" t="inlineStr">
        <is>
          <t>Amount Due:</t>
        </is>
      </c>
      <c r="J53" s="343">
        <f>SUM(J28:J42)</f>
        <v/>
      </c>
    </row>
    <row r="54">
      <c r="B54" s="32" t="inlineStr">
        <is>
          <t>Lakewood, CO  80228</t>
        </is>
      </c>
      <c r="C54" s="277" t="n"/>
      <c r="D54" s="73" t="n"/>
      <c r="E54" s="151" t="inlineStr">
        <is>
          <t>Network(s):</t>
        </is>
      </c>
      <c r="F54" s="27" t="inlineStr">
        <is>
          <t>Music Choice</t>
        </is>
      </c>
      <c r="G54" s="240" t="n"/>
      <c r="H54" s="149" t="n"/>
      <c r="I54" s="163" t="n"/>
    </row>
    <row r="55">
      <c r="C55" s="19" t="n"/>
      <c r="D55" s="19" t="n"/>
      <c r="E55" s="18" t="n"/>
      <c r="F55" s="149" t="n"/>
      <c r="G55" s="149" t="n"/>
      <c r="H55" s="149" t="n"/>
      <c r="I55" s="149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  <row r="62">
      <c r="C62" s="19" t="n"/>
      <c r="D62" s="19" t="n"/>
      <c r="E62" s="18" t="n"/>
      <c r="F62" s="18" t="n"/>
      <c r="G62" s="18" t="n"/>
    </row>
    <row r="63">
      <c r="C63" s="19" t="n"/>
      <c r="D63" s="19" t="n"/>
      <c r="E63" s="18" t="n"/>
      <c r="F63" s="18" t="n"/>
      <c r="G63" s="18" t="n"/>
    </row>
    <row r="64">
      <c r="C64" s="19" t="n"/>
      <c r="D64" s="19" t="n"/>
      <c r="E64" s="18" t="n"/>
      <c r="F64" s="18" t="n"/>
      <c r="G64" s="18" t="n"/>
    </row>
    <row r="65">
      <c r="C65" s="19" t="n"/>
      <c r="D65" s="19" t="n"/>
      <c r="E65" s="18" t="n"/>
      <c r="F65" s="18" t="n"/>
      <c r="G65" s="18" t="n"/>
    </row>
    <row r="66">
      <c r="C66" s="19" t="n"/>
      <c r="D66" s="19" t="n"/>
      <c r="E66" s="18" t="n"/>
      <c r="F66" s="18" t="n"/>
      <c r="G66" s="18" t="n"/>
    </row>
    <row r="67">
      <c r="C67" s="19" t="n"/>
      <c r="D67" s="19" t="n"/>
      <c r="E67" s="18" t="n"/>
      <c r="F67" s="18" t="n"/>
      <c r="G67" s="18" t="n"/>
    </row>
    <row r="68">
      <c r="C68" s="19" t="n"/>
      <c r="D68" s="19" t="n"/>
      <c r="E68" s="18" t="n"/>
      <c r="F68" s="18" t="n"/>
      <c r="G68" s="18" t="n"/>
    </row>
  </sheetData>
  <mergeCells count="11">
    <mergeCell ref="D21:E21"/>
    <mergeCell ref="H6:J6"/>
    <mergeCell ref="H7:J7"/>
    <mergeCell ref="H8:J8"/>
    <mergeCell ref="H13:J13"/>
    <mergeCell ref="H11:J11"/>
    <mergeCell ref="H9:J9"/>
    <mergeCell ref="H12:J12"/>
    <mergeCell ref="H15:J15"/>
    <mergeCell ref="H5:J5"/>
    <mergeCell ref="H4:J4"/>
  </mergeCells>
  <hyperlinks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</hyperlinks>
  <printOptions horizontalCentered="1"/>
  <pageMargins bottom="0.6" footer="0.2" header="0.2" left="0.5" right="0.5" top="0.5"/>
  <pageSetup fitToHeight="0" orientation="landscape" scale="6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 fitToPage="1"/>
  </sheetPr>
  <dimension ref="A1:L60"/>
  <sheetViews>
    <sheetView showGridLines="0" topLeftCell="A13" workbookViewId="0" zoomScale="85" zoomScaleNormal="85" zoomScalePageLayoutView="8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bestFit="1" customWidth="1" max="4" min="4" style="280" width="89.7109375"/>
    <col bestFit="1" customWidth="1" max="5" min="5" style="280" width="15.7109375"/>
    <col customWidth="1" max="7" min="6" style="280" width="22.5703125"/>
    <col customWidth="1" max="8" min="8" style="280" width="22.7109375"/>
    <col customWidth="1" max="9" min="9" style="280" width="17.7109375"/>
    <col customWidth="1" max="10" min="10" style="280" width="22.5703125"/>
    <col customWidth="1" max="11" min="11" style="280" width="2.7109375"/>
    <col customWidth="1" max="12" min="12" style="280" width="12.28515625"/>
    <col customWidth="1" max="16384" min="13" style="280" width="8.710937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B5" s="127" t="inlineStr">
        <is>
          <t>Canoe Ventures, LLC</t>
        </is>
      </c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6" t="inlineStr">
        <is>
          <t>200 Union Boulevard, Suite 201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Lakewood, CO  80228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2" t="inlineStr">
        <is>
          <t>303-224-3000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B9" s="125" t="inlineStr">
        <is>
          <t>invoices@canoeventures.com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C10" s="297" t="n"/>
      <c r="D10" s="279" t="n"/>
      <c r="E10" s="279" t="n"/>
      <c r="F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60 DAYS      </t>
        </is>
      </c>
    </row>
    <row r="12">
      <c r="B12" s="115" t="inlineStr">
        <is>
          <t>Bill To:</t>
        </is>
      </c>
      <c r="D12" s="101" t="inlineStr">
        <is>
          <t>NBCU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01" t="inlineStr">
        <is>
          <t>Attention: Silvestro Accettullo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245" t="inlineStr">
        <is>
          <t>1221 6th Avenue</t>
        </is>
      </c>
      <c r="E14" s="295" t="n"/>
      <c r="F14" s="295" t="n"/>
      <c r="H14" s="297" t="n"/>
      <c r="I14" s="297" t="n"/>
      <c r="J14" s="297" t="n"/>
    </row>
    <row r="15">
      <c r="A15" s="280" t="inlineStr">
        <is>
          <t xml:space="preserve"> </t>
        </is>
      </c>
      <c r="C15" s="121" t="n"/>
      <c r="D15" s="245" t="inlineStr">
        <is>
          <t>New York, NY 10020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</row>
    <row r="16">
      <c r="C16" s="295" t="n"/>
      <c r="D16" s="76" t="inlineStr">
        <is>
          <t>Silvestro.Accettullo@nbcuni.com</t>
        </is>
      </c>
      <c r="E16" s="295" t="n"/>
      <c r="G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E17" s="295" t="n"/>
      <c r="F17" s="295" t="n"/>
      <c r="G17" s="245" t="n"/>
      <c r="H17" s="104" t="inlineStr">
        <is>
          <t xml:space="preserve">    0M - 200M</t>
        </is>
      </c>
      <c r="I17" s="311" t="n">
        <v>1.28</v>
      </c>
      <c r="J17" s="110" t="n"/>
    </row>
    <row r="18">
      <c r="B18" s="117" t="inlineStr">
        <is>
          <t>Invoice Period Start:</t>
        </is>
      </c>
      <c r="D18" s="116" t="n"/>
      <c r="E18" s="295" t="n"/>
      <c r="F18" s="295" t="n"/>
      <c r="G18" s="245" t="n"/>
      <c r="H18" s="104" t="inlineStr">
        <is>
          <t>200M - 400M</t>
        </is>
      </c>
      <c r="I18" s="311" t="n">
        <v>1.13</v>
      </c>
      <c r="J18" s="110" t="n"/>
    </row>
    <row r="19">
      <c r="B19" s="117" t="inlineStr">
        <is>
          <t>Invoice Period End:</t>
        </is>
      </c>
      <c r="D19" s="116" t="n"/>
      <c r="E19" s="295" t="n"/>
      <c r="F19" s="295" t="n"/>
      <c r="G19" s="245" t="n"/>
      <c r="H19" s="104" t="inlineStr">
        <is>
          <t>400M - 600M</t>
        </is>
      </c>
      <c r="I19" s="311" t="n">
        <v>0.9900000000000001</v>
      </c>
      <c r="J19" s="110" t="n"/>
    </row>
    <row r="20">
      <c r="B20" s="115" t="inlineStr">
        <is>
          <t>Programming Group:</t>
        </is>
      </c>
      <c r="D20" s="264" t="inlineStr">
        <is>
          <t>NBCU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0.8500000000000001</v>
      </c>
      <c r="J20" s="110" t="n"/>
    </row>
    <row customHeight="1" ht="15.75" r="21" s="59">
      <c r="B21" s="207" t="inlineStr">
        <is>
          <t>Network(s):</t>
        </is>
      </c>
      <c r="D21" s="292" t="inlineStr">
        <is>
          <t>Bravo, E!, NBC Universo, NBC, Oxygen, Universal Kids, Style, Syfy, Telemundo, USA, Esquire, CNBC, Pre Olympics, Olympics, MSNBC, Golf Channel, Chiller, NBC News</t>
        </is>
      </c>
      <c r="E21" s="240" t="n"/>
      <c r="F21" s="240" t="n"/>
      <c r="G21" s="245" t="n"/>
      <c r="H21" s="104" t="inlineStr">
        <is>
          <t xml:space="preserve">  800M - 2B        </t>
        </is>
      </c>
      <c r="I21" s="311" t="n">
        <v>0.7100000000000001</v>
      </c>
      <c r="J21" s="110" t="n"/>
    </row>
    <row r="22">
      <c r="E22" s="295" t="n"/>
      <c r="F22" s="295" t="n"/>
      <c r="G22" s="245" t="n"/>
      <c r="H22" s="104" t="inlineStr">
        <is>
          <t>2B - 3B</t>
        </is>
      </c>
      <c r="I22" s="311" t="n">
        <v>0.6100000000000001</v>
      </c>
      <c r="J22" s="110" t="n"/>
      <c r="K22" s="245" t="n"/>
      <c r="L22" s="206" t="n"/>
    </row>
    <row r="23">
      <c r="B23" s="24" t="inlineStr">
        <is>
          <t>Previous YTD Impressions:</t>
        </is>
      </c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0.5800000000000001</v>
      </c>
      <c r="J23" s="110" t="n"/>
      <c r="K23" s="245" t="n"/>
      <c r="L23" s="253" t="n"/>
    </row>
    <row r="24">
      <c r="B24" s="24" t="n"/>
      <c r="D24" s="46" t="n"/>
      <c r="E24" s="295" t="n"/>
      <c r="F24" s="295" t="n"/>
      <c r="G24" s="245" t="n"/>
      <c r="H24" s="104" t="inlineStr">
        <is>
          <t>4B - 5B</t>
        </is>
      </c>
      <c r="I24" s="311" t="n">
        <v>0.55</v>
      </c>
      <c r="J24" s="110" t="n"/>
      <c r="K24" s="245" t="n"/>
      <c r="L24" s="253" t="n"/>
    </row>
    <row r="25">
      <c r="B25" s="24" t="n"/>
      <c r="D25" s="46" t="n"/>
      <c r="E25" s="295" t="n"/>
      <c r="F25" s="295" t="n"/>
      <c r="G25" s="245" t="n"/>
      <c r="H25" s="104" t="inlineStr">
        <is>
          <t>5B+</t>
        </is>
      </c>
      <c r="I25" s="311" t="n">
        <v>0.5</v>
      </c>
      <c r="J25" s="110" t="n"/>
      <c r="K25" s="245" t="n"/>
    </row>
    <row r="26">
      <c r="B26" s="24" t="n"/>
      <c r="D26" s="46" t="n"/>
      <c r="E26" s="295" t="n"/>
      <c r="F26" s="295" t="n"/>
      <c r="G26" s="295" t="n"/>
      <c r="H26" s="245" t="n"/>
      <c r="I26" s="104" t="n"/>
      <c r="J26" s="311" t="n"/>
      <c r="K26" s="101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</row>
    <row r="28">
      <c r="B28" s="95" t="n"/>
      <c r="C28" s="95" t="n"/>
      <c r="D28" s="205" t="n"/>
      <c r="F28" s="320" t="n"/>
      <c r="G28" s="320" t="n"/>
      <c r="H28" s="204" t="n"/>
      <c r="I28" s="253" t="n"/>
      <c r="J28" s="354" t="n"/>
    </row>
    <row customHeight="1" ht="16.5" r="29" s="59" thickBot="1">
      <c r="B29" s="95" t="n"/>
      <c r="C29" s="92" t="n"/>
      <c r="E29" s="216" t="n"/>
      <c r="F29" s="47" t="n"/>
      <c r="G29" s="48" t="n"/>
      <c r="H29" s="47" t="n"/>
      <c r="I29" s="332" t="n"/>
      <c r="J29" s="324" t="n"/>
    </row>
    <row customHeight="1" ht="16.5" r="30" s="59" thickTop="1">
      <c r="B30" s="95" t="n"/>
      <c r="C30" s="92" t="n"/>
      <c r="E30" s="216" t="n"/>
      <c r="F30" s="253" t="n"/>
      <c r="H30" s="253" t="n"/>
      <c r="I30" s="337" t="n"/>
      <c r="J30" s="322" t="n"/>
    </row>
    <row r="31">
      <c r="B31" s="95" t="n"/>
      <c r="C31" s="92" t="n"/>
      <c r="F31" s="60" t="inlineStr">
        <is>
          <t>Sub-totals by Network:</t>
        </is>
      </c>
      <c r="G31" s="197" t="inlineStr">
        <is>
          <t>Bravo</t>
        </is>
      </c>
      <c r="H31" s="253" t="n"/>
      <c r="I31" s="337" t="n"/>
      <c r="J31" s="325" t="n"/>
    </row>
    <row r="32">
      <c r="B32" s="95" t="n"/>
      <c r="C32" s="92" t="n"/>
      <c r="F32" s="60" t="n"/>
      <c r="G32" s="197" t="inlineStr">
        <is>
          <t>E!</t>
        </is>
      </c>
      <c r="H32" s="253" t="n"/>
      <c r="I32" s="337" t="n"/>
      <c r="J32" s="325" t="n"/>
    </row>
    <row r="33">
      <c r="B33" s="95" t="n"/>
      <c r="C33" s="92" t="n"/>
      <c r="F33" s="253" t="n"/>
      <c r="G33" s="197" t="inlineStr">
        <is>
          <t>NBC Broadcast</t>
        </is>
      </c>
      <c r="H33" s="253" t="n"/>
      <c r="I33" s="337" t="n"/>
      <c r="J33" s="325" t="n"/>
    </row>
    <row r="34">
      <c r="B34" s="95" t="n"/>
      <c r="C34" s="92" t="n"/>
      <c r="F34" s="253" t="n"/>
      <c r="G34" s="197" t="inlineStr">
        <is>
          <t>Oxygen</t>
        </is>
      </c>
      <c r="H34" s="253" t="n"/>
      <c r="I34" s="337" t="n"/>
      <c r="J34" s="325" t="n"/>
    </row>
    <row r="35">
      <c r="B35" s="95" t="n"/>
      <c r="C35" s="92" t="n"/>
      <c r="F35" s="253" t="n"/>
      <c r="G35" s="197" t="inlineStr">
        <is>
          <t>Universal Kids</t>
        </is>
      </c>
      <c r="H35" s="253" t="n"/>
      <c r="I35" s="337" t="n"/>
      <c r="J35" s="325" t="n"/>
    </row>
    <row customHeight="1" ht="15.75" r="36" s="59">
      <c r="B36" s="95" t="n"/>
      <c r="C36" s="92" t="n"/>
      <c r="F36" s="253" t="n"/>
      <c r="G36" s="197" t="inlineStr">
        <is>
          <t>Syfy</t>
        </is>
      </c>
      <c r="H36" s="253" t="n"/>
      <c r="I36" s="337" t="n"/>
      <c r="J36" s="325" t="n"/>
    </row>
    <row r="37">
      <c r="B37" s="95" t="n"/>
      <c r="C37" s="92" t="n"/>
      <c r="F37" s="253" t="n"/>
      <c r="G37" s="197" t="inlineStr">
        <is>
          <t>Telemundo</t>
        </is>
      </c>
      <c r="H37" s="253" t="n"/>
      <c r="I37" s="337" t="n"/>
      <c r="J37" s="325" t="n"/>
    </row>
    <row r="38">
      <c r="B38" s="95" t="n"/>
      <c r="C38" s="92" t="n"/>
      <c r="F38" s="253" t="n"/>
      <c r="G38" s="197" t="inlineStr">
        <is>
          <t>USA</t>
        </is>
      </c>
      <c r="H38" s="253" t="n"/>
      <c r="I38" s="337" t="n"/>
      <c r="J38" s="325" t="n"/>
    </row>
    <row r="39">
      <c r="B39" s="95" t="n"/>
      <c r="C39" s="92" t="n"/>
      <c r="F39" s="253" t="n"/>
      <c r="G39" s="197" t="inlineStr">
        <is>
          <t>NBC Sports</t>
        </is>
      </c>
      <c r="H39" s="253" t="n"/>
      <c r="I39" s="337" t="n"/>
      <c r="J39" s="325" t="n"/>
    </row>
    <row r="40">
      <c r="B40" s="95" t="n"/>
      <c r="C40" s="92" t="n"/>
      <c r="F40" s="253" t="n"/>
      <c r="G40" s="197" t="inlineStr">
        <is>
          <t>NBC News</t>
        </is>
      </c>
      <c r="H40" s="253" t="n"/>
      <c r="I40" s="337" t="n"/>
      <c r="J40" s="325" t="n"/>
    </row>
    <row r="41">
      <c r="B41" s="95" t="n"/>
      <c r="C41" s="92" t="n"/>
      <c r="F41" s="253" t="n"/>
      <c r="G41" s="197" t="inlineStr">
        <is>
          <t>NBC Universo</t>
        </is>
      </c>
      <c r="H41" s="253" t="n"/>
      <c r="I41" s="337" t="n"/>
      <c r="J41" s="325" t="n"/>
    </row>
    <row r="42">
      <c r="B42" s="95" t="n"/>
      <c r="C42" s="92" t="n"/>
      <c r="F42" s="253" t="n"/>
      <c r="G42" s="197" t="inlineStr">
        <is>
          <t>MSNBC</t>
        </is>
      </c>
      <c r="H42" s="253" t="n"/>
      <c r="I42" s="337" t="n"/>
      <c r="J42" s="325" t="n"/>
    </row>
    <row r="43">
      <c r="B43" s="95" t="n"/>
      <c r="C43" s="92" t="n"/>
      <c r="F43" s="253" t="n"/>
      <c r="G43" s="197" t="inlineStr">
        <is>
          <t>CNBC</t>
        </is>
      </c>
      <c r="H43" s="253" t="n"/>
      <c r="I43" s="337" t="n"/>
      <c r="J43" s="325" t="n"/>
    </row>
    <row r="44">
      <c r="B44" s="95" t="n"/>
      <c r="C44" s="92" t="n"/>
      <c r="F44" s="253" t="n"/>
      <c r="G44" s="197" t="inlineStr">
        <is>
          <t>Golf Channel</t>
        </is>
      </c>
      <c r="H44" s="253" t="n"/>
      <c r="I44" s="337" t="n"/>
      <c r="J44" s="325" t="n"/>
    </row>
    <row customHeight="1" ht="16.5" r="45" s="59" thickBot="1">
      <c r="B45" s="95" t="n"/>
      <c r="C45" s="92" t="n"/>
      <c r="E45" s="216" t="n"/>
      <c r="F45" s="47" t="n"/>
      <c r="G45" s="48" t="n"/>
      <c r="H45" s="47" t="n"/>
      <c r="I45" s="332" t="n"/>
      <c r="J45" s="324" t="n"/>
    </row>
    <row customHeight="1" ht="16.5" r="46" s="59" thickTop="1">
      <c r="B46" s="95" t="n"/>
      <c r="C46" s="92" t="n"/>
      <c r="E46" s="216" t="n"/>
      <c r="F46" s="253" t="n"/>
      <c r="H46" s="253" t="n"/>
      <c r="I46" s="337" t="n"/>
      <c r="J46" s="322" t="n"/>
    </row>
    <row r="47">
      <c r="F47" s="60" t="inlineStr">
        <is>
          <t>Total:</t>
        </is>
      </c>
      <c r="G47" s="253" t="n"/>
      <c r="H47" s="253" t="n"/>
      <c r="J47" s="338" t="n"/>
    </row>
    <row r="48"/>
    <row r="49">
      <c r="B49" s="74" t="inlineStr">
        <is>
          <t xml:space="preserve">Invoice Comments:
</t>
        </is>
      </c>
      <c r="C49" s="66" t="n"/>
      <c r="D49" s="202" t="n"/>
      <c r="E49" s="201" t="n"/>
      <c r="F49" s="201" t="n"/>
      <c r="G49" s="201" t="n"/>
      <c r="H49" s="201" t="n"/>
      <c r="I49" s="201" t="n"/>
      <c r="J49" s="200" t="n"/>
    </row>
    <row r="50">
      <c r="B50" s="68" t="n"/>
      <c r="C50" s="69" t="n"/>
      <c r="D50" s="199" t="n"/>
      <c r="E50" s="199" t="n"/>
      <c r="F50" s="199" t="n"/>
      <c r="G50" s="199" t="n"/>
      <c r="H50" s="199" t="n"/>
      <c r="I50" s="199" t="n"/>
      <c r="J50" s="198" t="n"/>
    </row>
    <row customHeight="1" ht="16.5" r="51" s="59" thickBot="1">
      <c r="B51" s="33" t="n"/>
      <c r="C51" s="33" t="n"/>
      <c r="D51" s="33" t="n"/>
      <c r="E51" s="33" t="n"/>
      <c r="F51" s="33" t="n"/>
      <c r="G51" s="33" t="n"/>
      <c r="H51" s="33" t="n"/>
      <c r="I51" s="33" t="n"/>
      <c r="J51" s="33" t="n"/>
    </row>
    <row r="52"/>
    <row r="53">
      <c r="B53" s="24" t="inlineStr">
        <is>
          <t>Please detach this portion and return with your remittance to:</t>
        </is>
      </c>
      <c r="J53" s="326" t="n"/>
    </row>
    <row r="54">
      <c r="J54" s="197" t="n"/>
    </row>
    <row customHeight="1" ht="15.75" r="55" s="59">
      <c r="B55" s="30" t="inlineStr">
        <is>
          <t>Canoe Ventures, LLC</t>
        </is>
      </c>
      <c r="C55" s="276" t="n"/>
      <c r="D55" s="71" t="n"/>
      <c r="F55" s="28" t="inlineStr">
        <is>
          <t>Invoice Date:</t>
        </is>
      </c>
      <c r="G55" s="26">
        <f>J1</f>
        <v/>
      </c>
      <c r="J55" s="197" t="n"/>
    </row>
    <row r="56">
      <c r="B56" s="23" t="inlineStr">
        <is>
          <t>Attention: Accounting Department</t>
        </is>
      </c>
      <c r="D56" s="72" t="n"/>
      <c r="F56" s="58" t="inlineStr">
        <is>
          <t>Invoice Number:</t>
        </is>
      </c>
      <c r="G56" s="27">
        <f>J2</f>
        <v/>
      </c>
    </row>
    <row r="57">
      <c r="B57" s="31" t="inlineStr">
        <is>
          <t>200 Union Boulevard, Suite 201</t>
        </is>
      </c>
      <c r="D57" s="72" t="n"/>
      <c r="F57" s="58" t="inlineStr">
        <is>
          <t>Programmer:</t>
        </is>
      </c>
      <c r="G57" s="27">
        <f>D20</f>
        <v/>
      </c>
      <c r="I57" s="25" t="inlineStr">
        <is>
          <t>Amount Due:</t>
        </is>
      </c>
      <c r="J57" s="328" t="n"/>
    </row>
    <row r="58">
      <c r="B58" s="32" t="inlineStr">
        <is>
          <t>Lakewood, CO  80228</t>
        </is>
      </c>
      <c r="C58" s="277" t="n"/>
      <c r="D58" s="73" t="n"/>
      <c r="F58" s="196" t="n"/>
      <c r="G58" s="149" t="n"/>
      <c r="H58" s="149" t="n"/>
      <c r="I58" s="149" t="n"/>
    </row>
    <row customHeight="1" ht="15.75" r="59" s="59">
      <c r="C59" s="19" t="n"/>
      <c r="D59" s="19" t="n"/>
      <c r="E59" s="18" t="n"/>
      <c r="F59" s="18" t="n"/>
      <c r="G59" s="149" t="n"/>
      <c r="H59" s="149" t="n"/>
      <c r="I59" s="149" t="n"/>
    </row>
    <row r="60">
      <c r="C60" s="19" t="n"/>
      <c r="D60" s="19" t="n"/>
      <c r="E60" s="18" t="n"/>
      <c r="F60" s="18" t="n"/>
      <c r="G60" s="18" t="n"/>
    </row>
  </sheetData>
  <autoFilter ref="B27:J28"/>
  <mergeCells count="11"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D21:D22"/>
  </mergeCells>
  <hyperlinks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  <hyperlink ref="B9" r:id="rId23"/>
    <hyperlink ref="D16" r:id="rId24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25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1">
    <outlinePr summaryBelow="1" summaryRight="1"/>
    <pageSetUpPr fitToPage="1"/>
  </sheetPr>
  <dimension ref="A1:M59"/>
  <sheetViews>
    <sheetView showGridLines="0" topLeftCell="A10" workbookViewId="0" zoomScale="85" zoomScaleNormal="85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0.7109375"/>
    <col customWidth="1" max="5" min="5" style="280" width="20.7109375"/>
    <col customWidth="1" max="6" min="6" style="280" width="22.7109375"/>
    <col customWidth="1" max="7" min="7" style="280" width="21.42578125"/>
    <col customWidth="1" max="8" min="8" style="280" width="22.7109375"/>
    <col customWidth="1" max="9" min="9" style="280" width="17.7109375"/>
    <col customWidth="1" max="10" min="10" style="280" width="22.85546875"/>
    <col customWidth="1" max="11" min="11" style="280" width="2"/>
    <col customWidth="1" max="12" min="12" style="280" width="12.28515625"/>
    <col customWidth="1" max="13" min="13" style="280" width="16"/>
    <col customWidth="1" max="14" min="14" style="280" width="4.7109375"/>
    <col customWidth="1" max="16384" min="15" style="280" width="8.710937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Reelz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19" t="inlineStr">
        <is>
          <t>Attention: Christine Georgakakis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118" t="inlineStr">
        <is>
          <t>AccountsPayable@reelzchannel.com</t>
        </is>
      </c>
      <c r="E14" s="295" t="n"/>
      <c r="F14" s="295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18" t="inlineStr">
        <is>
          <t>Cgeorgakakis@reelz.com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</row>
    <row r="16">
      <c r="D16" s="162" t="n"/>
      <c r="E16" s="295" t="n"/>
      <c r="G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D17" s="76" t="n"/>
      <c r="E17" s="295" t="n"/>
      <c r="F17" s="295" t="n"/>
      <c r="G17" s="245" t="n"/>
      <c r="H17" s="104" t="inlineStr">
        <is>
          <t xml:space="preserve">    0M - 200M</t>
        </is>
      </c>
      <c r="I17" s="311" t="n">
        <v>1.05</v>
      </c>
      <c r="J17" s="367" t="n"/>
    </row>
    <row r="18">
      <c r="B18" s="117" t="inlineStr">
        <is>
          <t>Invoice Period Start:</t>
        </is>
      </c>
      <c r="D18" s="116" t="n"/>
      <c r="E18" s="295" t="n"/>
      <c r="F18" s="295" t="n"/>
      <c r="G18" s="245" t="n"/>
      <c r="H18" s="104" t="inlineStr">
        <is>
          <t>200M - 400M</t>
        </is>
      </c>
      <c r="I18" s="311" t="n">
        <v>1</v>
      </c>
      <c r="J18" s="110" t="n"/>
    </row>
    <row r="19">
      <c r="B19" s="117" t="inlineStr">
        <is>
          <t>Invoice Period End:</t>
        </is>
      </c>
      <c r="D19" s="116" t="n"/>
      <c r="E19" s="295" t="n"/>
      <c r="F19" s="295" t="n"/>
      <c r="G19" s="245" t="n"/>
      <c r="H19" s="104" t="inlineStr">
        <is>
          <t>400M - 600M</t>
        </is>
      </c>
      <c r="I19" s="311" t="n">
        <v>0.95</v>
      </c>
      <c r="J19" s="110" t="n"/>
    </row>
    <row r="20">
      <c r="B20" s="115" t="inlineStr">
        <is>
          <t>Programming Group:</t>
        </is>
      </c>
      <c r="D20" s="264" t="inlineStr">
        <is>
          <t>Reelz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0.89</v>
      </c>
      <c r="J20" s="110" t="n"/>
    </row>
    <row r="21">
      <c r="B21" s="115" t="inlineStr">
        <is>
          <t>Network(s):</t>
        </is>
      </c>
      <c r="D21" s="264" t="inlineStr">
        <is>
          <t>Reelz</t>
        </is>
      </c>
      <c r="F21" s="295" t="n"/>
      <c r="G21" s="245" t="n"/>
      <c r="H21" s="104" t="inlineStr">
        <is>
          <t xml:space="preserve">  800M - 2B        </t>
        </is>
      </c>
      <c r="I21" s="311" t="n">
        <v>0.84</v>
      </c>
      <c r="J21" s="110" t="n"/>
    </row>
    <row r="22">
      <c r="B22" s="24" t="inlineStr">
        <is>
          <t>Previous YTD Impressions:</t>
        </is>
      </c>
      <c r="D22" s="46" t="n"/>
      <c r="E22" s="295" t="n"/>
      <c r="F22" s="295" t="n"/>
      <c r="G22" s="245" t="n"/>
      <c r="H22" s="104" t="inlineStr">
        <is>
          <t xml:space="preserve">2B - 3B    </t>
        </is>
      </c>
      <c r="I22" s="311" t="n">
        <v>0.79</v>
      </c>
      <c r="J22" s="316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0.75</v>
      </c>
      <c r="J23" s="316" t="n"/>
    </row>
    <row r="24">
      <c r="B24" s="24" t="n"/>
      <c r="D24" s="46" t="n"/>
      <c r="E24" s="295" t="n"/>
      <c r="F24" s="295" t="n"/>
      <c r="G24" s="245" t="n"/>
      <c r="H24" s="104" t="inlineStr">
        <is>
          <t>4B+</t>
        </is>
      </c>
      <c r="I24" s="311" t="n">
        <v>0.73</v>
      </c>
      <c r="J24" s="316" t="n"/>
    </row>
    <row r="25">
      <c r="B25" s="295" t="n"/>
      <c r="C25" s="295" t="n"/>
      <c r="D25" s="295" t="n"/>
      <c r="E25" s="295" t="n"/>
      <c r="F25" s="295" t="n"/>
      <c r="G25" s="295" t="n"/>
      <c r="H25" s="295" t="n"/>
      <c r="I25" s="295" t="n"/>
      <c r="K25" s="297" t="n"/>
      <c r="L25" s="297" t="n"/>
      <c r="M25" s="297" t="n"/>
    </row>
    <row customHeight="1" ht="47.25" r="26" s="59">
      <c r="B26" s="272" t="inlineStr">
        <is>
          <t>Invoice Line #</t>
        </is>
      </c>
      <c r="C26" s="273" t="inlineStr">
        <is>
          <t>Campaign Reference ID</t>
        </is>
      </c>
      <c r="D26" s="273" t="inlineStr">
        <is>
          <t>Campaign Name</t>
        </is>
      </c>
      <c r="E26" s="273" t="inlineStr">
        <is>
          <t>Network</t>
        </is>
      </c>
      <c r="F26" s="274" t="inlineStr">
        <is>
          <t>Start Date</t>
        </is>
      </c>
      <c r="G26" s="274" t="inlineStr">
        <is>
          <t>End Date</t>
        </is>
      </c>
      <c r="H26" s="274" t="inlineStr">
        <is>
          <t>Current Billed Impressions</t>
        </is>
      </c>
      <c r="I26" s="274" t="inlineStr">
        <is>
          <t>CPM</t>
        </is>
      </c>
      <c r="J26" s="260" t="inlineStr">
        <is>
          <t>Total</t>
        </is>
      </c>
    </row>
    <row r="27">
      <c r="B27" s="95" t="n"/>
      <c r="E27" s="27" t="n"/>
      <c r="F27" s="180" t="n"/>
      <c r="G27" s="180" t="n"/>
      <c r="H27" s="253" t="n"/>
      <c r="I27" s="253" t="n"/>
      <c r="J27" s="215" t="n"/>
    </row>
    <row customHeight="1" ht="16.5" r="28" s="59" thickBot="1">
      <c r="B28" s="95" t="n"/>
      <c r="C28" s="92" t="n"/>
      <c r="E28" s="253" t="n"/>
      <c r="F28" s="47" t="n"/>
      <c r="G28" s="47" t="n"/>
      <c r="H28" s="332" t="n"/>
      <c r="I28" s="333" t="n"/>
      <c r="J28" s="333" t="n"/>
    </row>
    <row customHeight="1" ht="16.5" r="29" s="59" thickTop="1">
      <c r="B29" s="95" t="n"/>
      <c r="C29" s="92" t="n"/>
      <c r="E29" s="253" t="n"/>
      <c r="F29" s="253" t="n"/>
      <c r="H29" s="253" t="n"/>
      <c r="I29" s="337" t="n"/>
      <c r="J29" s="338" t="n"/>
    </row>
    <row r="30">
      <c r="B30" s="95" t="n"/>
      <c r="C30" s="92" t="n"/>
      <c r="E30" s="216" t="n"/>
      <c r="F30" s="100" t="inlineStr">
        <is>
          <t>Sub-totals by Network:</t>
        </is>
      </c>
      <c r="G30" s="216" t="inlineStr">
        <is>
          <t>Reelz</t>
        </is>
      </c>
      <c r="H30" s="215">
        <f>SUMIF($E$27:$E$27,$G30,$J$27:$J$28)</f>
        <v/>
      </c>
      <c r="I30" s="334" t="n"/>
      <c r="J30" s="336" t="n"/>
    </row>
    <row r="31">
      <c r="B31" s="95" t="n"/>
      <c r="C31" s="92" t="n"/>
      <c r="E31" s="216" t="n"/>
      <c r="F31" s="100" t="n"/>
      <c r="G31" s="216" t="inlineStr">
        <is>
          <t>Backfill Campaigns</t>
        </is>
      </c>
      <c r="H31" s="215">
        <f>SUMIF($E$27:$E$27,$G31,$J$27:$J$28)</f>
        <v/>
      </c>
      <c r="I31" s="334" t="n"/>
      <c r="J31" s="342" t="inlineStr">
        <is>
          <t xml:space="preserve">Not billed </t>
        </is>
      </c>
    </row>
    <row customHeight="1" ht="16.5" r="32" s="59" thickBot="1">
      <c r="B32" s="95" t="n"/>
      <c r="C32" s="92" t="n"/>
      <c r="E32" s="253" t="n"/>
      <c r="F32" s="47" t="n"/>
      <c r="G32" s="48" t="n"/>
      <c r="H32" s="47" t="n"/>
      <c r="I32" s="332" t="n"/>
      <c r="J32" s="333" t="n"/>
    </row>
    <row customHeight="1" ht="16.5" r="33" s="59" thickTop="1">
      <c r="B33" s="95" t="n"/>
      <c r="C33" s="92" t="n"/>
      <c r="E33" s="216" t="n"/>
      <c r="F33" s="253" t="n"/>
      <c r="H33" s="253" t="n"/>
      <c r="I33" s="337" t="n"/>
      <c r="J33" s="338" t="n"/>
    </row>
    <row r="34">
      <c r="B34" s="95" t="n"/>
      <c r="C34" s="92" t="n"/>
      <c r="E34" s="216" t="n"/>
      <c r="F34" s="100" t="inlineStr">
        <is>
          <t>Total:</t>
        </is>
      </c>
      <c r="H34" s="253">
        <f>SUM(H30:H30)</f>
        <v/>
      </c>
      <c r="I34" s="337" t="n"/>
      <c r="J34" s="345">
        <f>SUM(J30:J31)</f>
        <v/>
      </c>
    </row>
    <row r="35">
      <c r="B35" s="95" t="n"/>
      <c r="C35" s="92" t="n"/>
      <c r="E35" s="216" t="n"/>
      <c r="F35" s="253" t="n"/>
      <c r="H35" s="253" t="n"/>
      <c r="I35" s="337" t="n"/>
      <c r="J35" s="338" t="n"/>
    </row>
    <row customHeight="1" ht="15.75" r="36" s="59">
      <c r="B36" s="74" t="inlineStr">
        <is>
          <t xml:space="preserve">Invoice Comments:
</t>
        </is>
      </c>
      <c r="C36" s="66" t="n"/>
      <c r="D36" s="79" t="n"/>
      <c r="E36" s="66" t="n"/>
      <c r="F36" s="66" t="n"/>
      <c r="G36" s="66" t="n"/>
      <c r="H36" s="66" t="n"/>
      <c r="I36" s="66" t="n"/>
      <c r="J36" s="67" t="n"/>
    </row>
    <row customHeight="1" ht="15.75" r="37" s="59">
      <c r="B37" s="179" t="n"/>
      <c r="C37" s="177" t="n"/>
      <c r="D37" s="178" t="n"/>
      <c r="E37" s="177" t="n"/>
      <c r="F37" s="177" t="n"/>
      <c r="G37" s="177" t="n"/>
      <c r="H37" s="177" t="n"/>
      <c r="I37" s="177" t="n"/>
      <c r="J37" s="176" t="n"/>
    </row>
    <row customHeight="1" ht="16.5" r="38" s="59" thickBot="1">
      <c r="B38" s="175" t="n"/>
      <c r="C38" s="175" t="n"/>
      <c r="D38" s="175" t="n"/>
      <c r="E38" s="175" t="n"/>
      <c r="F38" s="175" t="n"/>
      <c r="G38" s="175" t="n"/>
      <c r="H38" s="175" t="n"/>
      <c r="I38" s="175" t="n"/>
      <c r="J38" s="175" t="n"/>
    </row>
    <row r="39">
      <c r="B39" s="293" t="n"/>
      <c r="C39" s="293" t="n"/>
      <c r="D39" s="293" t="n"/>
      <c r="E39" s="293" t="n"/>
      <c r="F39" s="293" t="n"/>
      <c r="G39" s="293" t="n"/>
      <c r="H39" s="293" t="n"/>
      <c r="I39" s="293" t="n"/>
      <c r="J39" s="293" t="n"/>
    </row>
    <row r="40">
      <c r="B40" s="24" t="inlineStr">
        <is>
          <t>Please detach this portion and return with your remittance to:</t>
        </is>
      </c>
      <c r="J40" s="216" t="n"/>
    </row>
    <row r="42">
      <c r="B42" s="30" t="inlineStr">
        <is>
          <t>Canoe Ventures, LLC</t>
        </is>
      </c>
      <c r="C42" s="276" t="n"/>
      <c r="D42" s="71" t="n"/>
      <c r="E42" s="28" t="inlineStr">
        <is>
          <t>Invoice Date:</t>
        </is>
      </c>
      <c r="F42" s="26">
        <f>J1</f>
        <v/>
      </c>
    </row>
    <row r="43">
      <c r="B43" s="23" t="inlineStr">
        <is>
          <t>Attention: Accounting Department</t>
        </is>
      </c>
      <c r="D43" s="72" t="n"/>
      <c r="E43" s="58" t="inlineStr">
        <is>
          <t>Invoice Number:</t>
        </is>
      </c>
      <c r="F43" s="27">
        <f>J2</f>
        <v/>
      </c>
    </row>
    <row r="44">
      <c r="B44" s="31" t="inlineStr">
        <is>
          <t>200 Union Boulevard, Suite 201</t>
        </is>
      </c>
      <c r="D44" s="72" t="n"/>
      <c r="E44" s="58" t="inlineStr">
        <is>
          <t>Programmer:</t>
        </is>
      </c>
      <c r="F44" s="27" t="inlineStr">
        <is>
          <t>Reelz</t>
        </is>
      </c>
      <c r="I44" s="25" t="inlineStr">
        <is>
          <t>Amount Due:</t>
        </is>
      </c>
      <c r="J44" s="343">
        <f>J34</f>
        <v/>
      </c>
    </row>
    <row customHeight="1" ht="15.75" r="45" s="59">
      <c r="B45" s="32" t="inlineStr">
        <is>
          <t>Lakewood, CO  80228</t>
        </is>
      </c>
      <c r="C45" s="277" t="n"/>
      <c r="D45" s="73" t="n"/>
      <c r="E45" s="151" t="inlineStr">
        <is>
          <t>Network(s):</t>
        </is>
      </c>
      <c r="F45" s="240" t="inlineStr">
        <is>
          <t>Reelz</t>
        </is>
      </c>
      <c r="G45" s="240" t="n"/>
      <c r="H45" s="149" t="n"/>
      <c r="I45" s="163" t="n"/>
    </row>
    <row r="46">
      <c r="C46" s="19" t="n"/>
      <c r="D46" s="19" t="n"/>
      <c r="E46" s="18" t="n"/>
      <c r="F46" s="149" t="n"/>
      <c r="G46" s="149" t="n"/>
      <c r="H46" s="149" t="n"/>
      <c r="I46" s="149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</sheetData>
  <autoFilter ref="B26:J27"/>
  <mergeCells count="11"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D21:E21"/>
  </mergeCells>
  <hyperlinks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  <hyperlink ref="B10" r:id="rId34"/>
    <hyperlink display="mailto:AccountsPayable@reelzchannel.com" ref="D14" r:id="rId35"/>
    <hyperlink display="mailto:Cgeorgakakis@reelz.com" ref="D15" r:id="rId36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7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12">
    <outlinePr summaryBelow="1" summaryRight="1"/>
    <pageSetUpPr fitToPage="1"/>
  </sheetPr>
  <dimension ref="A1:N60"/>
  <sheetViews>
    <sheetView showGridLines="0" topLeftCell="A4" workbookViewId="0" zoomScale="85" zoomScaleNormal="85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0.7109375"/>
    <col customWidth="1" max="5" min="5" style="280" width="20.7109375"/>
    <col customWidth="1" max="7" min="6" style="280" width="22.85546875"/>
    <col customWidth="1" max="8" min="8" style="280" width="23.28515625"/>
    <col customWidth="1" max="9" min="9" style="280" width="19.42578125"/>
    <col customWidth="1" max="10" min="10" style="280" width="22.85546875"/>
    <col customWidth="1" max="11" min="11" style="280" width="1.7109375"/>
    <col customWidth="1" max="12" min="12" style="280" width="16"/>
    <col customWidth="1" max="13" min="13" style="280" width="4.7109375"/>
    <col customWidth="1" max="14" min="14" style="280" width="16"/>
    <col customWidth="1" max="16384" min="15" style="280" width="8.7109375"/>
  </cols>
  <sheetData>
    <row r="1">
      <c r="B1" s="279" t="n"/>
      <c r="C1" s="279" t="n"/>
      <c r="D1" s="279" t="n"/>
      <c r="E1" s="279" t="n"/>
      <c r="F1" s="279" t="n"/>
      <c r="G1" s="279" t="n"/>
      <c r="H1" s="295" t="n"/>
      <c r="I1" s="60" t="inlineStr">
        <is>
          <t>Invoice Date: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</row>
    <row r="3">
      <c r="B3" s="279" t="n"/>
      <c r="C3" s="279" t="n"/>
      <c r="D3" s="279" t="n"/>
      <c r="E3" s="279" t="n"/>
      <c r="F3" s="279" t="n"/>
      <c r="G3" s="279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51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44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45" t="n"/>
      <c r="H6" s="297" t="inlineStr">
        <is>
          <t>Canoe Ventures, LLC</t>
        </is>
      </c>
    </row>
    <row r="7">
      <c r="B7" s="126" t="inlineStr">
        <is>
          <t>200 Union Boulevard, Suite 201</t>
        </is>
      </c>
      <c r="C7" s="279" t="n"/>
      <c r="D7" s="279" t="n"/>
      <c r="E7" s="279" t="n"/>
      <c r="F7" s="245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104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45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45" t="n"/>
      <c r="H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19" t="inlineStr">
        <is>
          <t>Sony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22" t="inlineStr">
        <is>
          <t>Attention: Christofer Frey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118" t="inlineStr">
        <is>
          <t>christofer_frey@spe.sony.com</t>
        </is>
      </c>
      <c r="E14" s="295" t="n"/>
      <c r="F14" s="296" t="n"/>
      <c r="H14" s="295" t="n"/>
      <c r="I14" s="297" t="n"/>
      <c r="J14" s="297" t="n"/>
    </row>
    <row r="15">
      <c r="A15" s="280" t="inlineStr">
        <is>
          <t xml:space="preserve"> </t>
        </is>
      </c>
      <c r="C15" s="295" t="n"/>
      <c r="D15" s="195" t="n"/>
      <c r="E15" s="295" t="n"/>
      <c r="F15" s="251" t="n"/>
      <c r="H15" s="305" t="inlineStr">
        <is>
          <t>RATE CARD (current Tier in yellow)</t>
        </is>
      </c>
      <c r="I15" s="306" t="n"/>
      <c r="J15" s="307" t="n"/>
    </row>
    <row r="16">
      <c r="D16" s="162" t="n"/>
      <c r="E16" s="295" t="n"/>
      <c r="G16" s="24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D17" s="76" t="n"/>
      <c r="E17" s="295" t="n"/>
      <c r="F17" s="245" t="n"/>
      <c r="G17" s="245" t="n"/>
      <c r="H17" s="104" t="inlineStr">
        <is>
          <t xml:space="preserve">    0M - 200M</t>
        </is>
      </c>
      <c r="I17" s="311" t="n">
        <v>1.42</v>
      </c>
      <c r="J17" s="141" t="n"/>
    </row>
    <row r="18">
      <c r="B18" s="117" t="inlineStr">
        <is>
          <t>Invoice Period Start:</t>
        </is>
      </c>
      <c r="D18" s="116" t="n"/>
      <c r="E18" s="295" t="n"/>
      <c r="F18" s="296" t="n"/>
      <c r="G18" s="295" t="n"/>
      <c r="H18" s="104" t="inlineStr">
        <is>
          <t>200M - 400M</t>
        </is>
      </c>
      <c r="I18" s="311" t="n">
        <v>1.35</v>
      </c>
    </row>
    <row r="19">
      <c r="B19" s="117" t="inlineStr">
        <is>
          <t>Invoice Period End:</t>
        </is>
      </c>
      <c r="D19" s="116" t="n"/>
      <c r="E19" s="295" t="n"/>
      <c r="F19" s="296" t="n"/>
      <c r="G19" s="295" t="n"/>
      <c r="H19" s="104" t="inlineStr">
        <is>
          <t>400M - 600M</t>
        </is>
      </c>
      <c r="I19" s="311" t="n">
        <v>1.28</v>
      </c>
    </row>
    <row r="20">
      <c r="B20" s="115" t="inlineStr">
        <is>
          <t>Programming Group:</t>
        </is>
      </c>
      <c r="D20" s="264" t="inlineStr">
        <is>
          <t>Sony</t>
        </is>
      </c>
      <c r="E20" s="295" t="n"/>
      <c r="F20" s="296" t="n"/>
      <c r="G20" s="295" t="n"/>
      <c r="H20" s="104" t="inlineStr">
        <is>
          <t>600M - 800M</t>
        </is>
      </c>
      <c r="I20" s="311" t="n">
        <v>1.21</v>
      </c>
    </row>
    <row r="21">
      <c r="B21" s="115" t="inlineStr">
        <is>
          <t>Network(s):</t>
        </is>
      </c>
      <c r="D21" s="264" t="inlineStr">
        <is>
          <t>Cine Sony</t>
        </is>
      </c>
      <c r="F21" s="296" t="n"/>
      <c r="G21" s="295" t="n"/>
      <c r="H21" s="104" t="inlineStr">
        <is>
          <t xml:space="preserve">  800M - 2B        </t>
        </is>
      </c>
      <c r="I21" s="311" t="n">
        <v>1.13</v>
      </c>
    </row>
    <row r="22">
      <c r="B22" s="24" t="inlineStr">
        <is>
          <t>Previous YTD Impressions:</t>
        </is>
      </c>
      <c r="D22" s="46" t="n"/>
      <c r="E22" s="295" t="n"/>
      <c r="F22" s="296" t="n"/>
      <c r="G22" s="295" t="n"/>
      <c r="H22" s="104" t="inlineStr">
        <is>
          <t>2B - 3B</t>
        </is>
      </c>
      <c r="I22" s="311" t="n">
        <v>1.06</v>
      </c>
    </row>
    <row r="23">
      <c r="B23" s="24" t="n"/>
      <c r="D23" s="46" t="n"/>
      <c r="E23" s="295" t="n"/>
      <c r="F23" s="296" t="n"/>
      <c r="G23" s="295" t="n"/>
      <c r="H23" s="104" t="inlineStr">
        <is>
          <t>3B - 4B</t>
        </is>
      </c>
      <c r="I23" s="311" t="n">
        <v>1.03</v>
      </c>
    </row>
    <row r="24">
      <c r="B24" s="24" t="n"/>
      <c r="D24" s="46" t="n"/>
      <c r="E24" s="295" t="n"/>
      <c r="F24" s="296" t="n"/>
      <c r="G24" s="295" t="n"/>
      <c r="H24" s="104" t="inlineStr">
        <is>
          <t>4B - 5B</t>
        </is>
      </c>
      <c r="I24" s="311" t="n">
        <v>0.9899999999999995</v>
      </c>
    </row>
    <row r="25">
      <c r="B25" s="24" t="n"/>
      <c r="D25" s="46" t="n"/>
      <c r="E25" s="295" t="n"/>
      <c r="F25" s="296" t="n"/>
      <c r="G25" s="295" t="n"/>
      <c r="H25" s="104" t="inlineStr">
        <is>
          <t>5B+</t>
        </is>
      </c>
      <c r="I25" s="311" t="n">
        <v>0.9399999999999995</v>
      </c>
    </row>
    <row r="26">
      <c r="B26" s="295" t="n"/>
      <c r="C26" s="295" t="n"/>
      <c r="D26" s="295" t="n"/>
      <c r="E26" s="295" t="n"/>
      <c r="F26" s="295" t="n"/>
      <c r="G26" s="295" t="n"/>
      <c r="H26" s="295" t="n"/>
      <c r="I26" s="295" t="n"/>
      <c r="K26" s="297" t="n"/>
      <c r="L26" s="297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</row>
    <row r="28">
      <c r="B28" s="95" t="n"/>
      <c r="C28" s="95" t="n"/>
      <c r="E28" s="216" t="n"/>
      <c r="F28" s="320" t="n"/>
      <c r="G28" s="320" t="n"/>
      <c r="H28" s="253" t="n"/>
      <c r="I28" s="337" t="n"/>
      <c r="J28" s="355" t="n"/>
      <c r="K28" s="194" t="n"/>
    </row>
    <row customHeight="1" ht="16.5" r="29" s="59" thickBot="1">
      <c r="B29" s="95" t="n"/>
      <c r="C29" s="92" t="n"/>
      <c r="E29" s="253" t="n"/>
      <c r="F29" s="47" t="n"/>
      <c r="G29" s="48" t="n"/>
      <c r="H29" s="47" t="n"/>
      <c r="I29" s="332" t="n"/>
      <c r="J29" s="333" t="n"/>
    </row>
    <row customHeight="1" ht="16.5" r="30" s="59" thickTop="1">
      <c r="B30" s="95" t="n"/>
      <c r="C30" s="92" t="n"/>
      <c r="F30" s="253" t="n"/>
      <c r="H30" s="253" t="n"/>
      <c r="I30" s="337" t="n"/>
      <c r="J30" s="338" t="n"/>
    </row>
    <row r="31">
      <c r="B31" s="95" t="n"/>
      <c r="C31" s="92" t="n"/>
      <c r="F31" s="100" t="inlineStr">
        <is>
          <t>Sub-totals by Network:</t>
        </is>
      </c>
      <c r="G31" s="216" t="inlineStr">
        <is>
          <t>Cine</t>
        </is>
      </c>
      <c r="H31" s="215">
        <f>SUMIF(E28:E28,G31,H28:H28)</f>
        <v/>
      </c>
      <c r="I31" s="334" t="n"/>
      <c r="J31" s="338">
        <f>SUMIF(E28:E28,G31,J28:J28)</f>
        <v/>
      </c>
    </row>
    <row r="32">
      <c r="B32" s="95" t="n"/>
      <c r="C32" s="92" t="n"/>
      <c r="F32" s="100" t="n"/>
      <c r="G32" s="216" t="inlineStr">
        <is>
          <t>Backfill Campaigns</t>
        </is>
      </c>
      <c r="H32" s="215">
        <f>SUMIF(E28:E28,G32,H28:H28)</f>
        <v/>
      </c>
      <c r="I32" s="334" t="n"/>
      <c r="J32" s="347" t="inlineStr">
        <is>
          <t>Not Billed</t>
        </is>
      </c>
    </row>
    <row customHeight="1" ht="16.5" r="33" s="59" thickBot="1">
      <c r="B33" s="95" t="n"/>
      <c r="C33" s="92" t="n"/>
      <c r="E33" s="253" t="n"/>
      <c r="F33" s="47" t="n"/>
      <c r="G33" s="48" t="n"/>
      <c r="H33" s="47" t="n"/>
      <c r="I33" s="332" t="n"/>
      <c r="J33" s="333" t="n"/>
    </row>
    <row customHeight="1" ht="16.5" r="34" s="59" thickTop="1">
      <c r="B34" s="95" t="n"/>
      <c r="C34" s="92" t="n"/>
      <c r="F34" s="253" t="n"/>
      <c r="H34" s="253" t="n"/>
      <c r="I34" s="337" t="n"/>
      <c r="J34" s="338" t="n"/>
    </row>
    <row r="35">
      <c r="B35" s="95" t="n"/>
      <c r="C35" s="92" t="n"/>
      <c r="F35" s="100" t="inlineStr">
        <is>
          <t>TOTAL:</t>
        </is>
      </c>
      <c r="H35" s="253">
        <f>SUM(H31)</f>
        <v/>
      </c>
      <c r="I35" s="337" t="n"/>
      <c r="J35" s="338">
        <f>SUM(J31)</f>
        <v/>
      </c>
    </row>
    <row r="36">
      <c r="B36" s="95" t="n"/>
      <c r="C36" s="92" t="n"/>
      <c r="F36" s="320" t="n"/>
      <c r="G36" s="216" t="n"/>
      <c r="H36" s="253" t="n"/>
      <c r="J36" s="337" t="n"/>
    </row>
    <row customHeight="1" ht="15.75" r="37" s="59">
      <c r="B37" s="74" t="inlineStr">
        <is>
          <t xml:space="preserve">Invoice Comments:
</t>
        </is>
      </c>
      <c r="C37" s="66" t="n"/>
      <c r="D37" s="79" t="n"/>
      <c r="E37" s="66" t="n"/>
      <c r="F37" s="66" t="n"/>
      <c r="G37" s="66" t="n"/>
      <c r="H37" s="66" t="n"/>
      <c r="I37" s="66" t="n"/>
      <c r="J37" s="67" t="n"/>
    </row>
    <row r="38">
      <c r="B38" s="157" t="n"/>
      <c r="C38" s="156" t="n"/>
      <c r="D38" s="165" t="n"/>
      <c r="E38" s="165" t="n"/>
      <c r="F38" s="165" t="n"/>
      <c r="G38" s="165" t="n"/>
      <c r="H38" s="165" t="n"/>
      <c r="I38" s="165" t="n"/>
      <c r="J38" s="164" t="n"/>
    </row>
    <row customHeight="1" ht="16.5" r="39" s="59" thickBot="1">
      <c r="B39" s="153" t="n"/>
      <c r="C39" s="153" t="n"/>
      <c r="D39" s="153" t="n"/>
      <c r="E39" s="153" t="n"/>
      <c r="F39" s="153" t="n"/>
      <c r="G39" s="153" t="n"/>
      <c r="H39" s="153" t="n"/>
      <c r="I39" s="153" t="n"/>
      <c r="J39" s="153" t="n"/>
    </row>
    <row r="40">
      <c r="B40" s="293" t="n"/>
      <c r="C40" s="293" t="n"/>
      <c r="D40" s="293" t="n"/>
      <c r="E40" s="293" t="n"/>
      <c r="F40" s="293" t="n"/>
      <c r="G40" s="293" t="n"/>
      <c r="H40" s="293" t="n"/>
      <c r="I40" s="293" t="n"/>
      <c r="J40" s="293" t="n"/>
    </row>
    <row r="41">
      <c r="B41" s="24" t="inlineStr">
        <is>
          <t>Please detach this portion and return with your remittance to:</t>
        </is>
      </c>
      <c r="N41" s="216" t="n"/>
    </row>
    <row r="43">
      <c r="B43" s="30" t="inlineStr">
        <is>
          <t>Canoe Ventures, LLC</t>
        </is>
      </c>
      <c r="C43" s="276" t="n"/>
      <c r="D43" s="71" t="n"/>
      <c r="E43" s="28" t="inlineStr">
        <is>
          <t>Invoice Date:</t>
        </is>
      </c>
      <c r="F43" s="26">
        <f>J1</f>
        <v/>
      </c>
    </row>
    <row r="44">
      <c r="B44" s="23" t="inlineStr">
        <is>
          <t>Attention: Accounting Department</t>
        </is>
      </c>
      <c r="D44" s="72" t="n"/>
      <c r="E44" s="58" t="inlineStr">
        <is>
          <t>Invoice Number:</t>
        </is>
      </c>
      <c r="F44" s="27">
        <f>J2</f>
        <v/>
      </c>
    </row>
    <row r="45">
      <c r="B45" s="31" t="inlineStr">
        <is>
          <t>200 Union Boulevard, Suite 201</t>
        </is>
      </c>
      <c r="D45" s="72" t="n"/>
      <c r="E45" s="58" t="inlineStr">
        <is>
          <t>Programmer:</t>
        </is>
      </c>
      <c r="F45" s="27">
        <f>D20</f>
        <v/>
      </c>
      <c r="I45" s="25" t="inlineStr">
        <is>
          <t>Amount Due:</t>
        </is>
      </c>
      <c r="J45" s="343">
        <f>J35</f>
        <v/>
      </c>
    </row>
    <row customHeight="1" ht="15.75" r="46" s="59">
      <c r="B46" s="32" t="inlineStr">
        <is>
          <t>Lakewood, CO  80228</t>
        </is>
      </c>
      <c r="C46" s="277" t="n"/>
      <c r="D46" s="73" t="n"/>
      <c r="E46" s="151" t="inlineStr">
        <is>
          <t>Network(s):</t>
        </is>
      </c>
      <c r="F46" s="240">
        <f>D21</f>
        <v/>
      </c>
      <c r="G46" s="240" t="n"/>
      <c r="L46" s="149" t="n"/>
      <c r="M46" s="163" t="n"/>
    </row>
    <row r="47">
      <c r="C47" s="19" t="n"/>
      <c r="D47" s="19" t="n"/>
      <c r="E47" s="18" t="n"/>
      <c r="F47" s="149" t="n"/>
      <c r="G47" s="149" t="n"/>
      <c r="H47" s="149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</sheetData>
  <mergeCells count="11">
    <mergeCell ref="H8:J8"/>
    <mergeCell ref="H6:J6"/>
    <mergeCell ref="H7:J7"/>
    <mergeCell ref="H5:J5"/>
    <mergeCell ref="H4:J4"/>
    <mergeCell ref="H15:J15"/>
    <mergeCell ref="H13:J13"/>
    <mergeCell ref="H12:J12"/>
    <mergeCell ref="H11:J11"/>
    <mergeCell ref="H9:J9"/>
    <mergeCell ref="D21:E21"/>
  </mergeCells>
  <hyperlinks>
    <hyperlink ref="B10" r:id="rId23"/>
    <hyperlink ref="D14" r:id="rId24"/>
    <hyperlink ref="B10" r:id="rId23"/>
    <hyperlink ref="D14" r:id="rId24"/>
    <hyperlink ref="B10" r:id="rId23"/>
    <hyperlink ref="D14" r:id="rId24"/>
    <hyperlink ref="B10" r:id="rId23"/>
    <hyperlink ref="D14" r:id="rId24"/>
    <hyperlink ref="B10" r:id="rId23"/>
    <hyperlink ref="D14" r:id="rId24"/>
    <hyperlink ref="B10" r:id="rId23"/>
    <hyperlink ref="D14" r:id="rId24"/>
    <hyperlink ref="B10" r:id="rId23"/>
    <hyperlink ref="D14" r:id="rId24"/>
    <hyperlink ref="B10" r:id="rId23"/>
    <hyperlink ref="D14" r:id="rId24"/>
    <hyperlink ref="B10" r:id="rId23"/>
    <hyperlink ref="D14" r:id="rId24"/>
    <hyperlink ref="B10" r:id="rId23"/>
    <hyperlink ref="D14" r:id="rId24"/>
    <hyperlink ref="B10" r:id="rId23"/>
    <hyperlink ref="D14" r:id="rId24"/>
    <hyperlink ref="B10" r:id="rId23"/>
    <hyperlink ref="D14" r:id="rId24"/>
  </hyperlinks>
  <printOptions horizontalCentered="1"/>
  <pageMargins bottom="0.6" footer="0.2" header="0.2" left="0.5" right="0.5" top="0.5"/>
  <pageSetup fitToHeight="0" orientation="landscape" scale="7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13">
    <outlinePr summaryBelow="1" summaryRight="1"/>
    <pageSetUpPr fitToPage="1"/>
  </sheetPr>
  <dimension ref="A1:M57"/>
  <sheetViews>
    <sheetView showGridLines="0" workbookViewId="0" zoomScale="70" zoomScaleNormal="70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0.7109375"/>
    <col customWidth="1" max="5" min="5" style="280" width="20.7109375"/>
    <col customWidth="1" max="6" min="6" style="280" width="22.5703125"/>
    <col customWidth="1" max="7" min="7" style="280" width="23.140625"/>
    <col customWidth="1" max="8" min="8" style="280" width="23"/>
    <col customWidth="1" max="9" min="9" style="280" width="20"/>
    <col customWidth="1" max="10" min="10" style="280" width="23.140625"/>
    <col customWidth="1" max="11" min="11" style="280" width="1.7109375"/>
    <col customWidth="1" max="12" min="12" style="280" width="12.28515625"/>
    <col customWidth="1" max="13" min="13" style="280" width="16"/>
    <col customWidth="1" max="14" min="14" style="280" width="4.7109375"/>
    <col customWidth="1" max="16384" min="15" style="280" width="8.710937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60 DAYS      </t>
        </is>
      </c>
    </row>
    <row r="12">
      <c r="B12" s="115" t="inlineStr">
        <is>
          <t>Bill To:</t>
        </is>
      </c>
      <c r="C12" s="121" t="n"/>
      <c r="D12" s="162" t="inlineStr">
        <is>
          <t>Starz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19" t="inlineStr">
        <is>
          <t>Attention: Stephen Montgomery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162" t="n"/>
      <c r="E14" s="295" t="n"/>
      <c r="F14" s="295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95" t="inlineStr">
        <is>
          <t>Stephen.Montgomery@starz.com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</row>
    <row r="16">
      <c r="D16" s="162" t="n"/>
      <c r="E16" s="295" t="n"/>
      <c r="G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D17" s="76" t="n"/>
      <c r="E17" s="295" t="n"/>
      <c r="F17" s="295" t="n"/>
      <c r="G17" s="245" t="n"/>
      <c r="H17" s="104" t="inlineStr">
        <is>
          <t xml:space="preserve">    0M - 200M</t>
        </is>
      </c>
      <c r="I17" s="311" t="n">
        <v>1.05</v>
      </c>
      <c r="J17" s="141" t="n"/>
    </row>
    <row r="18">
      <c r="B18" s="117" t="inlineStr">
        <is>
          <t>Invoice Period Start:</t>
        </is>
      </c>
      <c r="D18" s="116" t="n"/>
      <c r="E18" s="295" t="n"/>
      <c r="F18" s="295" t="n"/>
      <c r="G18" s="245" t="n"/>
      <c r="H18" s="104" t="inlineStr">
        <is>
          <t>200M - 400M</t>
        </is>
      </c>
      <c r="I18" s="311" t="n">
        <v>1</v>
      </c>
      <c r="J18" s="110" t="n"/>
    </row>
    <row r="19">
      <c r="B19" s="117" t="inlineStr">
        <is>
          <t>Invoice Period End:</t>
        </is>
      </c>
      <c r="D19" s="116" t="n"/>
      <c r="E19" s="295" t="n"/>
      <c r="F19" s="295" t="n"/>
      <c r="G19" s="245" t="n"/>
      <c r="H19" s="104" t="inlineStr">
        <is>
          <t>400M - 600M</t>
        </is>
      </c>
      <c r="I19" s="311" t="n">
        <v>0.95</v>
      </c>
      <c r="J19" s="110" t="n"/>
    </row>
    <row r="20">
      <c r="B20" s="115" t="inlineStr">
        <is>
          <t>Programming Group:</t>
        </is>
      </c>
      <c r="D20" s="264" t="inlineStr">
        <is>
          <t>Starz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0.89</v>
      </c>
      <c r="J20" s="110" t="n"/>
    </row>
    <row r="21">
      <c r="B21" s="115" t="inlineStr">
        <is>
          <t>Network(s):</t>
        </is>
      </c>
      <c r="D21" s="264" t="inlineStr">
        <is>
          <t>Starz, Starz Encore, MoviePlex</t>
        </is>
      </c>
      <c r="F21" s="295" t="n"/>
      <c r="G21" s="245" t="n"/>
      <c r="H21" s="104" t="inlineStr">
        <is>
          <t xml:space="preserve">  800M - 2B        </t>
        </is>
      </c>
      <c r="I21" s="311" t="n">
        <v>0.84</v>
      </c>
      <c r="J21" s="110" t="n"/>
    </row>
    <row r="22">
      <c r="B22" s="24" t="inlineStr">
        <is>
          <t>Previous YTD Impressions:</t>
        </is>
      </c>
      <c r="D22" s="46" t="n"/>
      <c r="E22" s="295" t="n"/>
      <c r="F22" s="295" t="n"/>
      <c r="G22" s="245" t="n"/>
      <c r="H22" s="104" t="inlineStr">
        <is>
          <t>2B - 3B</t>
        </is>
      </c>
      <c r="I22" s="311" t="n">
        <v>0.79</v>
      </c>
      <c r="J22" s="316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0.75</v>
      </c>
      <c r="J23" s="316" t="n"/>
    </row>
    <row r="24">
      <c r="B24" s="24" t="n"/>
      <c r="D24" s="46" t="n"/>
      <c r="E24" s="295" t="n"/>
      <c r="F24" s="295" t="n"/>
      <c r="G24" s="245" t="n"/>
      <c r="H24" s="104" t="inlineStr">
        <is>
          <t>4B+</t>
        </is>
      </c>
      <c r="I24" s="311" t="n">
        <v>0.73</v>
      </c>
      <c r="J24" s="316" t="n"/>
    </row>
    <row r="25">
      <c r="B25" s="295" t="n"/>
      <c r="C25" s="295" t="n"/>
      <c r="D25" s="295" t="n"/>
      <c r="E25" s="295" t="n"/>
      <c r="F25" s="295" t="n"/>
      <c r="G25" s="295" t="n"/>
      <c r="H25" s="295" t="n"/>
      <c r="I25" s="295" t="n"/>
      <c r="J25" s="295" t="n"/>
      <c r="K25" s="297" t="n"/>
      <c r="L25" s="297" t="n"/>
      <c r="M25" s="297" t="n"/>
    </row>
    <row customHeight="1" ht="36.4" r="26" s="59">
      <c r="B26" s="272" t="inlineStr">
        <is>
          <t>Invoice Line #</t>
        </is>
      </c>
      <c r="C26" s="273" t="inlineStr">
        <is>
          <t>Campaign Reference ID</t>
        </is>
      </c>
      <c r="D26" s="273" t="inlineStr">
        <is>
          <t>Campaign Name</t>
        </is>
      </c>
      <c r="E26" s="273" t="inlineStr">
        <is>
          <t>Network</t>
        </is>
      </c>
      <c r="F26" s="274" t="inlineStr">
        <is>
          <t>Start Date</t>
        </is>
      </c>
      <c r="G26" s="274" t="inlineStr">
        <is>
          <t>End Date</t>
        </is>
      </c>
      <c r="H26" s="274" t="inlineStr">
        <is>
          <t>Current Billed Impressions</t>
        </is>
      </c>
      <c r="I26" s="274" t="inlineStr">
        <is>
          <t>CPM</t>
        </is>
      </c>
      <c r="J26" s="260" t="inlineStr">
        <is>
          <t>Total</t>
        </is>
      </c>
    </row>
    <row r="27">
      <c r="B27" s="95" t="n"/>
      <c r="C27" s="95" t="n"/>
      <c r="F27" s="180" t="n"/>
      <c r="G27" s="180" t="n"/>
      <c r="H27" s="215" t="n"/>
      <c r="I27" s="253" t="n"/>
      <c r="J27" s="253" t="n"/>
    </row>
    <row customHeight="1" ht="16.5" r="28" s="59" thickBot="1">
      <c r="B28" s="95" t="n"/>
      <c r="C28" s="92" t="n"/>
      <c r="E28" s="253" t="n"/>
      <c r="F28" s="47" t="n"/>
      <c r="G28" s="47" t="n"/>
      <c r="H28" s="332" t="n"/>
      <c r="I28" s="333" t="n"/>
      <c r="J28" s="333" t="n"/>
    </row>
    <row customHeight="1" ht="16.5" r="29" s="59" thickTop="1">
      <c r="B29" s="95" t="n"/>
      <c r="C29" s="92" t="n"/>
      <c r="E29" s="216" t="n"/>
      <c r="F29" s="253" t="n"/>
      <c r="H29" s="253" t="n"/>
      <c r="I29" s="337" t="n"/>
      <c r="J29" s="338" t="n"/>
    </row>
    <row r="30">
      <c r="B30" s="95" t="n"/>
      <c r="C30" s="92" t="n"/>
      <c r="E30" s="216" t="n"/>
      <c r="F30" s="100" t="inlineStr">
        <is>
          <t>Sub-totals by Network:</t>
        </is>
      </c>
      <c r="G30" s="216" t="inlineStr">
        <is>
          <t>Starz</t>
        </is>
      </c>
      <c r="H30" s="215" t="n"/>
      <c r="I30" s="334" t="n"/>
      <c r="J30" s="336" t="n"/>
    </row>
    <row r="31">
      <c r="B31" s="95" t="n"/>
      <c r="C31" s="92" t="n"/>
      <c r="E31" s="216" t="n"/>
      <c r="F31" s="100" t="n"/>
      <c r="G31" s="216" t="inlineStr">
        <is>
          <t>MoviePlex</t>
        </is>
      </c>
      <c r="H31" s="215" t="n"/>
      <c r="I31" s="334" t="n"/>
      <c r="J31" s="336" t="n"/>
    </row>
    <row r="32">
      <c r="B32" s="95" t="n"/>
      <c r="C32" s="92" t="n"/>
      <c r="E32" s="216" t="n"/>
      <c r="F32" s="100" t="n"/>
      <c r="G32" s="216" t="inlineStr">
        <is>
          <t>Starz Encore</t>
        </is>
      </c>
      <c r="H32" s="215" t="n"/>
      <c r="I32" s="334" t="n"/>
      <c r="J32" s="336" t="n"/>
    </row>
    <row customHeight="1" ht="16.5" r="33" s="59" thickBot="1">
      <c r="B33" s="95" t="n"/>
      <c r="C33" s="92" t="n"/>
      <c r="E33" s="253" t="n"/>
      <c r="F33" s="47" t="n"/>
      <c r="G33" s="48" t="n"/>
      <c r="H33" s="47" t="n"/>
      <c r="I33" s="332" t="n"/>
      <c r="J33" s="333" t="n"/>
    </row>
    <row customHeight="1" ht="16.5" r="34" s="59" thickTop="1">
      <c r="B34" s="95" t="n"/>
      <c r="C34" s="92" t="n"/>
      <c r="E34" s="216" t="n"/>
      <c r="F34" s="253" t="n"/>
      <c r="H34" s="253" t="n"/>
      <c r="I34" s="337" t="n"/>
      <c r="J34" s="338" t="n"/>
    </row>
    <row r="35">
      <c r="B35" s="95" t="n"/>
      <c r="C35" s="92" t="n"/>
      <c r="E35" s="216" t="n"/>
      <c r="F35" s="100" t="inlineStr">
        <is>
          <t>TOTAL:</t>
        </is>
      </c>
      <c r="H35" s="253">
        <f>SUM($H$30:$H$32)</f>
        <v/>
      </c>
      <c r="I35" s="337" t="n"/>
      <c r="J35" s="345">
        <f>SUM(J30:J32)</f>
        <v/>
      </c>
    </row>
    <row customHeight="1" ht="16.5" r="36" s="59" thickBot="1">
      <c r="B36" s="175" t="n"/>
      <c r="C36" s="175" t="n"/>
      <c r="D36" s="175" t="n"/>
      <c r="E36" s="175" t="n"/>
      <c r="F36" s="175" t="n"/>
      <c r="G36" s="175" t="n"/>
      <c r="H36" s="175" t="n"/>
      <c r="I36" s="175" t="n"/>
      <c r="J36" s="175" t="n"/>
    </row>
    <row r="37">
      <c r="B37" s="293" t="n"/>
      <c r="C37" s="293" t="n"/>
      <c r="D37" s="293" t="n"/>
      <c r="E37" s="293" t="n"/>
      <c r="F37" s="293" t="n"/>
      <c r="G37" s="293" t="n"/>
      <c r="H37" s="293" t="n"/>
      <c r="I37" s="293" t="n"/>
      <c r="J37" s="293" t="n"/>
    </row>
    <row r="38">
      <c r="B38" s="24" t="inlineStr">
        <is>
          <t>Please detach this portion and return with your remittance to:</t>
        </is>
      </c>
    </row>
    <row r="39">
      <c r="B39" s="24" t="n"/>
    </row>
    <row r="40">
      <c r="B40" s="30" t="inlineStr">
        <is>
          <t>Canoe Ventures, LLC</t>
        </is>
      </c>
      <c r="C40" s="276" t="n"/>
      <c r="D40" s="71" t="n"/>
      <c r="E40" s="28" t="inlineStr">
        <is>
          <t>Invoice Date:</t>
        </is>
      </c>
      <c r="F40" s="26">
        <f>J1</f>
        <v/>
      </c>
    </row>
    <row r="41">
      <c r="B41" s="23" t="inlineStr">
        <is>
          <t>Attention: Accounting Department</t>
        </is>
      </c>
      <c r="D41" s="72" t="n"/>
      <c r="E41" s="58" t="inlineStr">
        <is>
          <t>Invoice Number:</t>
        </is>
      </c>
      <c r="F41" s="27">
        <f>J2</f>
        <v/>
      </c>
    </row>
    <row r="42">
      <c r="B42" s="31" t="inlineStr">
        <is>
          <t>200 Union Boulevard, Suite 201</t>
        </is>
      </c>
      <c r="D42" s="72" t="n"/>
      <c r="E42" s="58" t="inlineStr">
        <is>
          <t>Programmer:</t>
        </is>
      </c>
      <c r="F42" s="27">
        <f>D20</f>
        <v/>
      </c>
      <c r="I42" s="25" t="inlineStr">
        <is>
          <t>Amount Due:</t>
        </is>
      </c>
      <c r="J42" s="343">
        <f>J35</f>
        <v/>
      </c>
    </row>
    <row customHeight="1" ht="15.75" r="43" s="59">
      <c r="B43" s="32" t="inlineStr">
        <is>
          <t>Lakewood, CO  80228</t>
        </is>
      </c>
      <c r="C43" s="277" t="n"/>
      <c r="D43" s="73" t="n"/>
      <c r="E43" s="151" t="inlineStr">
        <is>
          <t>Network(s):</t>
        </is>
      </c>
      <c r="F43" s="27">
        <f>D21</f>
        <v/>
      </c>
      <c r="G43" s="241" t="n"/>
      <c r="H43" s="241" t="n"/>
      <c r="I43" s="241" t="n"/>
    </row>
    <row r="44">
      <c r="C44" s="19" t="n"/>
      <c r="D44" s="19" t="n"/>
      <c r="E44" s="18" t="n"/>
      <c r="F44" s="149" t="n"/>
      <c r="G44" s="149" t="n"/>
      <c r="H44" s="149" t="n"/>
      <c r="I44" s="149" t="n"/>
    </row>
    <row customHeight="1" ht="15.75" r="45" s="59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</sheetData>
  <autoFilter ref="B26:J27"/>
  <mergeCells count="11">
    <mergeCell ref="H8:J8"/>
    <mergeCell ref="H7:J7"/>
    <mergeCell ref="H5:J5"/>
    <mergeCell ref="H6:J6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</hyperlinks>
  <printOptions horizontalCentered="1"/>
  <pageMargins bottom="0.6" footer="0.2" header="0.2" left="0.5" right="0.5" top="0.5"/>
  <pageSetup fitToHeight="0" orientation="landscape" scale="66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17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P61"/>
  <sheetViews>
    <sheetView showGridLines="0" topLeftCell="A4" workbookViewId="0" zoomScale="85" zoomScaleNormal="85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1.5703125"/>
    <col customWidth="1" max="5" min="5" style="280" width="20.7109375"/>
    <col customWidth="1" max="6" min="6" style="280" width="25.85546875"/>
    <col customWidth="1" max="7" min="7" style="280" width="22.7109375"/>
    <col customWidth="1" max="8" min="8" style="280" width="22.85546875"/>
    <col customWidth="1" max="9" min="9" style="280" width="17.42578125"/>
    <col customWidth="1" max="10" min="10" style="280" width="23.140625"/>
    <col customWidth="1" max="11" min="11" style="280" width="2"/>
    <col customWidth="1" max="12" min="12" style="280" width="16"/>
    <col customWidth="1" max="13" min="13" style="280" width="4.7109375"/>
    <col customWidth="1" max="16384" min="14" style="280" width="8.7109375"/>
  </cols>
  <sheetData>
    <row r="1">
      <c r="B1" s="279" t="n"/>
      <c r="C1" s="279" t="n"/>
      <c r="D1" s="279" t="n"/>
      <c r="E1" s="279" t="n"/>
      <c r="F1" s="296" t="n"/>
      <c r="G1" s="295" t="n"/>
      <c r="H1" s="295" t="n"/>
      <c r="I1" s="60" t="inlineStr">
        <is>
          <t>Invoice Date:</t>
        </is>
      </c>
    </row>
    <row r="2">
      <c r="B2" s="279" t="n"/>
      <c r="C2" s="279" t="n"/>
      <c r="D2" s="279" t="n"/>
      <c r="E2" s="279" t="n"/>
      <c r="F2" s="245" t="n"/>
      <c r="G2" s="279" t="n"/>
      <c r="H2" s="279" t="n"/>
      <c r="I2" s="60" t="inlineStr">
        <is>
          <t>Invoice Number:</t>
        </is>
      </c>
    </row>
    <row r="3">
      <c r="B3" s="279" t="n"/>
      <c r="C3" s="279" t="n"/>
      <c r="D3" s="279" t="n"/>
      <c r="E3" s="279" t="n"/>
      <c r="F3" s="104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51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44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45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45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45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45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45" t="n"/>
    </row>
    <row r="11">
      <c r="C11" s="123" t="n"/>
      <c r="D11" s="121" t="n"/>
      <c r="E11" s="121" t="n"/>
      <c r="F11" s="244" t="n"/>
      <c r="H11" s="29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Univision</t>
        </is>
      </c>
      <c r="E12" s="121" t="n"/>
      <c r="F12" s="244" t="n"/>
      <c r="H12" s="295" t="inlineStr">
        <is>
          <t>FEDERAL TAX ID : 26-2372059</t>
        </is>
      </c>
    </row>
    <row r="13">
      <c r="C13" s="121" t="n"/>
      <c r="D13" s="119" t="inlineStr">
        <is>
          <t>Attention: interactiveAPinvoices</t>
        </is>
      </c>
      <c r="E13" s="121" t="n"/>
      <c r="F13" s="246" t="n"/>
      <c r="H13" s="294" t="inlineStr">
        <is>
          <t>Invoice # is required on all remittances</t>
        </is>
      </c>
    </row>
    <row r="14">
      <c r="C14" s="121" t="n"/>
      <c r="D14" s="162" t="n"/>
      <c r="E14" s="295" t="n"/>
      <c r="F14" s="104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95" t="inlineStr">
        <is>
          <t>interactiveAPinvoices@univision.net</t>
        </is>
      </c>
      <c r="E15" s="295" t="n"/>
      <c r="F15" s="251" t="n"/>
      <c r="H15" s="305" t="inlineStr">
        <is>
          <t>RATE CARD (current Tier in yellow)</t>
        </is>
      </c>
      <c r="I15" s="306" t="n"/>
      <c r="J15" s="307" t="n"/>
    </row>
    <row r="16">
      <c r="D16" s="162" t="n"/>
      <c r="E16" s="295" t="n"/>
      <c r="G16" s="24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D17" s="76" t="n"/>
      <c r="E17" s="295" t="n"/>
      <c r="F17" s="245" t="n"/>
      <c r="G17" s="245" t="n"/>
      <c r="H17" s="104" t="inlineStr">
        <is>
          <t xml:space="preserve">    0M - 200M</t>
        </is>
      </c>
      <c r="I17" s="311" t="n">
        <v>1.42</v>
      </c>
      <c r="J17" s="141" t="n"/>
    </row>
    <row r="18">
      <c r="B18" s="117" t="inlineStr">
        <is>
          <t>Invoice Period Start:</t>
        </is>
      </c>
      <c r="D18" s="116" t="n"/>
      <c r="E18" s="295" t="n"/>
      <c r="F18" s="245" t="n"/>
      <c r="G18" s="245" t="n"/>
      <c r="H18" s="104" t="inlineStr">
        <is>
          <t>200M - 400M</t>
        </is>
      </c>
      <c r="I18" s="311" t="n">
        <v>1.35</v>
      </c>
      <c r="J18" s="110" t="n"/>
    </row>
    <row r="19">
      <c r="B19" s="117" t="inlineStr">
        <is>
          <t>Invoice Period End:</t>
        </is>
      </c>
      <c r="D19" s="116" t="n"/>
      <c r="E19" s="295" t="n"/>
      <c r="F19" s="245" t="n"/>
      <c r="G19" s="245" t="n"/>
      <c r="H19" s="104" t="inlineStr">
        <is>
          <t>400M - 600M</t>
        </is>
      </c>
      <c r="I19" s="311" t="n">
        <v>1.28</v>
      </c>
      <c r="J19" s="110" t="n"/>
    </row>
    <row r="20">
      <c r="B20" s="115" t="inlineStr">
        <is>
          <t>Programming Group:</t>
        </is>
      </c>
      <c r="D20" s="264" t="inlineStr">
        <is>
          <t>Univision</t>
        </is>
      </c>
      <c r="E20" s="295" t="n"/>
      <c r="F20" s="245" t="n"/>
      <c r="G20" s="245" t="n"/>
      <c r="H20" s="104" t="inlineStr">
        <is>
          <t>600M - 800M</t>
        </is>
      </c>
      <c r="I20" s="311" t="n">
        <v>1.21</v>
      </c>
      <c r="J20" s="110" t="n"/>
    </row>
    <row r="21">
      <c r="B21" s="115" t="inlineStr">
        <is>
          <t>Network(s):</t>
        </is>
      </c>
      <c r="D21" s="264" t="inlineStr">
        <is>
          <t>Univision, Galavision, Unimas, Univision Deportes</t>
        </is>
      </c>
      <c r="F21" s="245" t="n"/>
      <c r="G21" s="245" t="n"/>
      <c r="H21" s="104" t="inlineStr">
        <is>
          <t xml:space="preserve">  800M - 2B        </t>
        </is>
      </c>
      <c r="I21" s="311" t="n">
        <v>1.13</v>
      </c>
      <c r="J21" s="110" t="n"/>
    </row>
    <row r="22">
      <c r="B22" s="24" t="inlineStr">
        <is>
          <t>Previous YTD Impressions:</t>
        </is>
      </c>
      <c r="D22" s="46" t="n"/>
      <c r="E22" s="295" t="n"/>
      <c r="F22" s="245" t="n"/>
      <c r="G22" s="245" t="n"/>
      <c r="H22" s="104" t="inlineStr">
        <is>
          <t>2B - 3B</t>
        </is>
      </c>
      <c r="I22" s="311" t="n">
        <v>1.06</v>
      </c>
      <c r="J22" s="316" t="n"/>
    </row>
    <row r="23">
      <c r="B23" s="24" t="n"/>
      <c r="D23" s="46" t="n"/>
      <c r="E23" s="295" t="n"/>
      <c r="F23" s="245" t="n"/>
      <c r="G23" s="245" t="n"/>
      <c r="H23" s="104" t="inlineStr">
        <is>
          <t>3B - 4B</t>
        </is>
      </c>
      <c r="I23" s="311" t="n">
        <v>1.03</v>
      </c>
      <c r="J23" s="316" t="n"/>
    </row>
    <row r="24">
      <c r="B24" s="24" t="n"/>
      <c r="D24" s="46" t="n"/>
      <c r="E24" s="295" t="n"/>
      <c r="F24" s="245" t="n"/>
      <c r="G24" s="245" t="n"/>
      <c r="H24" s="104" t="inlineStr">
        <is>
          <t>4B - 5B</t>
        </is>
      </c>
      <c r="I24" s="311" t="n">
        <v>0.9899999999999995</v>
      </c>
      <c r="J24" s="316" t="n"/>
    </row>
    <row r="25">
      <c r="B25" s="24" t="n"/>
      <c r="D25" s="46" t="n"/>
      <c r="E25" s="295" t="n"/>
      <c r="F25" s="245" t="n"/>
      <c r="G25" s="245" t="n"/>
      <c r="H25" s="104" t="inlineStr">
        <is>
          <t>5B +</t>
        </is>
      </c>
      <c r="I25" s="311" t="n">
        <v>0.9399999999999995</v>
      </c>
      <c r="J25" s="316" t="n"/>
    </row>
    <row r="26">
      <c r="B26" s="295" t="n"/>
      <c r="C26" s="295" t="n"/>
      <c r="D26" s="295" t="n"/>
      <c r="E26" s="295" t="n"/>
      <c r="F26" s="295" t="n"/>
      <c r="G26" s="295" t="n"/>
      <c r="H26" s="295" t="n"/>
      <c r="J26" s="297" t="n"/>
      <c r="K26" s="297" t="n"/>
      <c r="L26" s="297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</row>
    <row r="28">
      <c r="B28" s="95" t="n"/>
      <c r="C28" s="95" t="n"/>
      <c r="E28" s="27" t="n"/>
      <c r="F28" s="180" t="n"/>
      <c r="G28" s="180" t="n"/>
      <c r="H28" s="253" t="n"/>
      <c r="I28" s="337" t="n"/>
      <c r="J28" s="338" t="n"/>
    </row>
    <row customHeight="1" ht="16.5" r="29" s="59" thickBot="1">
      <c r="B29" s="95" t="n"/>
      <c r="C29" s="92" t="n"/>
      <c r="E29" s="253" t="n"/>
      <c r="F29" s="47" t="n"/>
      <c r="G29" s="47" t="n"/>
      <c r="H29" s="332" t="n"/>
      <c r="I29" s="333" t="n"/>
      <c r="J29" s="333" t="n"/>
    </row>
    <row customHeight="1" ht="16.5" r="30" s="59" thickTop="1">
      <c r="B30" s="95" t="n"/>
      <c r="C30" s="92" t="n"/>
      <c r="F30" s="253" t="n"/>
      <c r="H30" s="253" t="n"/>
      <c r="I30" s="337" t="n"/>
      <c r="J30" s="338" t="n"/>
    </row>
    <row r="31">
      <c r="B31" s="95" t="n"/>
      <c r="C31" s="92" t="n"/>
      <c r="F31" s="100" t="inlineStr">
        <is>
          <t>Sub-totals by Network:</t>
        </is>
      </c>
      <c r="G31" s="216" t="inlineStr">
        <is>
          <t>Univision</t>
        </is>
      </c>
      <c r="H31" s="215">
        <f>SUMIF($E$28:$E$28,$G31,$H$28:$H$29)</f>
        <v/>
      </c>
      <c r="I31" s="334" t="n"/>
      <c r="J31" s="336">
        <f>SUMIF($E$28:$E$28,$G31,$J$28:$J$29)</f>
        <v/>
      </c>
    </row>
    <row r="32">
      <c r="B32" s="95" t="n"/>
      <c r="C32" s="92" t="n"/>
      <c r="F32" s="100" t="n"/>
      <c r="G32" s="216" t="inlineStr">
        <is>
          <t>Galavision</t>
        </is>
      </c>
      <c r="H32" s="215">
        <f>SUMIF($E$28:$E$28,$G32,$H$28:$H$29)</f>
        <v/>
      </c>
      <c r="I32" s="334" t="n"/>
      <c r="J32" s="336">
        <f>SUMIF($E$28:$E$28,$G32,$J$28:$J$29)</f>
        <v/>
      </c>
    </row>
    <row r="33">
      <c r="B33" s="95" t="n"/>
      <c r="C33" s="92" t="n"/>
      <c r="F33" s="100" t="n"/>
      <c r="G33" s="216" t="inlineStr">
        <is>
          <t>Unimas</t>
        </is>
      </c>
      <c r="H33" s="215">
        <f>SUMIF($E$28:$E$28,$G33,$H$28:$H$29)</f>
        <v/>
      </c>
      <c r="I33" s="334" t="n"/>
      <c r="J33" s="336">
        <f>SUMIF($E$28:$E$28,$G33,$J$28:$J$29)</f>
        <v/>
      </c>
    </row>
    <row r="34">
      <c r="B34" s="95" t="n"/>
      <c r="C34" s="92" t="n"/>
      <c r="F34" s="100" t="n"/>
      <c r="G34" s="216" t="inlineStr">
        <is>
          <t>Univision Deportes</t>
        </is>
      </c>
      <c r="H34" s="215">
        <f>SUMIF($E$28:$E$28,$G34,$H$28:$H$29)</f>
        <v/>
      </c>
      <c r="I34" s="334" t="n"/>
      <c r="J34" s="336">
        <f>SUMIF($E$28:$E$28,$G34,$J$28:$J$29)</f>
        <v/>
      </c>
    </row>
    <row r="35">
      <c r="B35" s="95" t="n"/>
      <c r="C35" s="92" t="n"/>
      <c r="F35" s="100" t="n"/>
      <c r="G35" s="216" t="inlineStr">
        <is>
          <t>El Rey</t>
        </is>
      </c>
      <c r="H35" s="215">
        <f>SUMIF($E$28:$E$28,$G35,$H$28:$H$29)</f>
        <v/>
      </c>
      <c r="I35" s="334" t="n"/>
      <c r="J35" s="336">
        <f>SUMIF($E$28:$E$28,$G35,$J$28:$J$29)</f>
        <v/>
      </c>
    </row>
    <row r="36">
      <c r="B36" s="95" t="n"/>
      <c r="C36" s="92" t="n"/>
      <c r="F36" s="100" t="n"/>
      <c r="G36" s="216" t="inlineStr">
        <is>
          <t>Bandamax</t>
        </is>
      </c>
      <c r="H36" s="215">
        <f>SUMIF($E$28:$E$28,$G36,$H$28:$H$29)</f>
        <v/>
      </c>
      <c r="I36" s="334" t="n"/>
      <c r="J36" s="336">
        <f>SUMIF($E$28:$E$28,$G36,$J$28:$J$29)</f>
        <v/>
      </c>
    </row>
    <row r="37">
      <c r="B37" s="95" t="n"/>
      <c r="C37" s="92" t="n"/>
      <c r="F37" s="100" t="n"/>
      <c r="G37" s="216" t="inlineStr">
        <is>
          <t>TuTv (De Pelicula)</t>
        </is>
      </c>
      <c r="H37" s="215">
        <f>SUMIF($E$28:$E$28,$G37,$H$28:$H$29)</f>
        <v/>
      </c>
      <c r="I37" s="334" t="n"/>
      <c r="J37" s="336">
        <f>SUMIF($E$28:$E$28,$G37,$J$28:$J$29)</f>
        <v/>
      </c>
    </row>
    <row customHeight="1" ht="16.5" r="38" s="59" thickBot="1">
      <c r="B38" s="95" t="n"/>
      <c r="C38" s="92" t="n"/>
      <c r="E38" s="253" t="n"/>
      <c r="F38" s="47" t="n"/>
      <c r="G38" s="48" t="n"/>
      <c r="H38" s="47" t="n"/>
      <c r="I38" s="332" t="n"/>
      <c r="J38" s="333" t="n"/>
    </row>
    <row customHeight="1" ht="16.5" r="39" s="59" thickTop="1">
      <c r="B39" s="95" t="n"/>
      <c r="C39" s="92" t="n"/>
      <c r="F39" s="253" t="n"/>
      <c r="H39" s="253" t="n"/>
      <c r="I39" s="337" t="n"/>
      <c r="J39" s="338" t="n"/>
    </row>
    <row r="40">
      <c r="B40" s="95" t="n"/>
      <c r="C40" s="92" t="n"/>
      <c r="F40" s="100" t="inlineStr">
        <is>
          <t>TOTAL:</t>
        </is>
      </c>
      <c r="H40" s="253">
        <f>SUM($H$31:$H$38)</f>
        <v/>
      </c>
      <c r="I40" s="337" t="n"/>
      <c r="J40" s="345">
        <f>SUM(J31:J38)</f>
        <v/>
      </c>
    </row>
    <row customHeight="1" ht="16.5" r="41" s="59" thickBot="1">
      <c r="B41" s="175" t="n"/>
      <c r="C41" s="175" t="n"/>
      <c r="D41" s="175" t="n"/>
      <c r="E41" s="175" t="n"/>
      <c r="F41" s="175" t="n"/>
      <c r="G41" s="175" t="n"/>
      <c r="H41" s="175" t="n"/>
      <c r="I41" s="175" t="n"/>
      <c r="J41" s="175" t="n"/>
    </row>
    <row r="42">
      <c r="B42" s="293" t="n"/>
      <c r="C42" s="293" t="n"/>
      <c r="D42" s="293" t="n"/>
      <c r="E42" s="293" t="n"/>
      <c r="G42" s="293" t="n"/>
      <c r="H42" s="293" t="n"/>
      <c r="I42" s="293" t="n"/>
      <c r="J42" s="293" t="n"/>
    </row>
    <row r="43">
      <c r="B43" s="24" t="inlineStr">
        <is>
          <t>Please detach this portion and return with your remittance to:</t>
        </is>
      </c>
      <c r="O43" s="216" t="n"/>
      <c r="P43" s="336" t="n"/>
    </row>
    <row r="44">
      <c r="G44" s="26" t="n"/>
      <c r="H44" s="26" t="n"/>
      <c r="I44" s="26" t="n"/>
      <c r="J44" s="26" t="n"/>
    </row>
    <row r="45">
      <c r="B45" s="30" t="inlineStr">
        <is>
          <t>Canoe Ventures, LLC</t>
        </is>
      </c>
      <c r="C45" s="276" t="n"/>
      <c r="D45" s="71" t="n"/>
      <c r="E45" s="28" t="inlineStr">
        <is>
          <t>Invoice Date:</t>
        </is>
      </c>
      <c r="F45" s="26">
        <f>J1</f>
        <v/>
      </c>
      <c r="G45" s="27" t="n"/>
      <c r="H45" s="27" t="n"/>
      <c r="I45" s="27" t="n"/>
      <c r="J45" s="27" t="n"/>
    </row>
    <row r="46">
      <c r="B46" s="23" t="inlineStr">
        <is>
          <t>Attention: Accounting Department</t>
        </is>
      </c>
      <c r="D46" s="72" t="n"/>
      <c r="E46" s="58" t="inlineStr">
        <is>
          <t>Invoice Number:</t>
        </is>
      </c>
      <c r="F46" s="27">
        <f>J2</f>
        <v/>
      </c>
      <c r="G46" s="27" t="n"/>
      <c r="H46" s="27" t="n"/>
    </row>
    <row customHeight="1" ht="15.75" r="47" s="59">
      <c r="B47" s="31" t="inlineStr">
        <is>
          <t>200 Union Boulevard, Suite 201</t>
        </is>
      </c>
      <c r="D47" s="72" t="n"/>
      <c r="E47" s="58" t="inlineStr">
        <is>
          <t>Programmer:</t>
        </is>
      </c>
      <c r="F47" s="27">
        <f>D20</f>
        <v/>
      </c>
      <c r="G47" s="241" t="n"/>
      <c r="I47" s="25" t="inlineStr">
        <is>
          <t>Amount Due:</t>
        </is>
      </c>
      <c r="J47" s="328">
        <f>J40</f>
        <v/>
      </c>
    </row>
    <row r="48">
      <c r="B48" s="32" t="inlineStr">
        <is>
          <t>Lakewood, CO  80228</t>
        </is>
      </c>
      <c r="C48" s="277" t="n"/>
      <c r="D48" s="73" t="n"/>
      <c r="E48" s="18" t="n"/>
      <c r="F48" s="149" t="n"/>
      <c r="G48" s="149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  <row r="60">
      <c r="C60" s="19" t="n"/>
      <c r="D60" s="19" t="n"/>
      <c r="E60" s="18" t="n"/>
      <c r="F60" s="18" t="n"/>
      <c r="G60" s="18" t="n"/>
    </row>
    <row r="61">
      <c r="C61" s="19" t="n"/>
      <c r="D61" s="19" t="n"/>
      <c r="E61" s="18" t="n"/>
      <c r="F61" s="18" t="n"/>
      <c r="G61" s="18" t="n"/>
    </row>
  </sheetData>
  <autoFilter ref="B27:J28"/>
  <mergeCells count="11">
    <mergeCell ref="H8:J8"/>
    <mergeCell ref="H6:J6"/>
    <mergeCell ref="H7:J7"/>
    <mergeCell ref="H5:J5"/>
    <mergeCell ref="H4:J4"/>
    <mergeCell ref="H15:J15"/>
    <mergeCell ref="H13:J13"/>
    <mergeCell ref="H12:J12"/>
    <mergeCell ref="H11:J11"/>
    <mergeCell ref="H9:J9"/>
    <mergeCell ref="D21:E21"/>
  </mergeCells>
  <hyperlinks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</hyperlinks>
  <printOptions horizontalCentered="1"/>
  <pageMargins bottom="0.6" footer="0.2" header="0.2" left="0.5" right="0.5" top="0.5"/>
  <pageSetup fitToHeight="0" orientation="landscape" scale="65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13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O70"/>
  <sheetViews>
    <sheetView showGridLines="0" topLeftCell="A4" workbookViewId="0" zoomScale="70" zoomScaleNormal="70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85546875"/>
    <col customWidth="1" max="4" min="4" style="280" width="80.140625"/>
    <col customWidth="1" max="5" min="5" style="280" width="20.7109375"/>
    <col customWidth="1" max="6" min="6" style="280" width="22.7109375"/>
    <col customWidth="1" max="7" min="7" style="280" width="22.85546875"/>
    <col customWidth="1" max="8" min="8" style="280" width="24.140625"/>
    <col customWidth="1" max="9" min="9" style="280" width="16"/>
    <col customWidth="1" max="10" min="10" style="280" width="23.5703125"/>
    <col customWidth="1" max="11" min="11" style="280" width="2.5703125"/>
    <col customWidth="1" max="12" min="12" style="280" width="16"/>
    <col bestFit="1" customWidth="1" max="13" min="13" style="280" width="14.140625"/>
    <col bestFit="1" customWidth="1" max="14" min="14" style="280" width="15.28515625"/>
    <col bestFit="1" customWidth="1" max="15" min="15" style="280" width="13"/>
    <col customWidth="1" max="16384" min="16" style="280" width="8.7109375"/>
  </cols>
  <sheetData>
    <row r="1">
      <c r="B1" s="279" t="n"/>
      <c r="C1" s="279" t="n"/>
      <c r="D1" s="279" t="n"/>
      <c r="E1" s="279" t="n"/>
      <c r="F1" s="245" t="n"/>
      <c r="G1" s="279" t="n"/>
      <c r="H1" s="295" t="n"/>
      <c r="I1" s="60" t="inlineStr">
        <is>
          <t>Invoice Date:</t>
        </is>
      </c>
    </row>
    <row r="2">
      <c r="B2" s="279" t="n"/>
      <c r="C2" s="279" t="n"/>
      <c r="D2" s="279" t="n"/>
      <c r="E2" s="279" t="n"/>
      <c r="F2" s="245" t="n"/>
      <c r="G2" s="279" t="n"/>
      <c r="H2" s="279" t="n"/>
      <c r="I2" s="60" t="inlineStr">
        <is>
          <t>Invoice Number:</t>
        </is>
      </c>
    </row>
    <row r="3">
      <c r="B3" s="279" t="n"/>
      <c r="C3" s="279" t="n"/>
      <c r="D3" s="279" t="n"/>
      <c r="E3" s="279" t="n"/>
      <c r="F3" s="245" t="n"/>
      <c r="G3" s="279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51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44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45" t="n"/>
      <c r="H6" s="297" t="inlineStr">
        <is>
          <t>Canoe Ventures, LLC</t>
        </is>
      </c>
    </row>
    <row r="7">
      <c r="B7" s="126" t="inlineStr">
        <is>
          <t>200 Union Boulevard, Suite 201</t>
        </is>
      </c>
      <c r="C7" s="279" t="n"/>
      <c r="D7" s="279" t="n"/>
      <c r="E7" s="279" t="n"/>
      <c r="F7" s="245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45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45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45" t="n"/>
      <c r="H10" s="279" t="n"/>
    </row>
    <row r="11">
      <c r="C11" s="123" t="n"/>
      <c r="D11" s="121" t="n"/>
      <c r="E11" s="121" t="n"/>
      <c r="F11" s="244" t="n"/>
      <c r="H11" s="296" t="inlineStr">
        <is>
          <t xml:space="preserve">TERMS                 : NET 60 DAYS      </t>
        </is>
      </c>
    </row>
    <row r="12">
      <c r="B12" s="115" t="inlineStr">
        <is>
          <t>Bill To:</t>
        </is>
      </c>
      <c r="C12" s="121" t="n"/>
      <c r="D12" s="217" t="inlineStr">
        <is>
          <t>Turner Broadcasting System</t>
        </is>
      </c>
      <c r="E12" s="121" t="n"/>
      <c r="F12" s="244" t="n"/>
      <c r="H12" s="295" t="inlineStr">
        <is>
          <t>FEDERAL TAX ID : 26-2372059</t>
        </is>
      </c>
    </row>
    <row r="13">
      <c r="C13" s="121" t="n"/>
      <c r="D13" s="217" t="inlineStr">
        <is>
          <t>Dan Kopp</t>
        </is>
      </c>
      <c r="E13" s="121" t="n"/>
      <c r="F13" s="246" t="n"/>
      <c r="H13" s="294" t="inlineStr">
        <is>
          <t>Invoice # is required on all remittances</t>
        </is>
      </c>
    </row>
    <row r="14">
      <c r="C14" s="121" t="n"/>
      <c r="D14" s="217" t="inlineStr">
        <is>
          <t>P. O. Box 5520</t>
        </is>
      </c>
      <c r="E14" s="295" t="n"/>
      <c r="F14" s="296" t="n"/>
      <c r="H14" s="295" t="n"/>
      <c r="I14" s="297" t="n"/>
      <c r="J14" s="297" t="n"/>
    </row>
    <row r="15">
      <c r="A15" s="280" t="inlineStr">
        <is>
          <t xml:space="preserve"> </t>
        </is>
      </c>
      <c r="C15" s="295" t="n"/>
      <c r="D15" s="217" t="inlineStr">
        <is>
          <t>Portland, OR  97228-5520</t>
        </is>
      </c>
      <c r="E15" s="295" t="n"/>
      <c r="F15" s="251" t="n"/>
      <c r="H15" s="356" t="inlineStr">
        <is>
          <t>RATE CARD (current Tier in yellow)</t>
        </is>
      </c>
      <c r="I15" s="303" t="n"/>
      <c r="J15" s="304" t="n"/>
      <c r="K15" s="309" t="n"/>
      <c r="L15" s="309" t="n"/>
      <c r="M15" s="46" t="n"/>
      <c r="N15" s="253" t="n"/>
      <c r="O15" s="253" t="n"/>
    </row>
    <row r="16">
      <c r="D16" s="118" t="n"/>
      <c r="E16" s="295" t="n"/>
      <c r="G16" s="24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  <c r="K16" s="309" t="n"/>
      <c r="L16" s="309" t="n"/>
      <c r="M16" s="309" t="n"/>
    </row>
    <row r="17">
      <c r="C17" s="295" t="n"/>
      <c r="E17" s="295" t="n"/>
      <c r="F17" s="245" t="n"/>
      <c r="G17" s="245" t="n"/>
      <c r="H17" s="104" t="inlineStr">
        <is>
          <t xml:space="preserve">    0M - 200M</t>
        </is>
      </c>
      <c r="I17" s="311" t="n">
        <v>1.28</v>
      </c>
      <c r="J17" s="110" t="n"/>
      <c r="K17" s="309" t="n"/>
      <c r="L17" s="309" t="n"/>
    </row>
    <row r="18">
      <c r="B18" s="117" t="inlineStr">
        <is>
          <t>Invoice Period Start:</t>
        </is>
      </c>
      <c r="D18" s="116" t="n"/>
      <c r="E18" s="295" t="n"/>
      <c r="F18" s="245" t="n"/>
      <c r="G18" s="245" t="n"/>
      <c r="H18" s="104" t="inlineStr">
        <is>
          <t>200M - 400M</t>
        </is>
      </c>
      <c r="I18" s="311" t="n">
        <v>1.13</v>
      </c>
      <c r="J18" s="110" t="n"/>
      <c r="K18" s="309" t="n"/>
      <c r="L18" s="309" t="n"/>
    </row>
    <row r="19">
      <c r="B19" s="117" t="inlineStr">
        <is>
          <t>Invoice Period End:</t>
        </is>
      </c>
      <c r="D19" s="116" t="n"/>
      <c r="E19" s="295" t="n"/>
      <c r="F19" s="245" t="n"/>
      <c r="G19" s="245" t="n"/>
      <c r="H19" s="104" t="inlineStr">
        <is>
          <t>400M - 600M</t>
        </is>
      </c>
      <c r="I19" s="311" t="n">
        <v>0.9900000000000001</v>
      </c>
      <c r="J19" s="110" t="n"/>
      <c r="K19" s="310" t="n"/>
      <c r="L19" s="310" t="n"/>
    </row>
    <row r="20">
      <c r="B20" s="115" t="inlineStr">
        <is>
          <t>Programming Group:</t>
        </is>
      </c>
      <c r="D20" s="264" t="inlineStr">
        <is>
          <t>Turner</t>
        </is>
      </c>
      <c r="E20" s="295" t="n"/>
      <c r="F20" s="245" t="n"/>
      <c r="G20" s="245" t="n"/>
      <c r="H20" s="104" t="inlineStr">
        <is>
          <t>600M - 800M</t>
        </is>
      </c>
      <c r="I20" s="311" t="n">
        <v>0.8500000000000001</v>
      </c>
      <c r="J20" s="110" t="n"/>
      <c r="K20" s="253" t="n"/>
      <c r="L20" s="253" t="n"/>
    </row>
    <row r="21">
      <c r="B21" s="115" t="inlineStr">
        <is>
          <t>Network(s):</t>
        </is>
      </c>
      <c r="D21" s="264" t="inlineStr">
        <is>
          <t>TBS, TNT, Adult Swim, Boomerang, Cartoon Network, HLN, truTV, CNN</t>
        </is>
      </c>
      <c r="F21" s="245" t="n"/>
      <c r="G21" s="245" t="n"/>
      <c r="H21" s="104" t="inlineStr">
        <is>
          <t xml:space="preserve">  800M - 2B        </t>
        </is>
      </c>
      <c r="I21" s="311" t="n">
        <v>0.7100000000000001</v>
      </c>
      <c r="J21" s="110" t="n"/>
      <c r="K21" s="310" t="n"/>
      <c r="L21" s="310" t="n"/>
    </row>
    <row r="22">
      <c r="B22" s="24" t="inlineStr">
        <is>
          <t>Previous YTD Impressions:</t>
        </is>
      </c>
      <c r="D22" s="46" t="n"/>
      <c r="E22" s="295" t="n"/>
      <c r="F22" s="245" t="n"/>
      <c r="G22" s="245" t="n"/>
      <c r="H22" s="104" t="inlineStr">
        <is>
          <t>2B - 3B</t>
        </is>
      </c>
      <c r="I22" s="311" t="n">
        <v>0.6100000000000001</v>
      </c>
      <c r="J22" s="110" t="n"/>
      <c r="K22" s="310" t="n"/>
      <c r="L22" s="310" t="n"/>
    </row>
    <row r="23">
      <c r="B23" s="24" t="n"/>
      <c r="D23" s="46" t="n"/>
      <c r="E23" s="295" t="n"/>
      <c r="F23" s="245" t="n"/>
      <c r="G23" s="245" t="n"/>
      <c r="H23" s="104" t="inlineStr">
        <is>
          <t>3B - 4B</t>
        </is>
      </c>
      <c r="I23" s="311" t="n">
        <v>0.5800000000000001</v>
      </c>
      <c r="J23" s="110" t="n"/>
      <c r="K23" s="253" t="n"/>
      <c r="L23" s="310" t="n"/>
    </row>
    <row r="24">
      <c r="B24" s="24" t="n"/>
      <c r="D24" s="46" t="n"/>
      <c r="E24" s="295" t="n"/>
      <c r="F24" s="245" t="n"/>
      <c r="G24" s="245" t="n"/>
      <c r="H24" s="298" t="inlineStr">
        <is>
          <t>4B - 5B</t>
        </is>
      </c>
      <c r="I24" s="330" t="n">
        <v>0.55</v>
      </c>
      <c r="J24" s="316" t="n"/>
      <c r="K24" s="310" t="n"/>
      <c r="L24" s="310" t="n"/>
    </row>
    <row r="25">
      <c r="B25" s="24" t="n"/>
      <c r="D25" s="46" t="n"/>
      <c r="E25" s="295" t="n"/>
      <c r="F25" s="245" t="n"/>
      <c r="G25" s="245" t="n"/>
      <c r="H25" s="298" t="inlineStr">
        <is>
          <t>5B+</t>
        </is>
      </c>
      <c r="I25" s="330" t="n">
        <v>0.5</v>
      </c>
      <c r="J25" s="316" t="n"/>
      <c r="K25" s="310" t="n"/>
      <c r="L25" s="310" t="n"/>
    </row>
    <row r="26">
      <c r="B26" s="295" t="n"/>
      <c r="C26" s="295" t="n"/>
      <c r="D26" s="295" t="n"/>
      <c r="E26" s="295" t="n"/>
      <c r="F26" s="297" t="n"/>
      <c r="G26" s="349" t="n"/>
      <c r="I26" s="310" t="n"/>
    </row>
    <row customHeight="1" ht="24.75" r="27" s="59">
      <c r="B27" s="272" t="inlineStr">
        <is>
          <t>Invoice Line #</t>
        </is>
      </c>
      <c r="C27" s="306" t="n"/>
      <c r="D27" s="20" t="inlineStr">
        <is>
          <t>Campaign Name</t>
        </is>
      </c>
      <c r="E27" s="20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Billed Impressions</t>
        </is>
      </c>
      <c r="I27" s="351" t="n"/>
      <c r="J27" s="260" t="inlineStr">
        <is>
          <t>Total</t>
        </is>
      </c>
    </row>
    <row r="28">
      <c r="B28" s="138">
        <f>"001"&amp;"A"</f>
        <v/>
      </c>
      <c r="C28" s="92" t="n"/>
      <c r="D28" s="280">
        <f>E28&amp;" March 19 Campaigns"</f>
        <v/>
      </c>
      <c r="E28" s="280" t="inlineStr">
        <is>
          <t>truTV</t>
        </is>
      </c>
      <c r="F28" s="320">
        <f>$D$18</f>
        <v/>
      </c>
      <c r="G28" s="320">
        <f>$D$19</f>
        <v/>
      </c>
      <c r="I28" s="253">
        <f>H45</f>
        <v/>
      </c>
      <c r="J28" s="345">
        <f>J45</f>
        <v/>
      </c>
      <c r="L28" s="310" t="n"/>
    </row>
    <row r="29">
      <c r="B29" s="138">
        <f>"002"&amp;"A"</f>
        <v/>
      </c>
      <c r="C29" s="92" t="n"/>
      <c r="D29" s="280">
        <f>E29&amp;" March 19 Campaigns"</f>
        <v/>
      </c>
      <c r="E29" s="280" t="inlineStr">
        <is>
          <t>Adult Swim</t>
        </is>
      </c>
      <c r="F29" s="320">
        <f>$D$18</f>
        <v/>
      </c>
      <c r="G29" s="320">
        <f>$D$19</f>
        <v/>
      </c>
      <c r="I29" s="253">
        <f>H46</f>
        <v/>
      </c>
      <c r="J29" s="345">
        <f>J46</f>
        <v/>
      </c>
    </row>
    <row r="30">
      <c r="B30" s="138">
        <f>"003"&amp;"A"</f>
        <v/>
      </c>
      <c r="C30" s="92" t="n"/>
      <c r="D30" s="280">
        <f>E30&amp;" March 19 Campaigns"</f>
        <v/>
      </c>
      <c r="E30" s="280" t="inlineStr">
        <is>
          <t>TBS</t>
        </is>
      </c>
      <c r="F30" s="320">
        <f>$D$18</f>
        <v/>
      </c>
      <c r="G30" s="320">
        <f>$D$19</f>
        <v/>
      </c>
      <c r="I30" s="253">
        <f>H47</f>
        <v/>
      </c>
      <c r="J30" s="345">
        <f>J47</f>
        <v/>
      </c>
      <c r="L30" s="310" t="n"/>
    </row>
    <row r="31">
      <c r="B31" s="138">
        <f>"004"&amp;"A"</f>
        <v/>
      </c>
      <c r="C31" s="92" t="n"/>
      <c r="D31" s="280">
        <f>E31&amp;" March 19 Campaigns"</f>
        <v/>
      </c>
      <c r="E31" s="280" t="inlineStr">
        <is>
          <t>Boomerang</t>
        </is>
      </c>
      <c r="F31" s="320">
        <f>$D$18</f>
        <v/>
      </c>
      <c r="G31" s="320">
        <f>$D$19</f>
        <v/>
      </c>
      <c r="I31" s="253">
        <f>H48</f>
        <v/>
      </c>
      <c r="J31" s="345">
        <f>J48</f>
        <v/>
      </c>
    </row>
    <row r="32">
      <c r="B32" s="138">
        <f>"005"&amp;"A"</f>
        <v/>
      </c>
      <c r="C32" s="92" t="n"/>
      <c r="D32" s="280">
        <f>E32&amp;" March 19 Campaigns"</f>
        <v/>
      </c>
      <c r="E32" s="280" t="inlineStr">
        <is>
          <t>Cartoon Network</t>
        </is>
      </c>
      <c r="F32" s="320">
        <f>$D$18</f>
        <v/>
      </c>
      <c r="G32" s="320">
        <f>$D$19</f>
        <v/>
      </c>
      <c r="I32" s="253">
        <f>H49</f>
        <v/>
      </c>
      <c r="J32" s="345">
        <f>J49</f>
        <v/>
      </c>
    </row>
    <row r="33">
      <c r="B33" s="138">
        <f>"006"&amp;"A"</f>
        <v/>
      </c>
      <c r="C33" s="92" t="n"/>
      <c r="D33" s="280">
        <f>E33&amp;" March 19 Campaigns"</f>
        <v/>
      </c>
      <c r="E33" s="280" t="inlineStr">
        <is>
          <t>Cartoon Network ESP</t>
        </is>
      </c>
      <c r="F33" s="320">
        <f>$D$18</f>
        <v/>
      </c>
      <c r="G33" s="320">
        <f>$D$19</f>
        <v/>
      </c>
      <c r="I33" s="253">
        <f>H50</f>
        <v/>
      </c>
      <c r="J33" s="345">
        <f>J50</f>
        <v/>
      </c>
    </row>
    <row r="34">
      <c r="B34" s="138">
        <f>"007"&amp;"A"</f>
        <v/>
      </c>
      <c r="C34" s="92" t="n"/>
      <c r="D34" s="280">
        <f>E34&amp;" March 19 Campaigns"</f>
        <v/>
      </c>
      <c r="E34" s="280" t="inlineStr">
        <is>
          <t>CNN</t>
        </is>
      </c>
      <c r="F34" s="320">
        <f>$D$18</f>
        <v/>
      </c>
      <c r="G34" s="320">
        <f>$D$19</f>
        <v/>
      </c>
      <c r="I34" s="253">
        <f>H51</f>
        <v/>
      </c>
      <c r="J34" s="345">
        <f>J51</f>
        <v/>
      </c>
    </row>
    <row r="35">
      <c r="B35" s="138">
        <f>"008"&amp;"A"</f>
        <v/>
      </c>
      <c r="C35" s="92" t="n"/>
      <c r="D35" s="280">
        <f>E35&amp;" March 19 Campaigns"</f>
        <v/>
      </c>
      <c r="E35" s="280" t="inlineStr">
        <is>
          <t>HLN</t>
        </is>
      </c>
      <c r="F35" s="320">
        <f>$D$18</f>
        <v/>
      </c>
      <c r="G35" s="320">
        <f>$D$19</f>
        <v/>
      </c>
      <c r="I35" s="253">
        <f>H52</f>
        <v/>
      </c>
      <c r="J35" s="345">
        <f>J52</f>
        <v/>
      </c>
    </row>
    <row r="36">
      <c r="B36" s="138">
        <f>"009"&amp;"A"</f>
        <v/>
      </c>
      <c r="C36" s="92" t="n"/>
      <c r="D36" s="280">
        <f>E36&amp;" March 19 Campaigns"</f>
        <v/>
      </c>
      <c r="E36" s="280" t="inlineStr">
        <is>
          <t>TNT</t>
        </is>
      </c>
      <c r="F36" s="320">
        <f>$D$18</f>
        <v/>
      </c>
      <c r="G36" s="320">
        <f>$D$19</f>
        <v/>
      </c>
      <c r="I36" s="253">
        <f>H53</f>
        <v/>
      </c>
      <c r="J36" s="345">
        <f>J53</f>
        <v/>
      </c>
    </row>
    <row r="37">
      <c r="B37" s="138">
        <f>"010"&amp;"A"</f>
        <v/>
      </c>
      <c r="C37" s="92" t="n"/>
      <c r="D37" s="280">
        <f>E37&amp;" March 19 Campaigns"</f>
        <v/>
      </c>
      <c r="E37" s="280" t="inlineStr">
        <is>
          <t>March Madness</t>
        </is>
      </c>
      <c r="F37" s="320">
        <f>$D$18</f>
        <v/>
      </c>
      <c r="G37" s="320">
        <f>$D$19</f>
        <v/>
      </c>
      <c r="I37" s="253">
        <f>H54</f>
        <v/>
      </c>
      <c r="J37" s="345">
        <f>J54</f>
        <v/>
      </c>
    </row>
    <row r="38">
      <c r="B38" s="95" t="n"/>
      <c r="C38" s="92" t="n"/>
      <c r="F38" s="320" t="n"/>
      <c r="G38" s="320" t="n"/>
      <c r="H38" s="336" t="n"/>
      <c r="I38" s="347" t="n"/>
      <c r="J38" s="347" t="n"/>
    </row>
    <row r="39">
      <c r="B39" s="95" t="n"/>
      <c r="C39" s="92" t="n"/>
      <c r="F39" s="320" t="n"/>
      <c r="G39" s="320" t="n"/>
      <c r="H39" s="336" t="n"/>
      <c r="I39" s="357" t="inlineStr">
        <is>
          <t>TOTAL DUE:</t>
        </is>
      </c>
      <c r="J39" s="358">
        <f>SUM(J28:J37)</f>
        <v/>
      </c>
    </row>
    <row r="40">
      <c r="B40" s="95" t="n"/>
      <c r="C40" s="92" t="n"/>
      <c r="F40" s="320" t="n"/>
      <c r="G40" s="320" t="n"/>
      <c r="H40" s="253" t="n"/>
      <c r="I40" s="359" t="n"/>
      <c r="J40" s="338" t="n"/>
    </row>
    <row customHeight="1" ht="31.5" r="41" s="59">
      <c r="B41" s="272" t="inlineStr">
        <is>
          <t>Invoice Line #</t>
        </is>
      </c>
      <c r="C41" s="273" t="inlineStr">
        <is>
          <t>Campaign Reference ID</t>
        </is>
      </c>
      <c r="D41" s="273" t="inlineStr">
        <is>
          <t>Campaign Name</t>
        </is>
      </c>
      <c r="E41" s="273" t="inlineStr">
        <is>
          <t>Network</t>
        </is>
      </c>
      <c r="F41" s="274" t="inlineStr">
        <is>
          <t>Start Date</t>
        </is>
      </c>
      <c r="G41" s="274" t="inlineStr">
        <is>
          <t>End Date</t>
        </is>
      </c>
      <c r="H41" s="274" t="inlineStr">
        <is>
          <t>Current Billed Impressions</t>
        </is>
      </c>
      <c r="I41" s="274" t="inlineStr">
        <is>
          <t>CPM</t>
        </is>
      </c>
      <c r="J41" s="260" t="inlineStr">
        <is>
          <t>Total</t>
        </is>
      </c>
    </row>
    <row r="42">
      <c r="B42" s="95" t="n"/>
      <c r="C42" s="95" t="n"/>
      <c r="F42" s="360" t="n"/>
      <c r="G42" s="360" t="n"/>
      <c r="H42" s="253" t="n"/>
      <c r="I42" s="359" t="n"/>
      <c r="J42" s="338" t="n"/>
    </row>
    <row customHeight="1" ht="16.5" r="43" s="59" thickBot="1">
      <c r="B43" s="95" t="n"/>
      <c r="C43" s="92" t="n"/>
      <c r="E43" s="253" t="n"/>
      <c r="F43" s="48" t="n"/>
      <c r="G43" s="47" t="n"/>
      <c r="H43" s="332" t="n"/>
      <c r="I43" s="333" t="n"/>
      <c r="J43" s="332" t="n"/>
    </row>
    <row customHeight="1" ht="16.5" r="44" s="59" thickTop="1">
      <c r="B44" s="95" t="n"/>
      <c r="C44" s="92" t="n"/>
      <c r="E44" s="253" t="n"/>
      <c r="G44" s="253" t="n"/>
      <c r="H44" s="337" t="n"/>
      <c r="I44" s="338" t="n"/>
    </row>
    <row r="45">
      <c r="B45" s="95" t="n"/>
      <c r="C45" s="92" t="n"/>
      <c r="E45" s="320" t="n"/>
      <c r="F45" s="100" t="inlineStr">
        <is>
          <t>Sub-totals by Network:</t>
        </is>
      </c>
      <c r="G45" s="216" t="inlineStr">
        <is>
          <t>truTV</t>
        </is>
      </c>
      <c r="H45" s="215">
        <f>SUMIF($E$42:$E$42,$G45,$H$42:$H$43)</f>
        <v/>
      </c>
      <c r="I45" s="334" t="n"/>
      <c r="J45" s="336">
        <f>SUMIF($E$42:$E$42,$G45,$J$42:$J$43)</f>
        <v/>
      </c>
    </row>
    <row r="46">
      <c r="B46" s="95" t="n"/>
      <c r="C46" s="92" t="n"/>
      <c r="E46" s="320" t="n"/>
      <c r="F46" s="100" t="n"/>
      <c r="G46" s="216" t="inlineStr">
        <is>
          <t>Adult Swim</t>
        </is>
      </c>
      <c r="H46" s="215">
        <f>SUMIF($E$42:$E$42,$G46,$H$42:$H$43)</f>
        <v/>
      </c>
      <c r="I46" s="334" t="n"/>
      <c r="J46" s="336">
        <f>SUMIF($E$42:$E$42,$G46,$J$42:$J$43)</f>
        <v/>
      </c>
    </row>
    <row r="47">
      <c r="B47" s="95" t="n"/>
      <c r="C47" s="92" t="n"/>
      <c r="E47" s="320" t="n"/>
      <c r="F47" s="100" t="n"/>
      <c r="G47" s="216" t="inlineStr">
        <is>
          <t>TBS</t>
        </is>
      </c>
      <c r="H47" s="215">
        <f>SUMIF($E$42:$E$42,$G47,$H$42:$H$43)</f>
        <v/>
      </c>
      <c r="I47" s="334" t="n"/>
      <c r="J47" s="336">
        <f>SUMIF($E$42:$E$42,$G47,$J$42:$J$43)</f>
        <v/>
      </c>
    </row>
    <row r="48">
      <c r="B48" s="95" t="n"/>
      <c r="C48" s="92" t="n"/>
      <c r="E48" s="320" t="n"/>
      <c r="F48" s="100" t="n"/>
      <c r="G48" s="216" t="inlineStr">
        <is>
          <t>Boomerang</t>
        </is>
      </c>
      <c r="H48" s="215">
        <f>SUMIF($E$42:$E$42,$G48,$H$42:$H$43)</f>
        <v/>
      </c>
      <c r="I48" s="334" t="n"/>
      <c r="J48" s="336">
        <f>SUMIF($E$42:$E$42,$G48,$J$42:$J$43)</f>
        <v/>
      </c>
    </row>
    <row r="49">
      <c r="B49" s="95" t="n"/>
      <c r="C49" s="92" t="n"/>
      <c r="E49" s="320" t="n"/>
      <c r="F49" s="100" t="n"/>
      <c r="G49" s="216" t="inlineStr">
        <is>
          <t>Cartoon Network</t>
        </is>
      </c>
      <c r="H49" s="215">
        <f>SUMIF($E$42:$E$42,$G49,$H$42:$H$43)</f>
        <v/>
      </c>
      <c r="I49" s="334" t="n"/>
      <c r="J49" s="336">
        <f>SUMIF($E$42:$E$42,$G49,$J$42:$J$43)</f>
        <v/>
      </c>
    </row>
    <row r="50">
      <c r="B50" s="95" t="n"/>
      <c r="C50" s="92" t="n"/>
      <c r="E50" s="320" t="n"/>
      <c r="F50" s="100" t="n"/>
      <c r="G50" s="216" t="inlineStr">
        <is>
          <t>Cartoon Network ESP</t>
        </is>
      </c>
      <c r="H50" s="215">
        <f>SUMIF($E$42:$E$42,$G50,$H$42:$H$43)</f>
        <v/>
      </c>
      <c r="I50" s="334" t="n"/>
      <c r="J50" s="336">
        <f>SUMIF($E$42:$E$42,$G50,$J$42:$J$43)</f>
        <v/>
      </c>
    </row>
    <row r="51">
      <c r="B51" s="95" t="n"/>
      <c r="C51" s="92" t="n"/>
      <c r="E51" s="320" t="n"/>
      <c r="F51" s="100" t="n"/>
      <c r="G51" s="216" t="inlineStr">
        <is>
          <t>CNN</t>
        </is>
      </c>
      <c r="H51" s="215">
        <f>SUMIF($E$42:$E$42,$G51,$H$42:$H$43)</f>
        <v/>
      </c>
      <c r="I51" s="334" t="n"/>
      <c r="J51" s="336">
        <f>SUMIF($E$42:$E$42,$G51,$J$42:$J$43)</f>
        <v/>
      </c>
    </row>
    <row r="52">
      <c r="B52" s="95" t="n"/>
      <c r="C52" s="92" t="n"/>
      <c r="E52" s="320" t="n"/>
      <c r="F52" s="100" t="n"/>
      <c r="G52" s="216" t="inlineStr">
        <is>
          <t>HLN</t>
        </is>
      </c>
      <c r="H52" s="215">
        <f>SUMIF($E$42:$E$42,$G52,$H$42:$H$43)</f>
        <v/>
      </c>
      <c r="I52" s="334" t="n"/>
      <c r="J52" s="336">
        <f>SUMIF($E$42:$E$42,$G52,$J$42:$J$43)</f>
        <v/>
      </c>
    </row>
    <row r="53">
      <c r="B53" s="95" t="n"/>
      <c r="C53" s="92" t="n"/>
      <c r="E53" s="320" t="n"/>
      <c r="F53" s="100" t="n"/>
      <c r="G53" s="216" t="inlineStr">
        <is>
          <t>TNT</t>
        </is>
      </c>
      <c r="H53" s="215">
        <f>SUMIF($E$42:$E$42,$G53,$H$42:$H$43)</f>
        <v/>
      </c>
      <c r="I53" s="334" t="n"/>
      <c r="J53" s="336">
        <f>SUMIF($E$42:$E$42,$G53,$J$42:$J$43)</f>
        <v/>
      </c>
    </row>
    <row r="54">
      <c r="B54" s="95" t="n"/>
      <c r="C54" s="92" t="n"/>
      <c r="E54" s="320" t="n"/>
      <c r="F54" s="100" t="n"/>
      <c r="G54" s="216" t="inlineStr">
        <is>
          <t>March Madness</t>
        </is>
      </c>
      <c r="H54" s="215">
        <f>SUMIF($E$42:$E$42,$G54,$H$42:$H$43)</f>
        <v/>
      </c>
      <c r="I54" s="334" t="n"/>
      <c r="J54" s="336">
        <f>SUMIF($E$42:$E$42,$G54,$J$42:$J$43)</f>
        <v/>
      </c>
    </row>
    <row customHeight="1" ht="16.5" r="55" s="59" thickBot="1">
      <c r="B55" s="95" t="n"/>
      <c r="C55" s="92" t="n"/>
      <c r="E55" s="253" t="n"/>
      <c r="F55" s="47" t="n"/>
      <c r="G55" s="48" t="n"/>
      <c r="H55" s="47" t="n"/>
      <c r="I55" s="332" t="n"/>
      <c r="J55" s="333" t="n"/>
    </row>
    <row customHeight="1" ht="16.5" r="56" s="59" thickTop="1">
      <c r="B56" s="95" t="n"/>
      <c r="C56" s="92" t="n"/>
      <c r="E56" s="320" t="n"/>
      <c r="F56" s="253" t="n"/>
      <c r="H56" s="253" t="n"/>
      <c r="I56" s="337" t="n"/>
      <c r="J56" s="338" t="n"/>
      <c r="K56" s="339" t="n"/>
    </row>
    <row r="57">
      <c r="B57" s="95" t="n"/>
      <c r="C57" s="92" t="n"/>
      <c r="E57" s="320" t="n"/>
      <c r="F57" s="100" t="inlineStr">
        <is>
          <t>TOTAL:</t>
        </is>
      </c>
      <c r="H57" s="253">
        <f>SUM(H45:H55)</f>
        <v/>
      </c>
      <c r="I57" s="337" t="n"/>
      <c r="J57" s="339">
        <f>SUM(J45:J55)</f>
        <v/>
      </c>
    </row>
    <row r="58">
      <c r="K58" s="339" t="n"/>
      <c r="L58" s="339" t="n"/>
    </row>
    <row customHeight="1" ht="31.5" r="59" s="59">
      <c r="B59" s="74" t="inlineStr">
        <is>
          <t xml:space="preserve">Invoice Comments:
</t>
        </is>
      </c>
      <c r="C59" s="66" t="n"/>
      <c r="D59" s="210" t="inlineStr">
        <is>
          <t>March Madness March Impressions billed in April - billing missed for March period</t>
        </is>
      </c>
      <c r="E59" s="66" t="n"/>
      <c r="F59" s="66" t="n"/>
      <c r="G59" s="66" t="n"/>
      <c r="H59" s="66" t="n"/>
      <c r="I59" s="66" t="n"/>
      <c r="J59" s="67" t="n"/>
    </row>
    <row r="60">
      <c r="B60" s="68" t="n"/>
      <c r="C60" s="69" t="n"/>
      <c r="D60" s="69" t="n"/>
      <c r="E60" s="69" t="n"/>
      <c r="F60" s="69" t="n"/>
      <c r="G60" s="69" t="n"/>
      <c r="H60" s="69" t="n"/>
      <c r="I60" s="69" t="n"/>
      <c r="J60" s="70" t="n"/>
    </row>
    <row customHeight="1" ht="15.75" r="61" s="59" thickBot="1">
      <c r="B61" s="33" t="n"/>
      <c r="C61" s="33" t="n"/>
      <c r="D61" s="33" t="n"/>
      <c r="E61" s="33" t="n"/>
      <c r="F61" s="33" t="n"/>
      <c r="G61" s="33" t="n"/>
      <c r="H61" s="33" t="n"/>
      <c r="I61" s="33" t="n"/>
      <c r="J61" s="33" t="n"/>
    </row>
    <row r="63">
      <c r="B63" s="24" t="inlineStr">
        <is>
          <t>Please detach this portion and return with your remittance to:</t>
        </is>
      </c>
      <c r="J63" s="216" t="n"/>
    </row>
    <row r="65">
      <c r="B65" s="30" t="inlineStr">
        <is>
          <t>Canoe Ventures, LLC</t>
        </is>
      </c>
      <c r="C65" s="276" t="n"/>
      <c r="D65" s="71" t="n"/>
      <c r="E65" s="28" t="inlineStr">
        <is>
          <t>Invoice Date:</t>
        </is>
      </c>
      <c r="F65" s="26">
        <f>J1</f>
        <v/>
      </c>
    </row>
    <row r="66">
      <c r="B66" s="23" t="inlineStr">
        <is>
          <t>Attention: Accounting Department</t>
        </is>
      </c>
      <c r="D66" s="72" t="n"/>
      <c r="E66" s="58" t="inlineStr">
        <is>
          <t>Invoice Number:</t>
        </is>
      </c>
      <c r="F66" s="27">
        <f>J2</f>
        <v/>
      </c>
    </row>
    <row r="67">
      <c r="B67" s="31" t="inlineStr">
        <is>
          <t>200 Union Boulevard, Suite 201</t>
        </is>
      </c>
      <c r="D67" s="72" t="n"/>
      <c r="E67" s="58" t="inlineStr">
        <is>
          <t>Programmer:</t>
        </is>
      </c>
      <c r="F67" s="27" t="inlineStr">
        <is>
          <t>Turner</t>
        </is>
      </c>
      <c r="I67" s="25" t="inlineStr">
        <is>
          <t>Amount Due:</t>
        </is>
      </c>
      <c r="J67" s="328">
        <f>SUM(J56:J57)</f>
        <v/>
      </c>
    </row>
    <row customHeight="1" ht="15.75" r="68" s="59">
      <c r="B68" s="32" t="inlineStr">
        <is>
          <t>Lakewood, CO  80228</t>
        </is>
      </c>
      <c r="C68" s="277" t="n"/>
      <c r="D68" s="73" t="n"/>
      <c r="E68" s="151" t="n"/>
      <c r="F68" s="242" t="n"/>
      <c r="G68" s="242" t="n"/>
      <c r="H68" s="242" t="n"/>
    </row>
    <row r="69">
      <c r="C69" s="19" t="n"/>
      <c r="D69" s="19" t="n"/>
      <c r="E69" s="18" t="n"/>
      <c r="F69" s="242" t="n"/>
      <c r="G69" s="242" t="n"/>
      <c r="H69" s="242" t="n"/>
    </row>
    <row customHeight="1" ht="15.75" r="70" s="59">
      <c r="C70" s="19" t="n"/>
      <c r="D70" s="19" t="n"/>
      <c r="E70" s="18" t="n"/>
      <c r="F70" s="18" t="n"/>
      <c r="G70" s="18" t="n"/>
    </row>
  </sheetData>
  <autoFilter ref="B41:J42"/>
  <mergeCells count="13">
    <mergeCell ref="H4:J4"/>
    <mergeCell ref="H15:J15"/>
    <mergeCell ref="H13:J13"/>
    <mergeCell ref="H12:J12"/>
    <mergeCell ref="H11:J11"/>
    <mergeCell ref="H9:J9"/>
    <mergeCell ref="B27:C27"/>
    <mergeCell ref="H27:I27"/>
    <mergeCell ref="D21:E21"/>
    <mergeCell ref="H8:J8"/>
    <mergeCell ref="H7:J7"/>
    <mergeCell ref="H6:J6"/>
    <mergeCell ref="H5:J5"/>
  </mergeCells>
  <hyperlinks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  <hyperlink ref="B10" r:id="rId1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39" man="1" max="16383" min="0"/>
  </rowBreaks>
  <colBreaks/>
  <drawing r:id="rId13"/>
</worksheet>
</file>

<file path=xl/worksheets/sheet19.xml><?xml version="1.0" encoding="utf-8"?>
<worksheet xmlns:r="http://schemas.openxmlformats.org/officeDocument/2006/relationships" xmlns="http://schemas.openxmlformats.org/spreadsheetml/2006/main">
  <sheetPr codeName="Sheet14">
    <outlinePr summaryBelow="1" summaryRight="1"/>
    <pageSetUpPr fitToPage="1"/>
  </sheetPr>
  <dimension ref="A1:N56"/>
  <sheetViews>
    <sheetView showGridLines="0" topLeftCell="A4" workbookViewId="0" zoomScale="85" zoomScaleNormal="85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0.7109375"/>
    <col customWidth="1" max="5" min="5" style="280" width="20.7109375"/>
    <col customWidth="1" max="6" min="6" style="280" width="24.140625"/>
    <col customWidth="1" max="7" min="7" style="280" width="23.7109375"/>
    <col customWidth="1" max="8" min="8" style="280" width="22.85546875"/>
    <col customWidth="1" max="9" min="9" style="280" width="20.28515625"/>
    <col customWidth="1" max="10" min="10" style="280" width="23.5703125"/>
    <col customWidth="1" max="11" min="11" style="280" width="2"/>
    <col customWidth="1" max="12" min="12" style="280" width="15.28515625"/>
    <col customWidth="1" max="13" min="13" style="280" width="12.28515625"/>
    <col customWidth="1" max="14" min="14" style="280" width="16"/>
    <col customWidth="1" max="15" min="15" style="280" width="4.7109375"/>
    <col customWidth="1" max="16384" min="16" style="280" width="8.710937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K1" s="249" t="n"/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K2" s="252" t="n"/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  <c r="K3" s="104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  <c r="K4" s="25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  <c r="K5" s="24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  <c r="K6" s="245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  <c r="K7" s="245" t="n"/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  <c r="K8" s="245" t="n"/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  <c r="K9" s="245" t="n"/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  <c r="K10" s="245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  <c r="K11" s="244" t="n"/>
    </row>
    <row r="12">
      <c r="B12" s="115" t="inlineStr">
        <is>
          <t>Bill To:</t>
        </is>
      </c>
      <c r="C12" s="121" t="n"/>
      <c r="D12" s="162" t="inlineStr">
        <is>
          <t>TV One</t>
        </is>
      </c>
      <c r="E12" s="121" t="n"/>
      <c r="F12" s="121" t="n"/>
      <c r="H12" s="295" t="inlineStr">
        <is>
          <t>FEDERAL TAX ID : 26-2372059</t>
        </is>
      </c>
      <c r="K12" s="244" t="n"/>
    </row>
    <row r="13">
      <c r="C13" s="121" t="n"/>
      <c r="D13" s="119" t="inlineStr">
        <is>
          <t>Attention: John Fant</t>
        </is>
      </c>
      <c r="E13" s="121" t="n"/>
      <c r="F13" s="121" t="n"/>
      <c r="H13" s="294" t="inlineStr">
        <is>
          <t>Invoice # is required on all remittances</t>
        </is>
      </c>
      <c r="K13" s="246" t="n"/>
    </row>
    <row r="14">
      <c r="C14" s="121" t="n"/>
      <c r="D14" s="162" t="n"/>
      <c r="E14" s="295" t="n"/>
      <c r="F14" s="295" t="n"/>
      <c r="H14" s="297" t="n"/>
      <c r="I14" s="297" t="n"/>
      <c r="J14" s="297" t="n"/>
      <c r="K14" s="104" t="n"/>
    </row>
    <row r="15">
      <c r="A15" s="280" t="inlineStr">
        <is>
          <t xml:space="preserve"> </t>
        </is>
      </c>
      <c r="C15" s="295" t="n"/>
      <c r="D15" s="118" t="inlineStr">
        <is>
          <t>jfant@tvone.tv</t>
        </is>
      </c>
      <c r="E15" s="295" t="n"/>
      <c r="F15" s="295" t="n"/>
      <c r="H15" s="356" t="inlineStr">
        <is>
          <t>RATE CARD (current Tier in yellow)</t>
        </is>
      </c>
      <c r="I15" s="303" t="n"/>
      <c r="J15" s="304" t="n"/>
      <c r="K15" s="251" t="n"/>
    </row>
    <row r="16">
      <c r="D16" s="162" t="n"/>
      <c r="E16" s="295" t="n"/>
      <c r="G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  <c r="K16" s="247" t="n"/>
    </row>
    <row r="17">
      <c r="C17" s="295" t="n"/>
      <c r="D17" s="76" t="n"/>
      <c r="E17" s="295" t="n"/>
      <c r="F17" s="295" t="n"/>
      <c r="G17" s="245" t="n"/>
      <c r="H17" s="104" t="inlineStr">
        <is>
          <t xml:space="preserve">    0M - 200M</t>
        </is>
      </c>
      <c r="I17" s="311" t="n">
        <v>1.05</v>
      </c>
      <c r="J17" s="367" t="n"/>
      <c r="K17" s="101" t="n"/>
    </row>
    <row r="18">
      <c r="B18" s="117" t="inlineStr">
        <is>
          <t>Invoice Period Start:</t>
        </is>
      </c>
      <c r="D18" s="116" t="n"/>
      <c r="E18" s="295" t="n"/>
      <c r="F18" s="295" t="n"/>
      <c r="G18" s="245" t="n"/>
      <c r="H18" s="104" t="inlineStr">
        <is>
          <t>200M - 400M</t>
        </is>
      </c>
      <c r="I18" s="311" t="n">
        <v>1</v>
      </c>
      <c r="J18" s="110" t="n"/>
      <c r="K18" s="101" t="n"/>
    </row>
    <row r="19">
      <c r="B19" s="117" t="inlineStr">
        <is>
          <t>Invoice Period End:</t>
        </is>
      </c>
      <c r="D19" s="116" t="n"/>
      <c r="E19" s="295" t="n"/>
      <c r="F19" s="295" t="n"/>
      <c r="G19" s="245" t="n"/>
      <c r="H19" s="104" t="inlineStr">
        <is>
          <t>400M - 600M</t>
        </is>
      </c>
      <c r="I19" s="311" t="n">
        <v>0.95</v>
      </c>
      <c r="J19" s="110" t="n"/>
      <c r="K19" s="101" t="n"/>
    </row>
    <row r="20">
      <c r="B20" s="115" t="inlineStr">
        <is>
          <t>Programming Group:</t>
        </is>
      </c>
      <c r="D20" s="264" t="inlineStr">
        <is>
          <t>TV One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0.89</v>
      </c>
      <c r="J20" s="110" t="n"/>
      <c r="K20" s="101" t="n"/>
    </row>
    <row r="21">
      <c r="B21" s="115" t="inlineStr">
        <is>
          <t>Network(s):</t>
        </is>
      </c>
      <c r="D21" s="264" t="inlineStr">
        <is>
          <t>TV One</t>
        </is>
      </c>
      <c r="F21" s="295" t="n"/>
      <c r="G21" s="245" t="n"/>
      <c r="H21" s="104" t="inlineStr">
        <is>
          <t xml:space="preserve">  800M - 2B        </t>
        </is>
      </c>
      <c r="I21" s="311" t="n">
        <v>0.84</v>
      </c>
      <c r="J21" s="110" t="n"/>
      <c r="K21" s="101" t="n"/>
    </row>
    <row r="22">
      <c r="B22" s="24" t="inlineStr">
        <is>
          <t>Previous YTD Impressions:</t>
        </is>
      </c>
      <c r="D22" s="46" t="n"/>
      <c r="E22" s="295" t="n"/>
      <c r="F22" s="295" t="n"/>
      <c r="G22" s="245" t="n"/>
      <c r="H22" s="104" t="inlineStr">
        <is>
          <t>2B - 3B</t>
        </is>
      </c>
      <c r="I22" s="311" t="n">
        <v>0.79</v>
      </c>
      <c r="J22" s="316" t="n"/>
      <c r="K22" s="101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0.75</v>
      </c>
      <c r="J23" s="316" t="n"/>
      <c r="K23" s="101" t="n"/>
    </row>
    <row r="24">
      <c r="B24" s="24" t="n"/>
      <c r="D24" s="46" t="n"/>
      <c r="E24" s="295" t="n"/>
      <c r="F24" s="295" t="n"/>
      <c r="G24" s="245" t="n"/>
      <c r="H24" s="104" t="inlineStr">
        <is>
          <t>4B+</t>
        </is>
      </c>
      <c r="I24" s="311" t="n">
        <v>0.73</v>
      </c>
      <c r="J24" s="316" t="n"/>
      <c r="K24" s="101" t="n"/>
    </row>
    <row r="25">
      <c r="B25" s="295" t="n"/>
      <c r="C25" s="295" t="n"/>
      <c r="D25" s="295" t="n"/>
      <c r="E25" s="295" t="n"/>
      <c r="F25" s="295" t="n"/>
      <c r="G25" s="295" t="n"/>
      <c r="H25" s="295" t="n"/>
      <c r="I25" s="295" t="n"/>
      <c r="J25" s="295" t="n"/>
      <c r="K25" s="297" t="n"/>
      <c r="L25" s="297" t="n"/>
      <c r="M25" s="297" t="n"/>
      <c r="N25" s="297" t="n"/>
    </row>
    <row customHeight="1" ht="47.25" r="26" s="59">
      <c r="B26" s="272" t="inlineStr">
        <is>
          <t>Invoice Line #</t>
        </is>
      </c>
      <c r="C26" s="273" t="inlineStr">
        <is>
          <t>Campaign Reference ID</t>
        </is>
      </c>
      <c r="D26" s="273" t="inlineStr">
        <is>
          <t>Campaign Name</t>
        </is>
      </c>
      <c r="E26" s="273" t="inlineStr">
        <is>
          <t>Network</t>
        </is>
      </c>
      <c r="F26" s="274" t="inlineStr">
        <is>
          <t>Start Date</t>
        </is>
      </c>
      <c r="G26" s="274" t="inlineStr">
        <is>
          <t>End Date</t>
        </is>
      </c>
      <c r="H26" s="274" t="inlineStr">
        <is>
          <t>Current Billed Impressions</t>
        </is>
      </c>
      <c r="I26" s="274" t="inlineStr">
        <is>
          <t>CPM</t>
        </is>
      </c>
      <c r="J26" s="260" t="inlineStr">
        <is>
          <t>Total</t>
        </is>
      </c>
    </row>
    <row r="27">
      <c r="B27" s="95" t="n"/>
      <c r="C27" s="95" t="n"/>
      <c r="E27" s="27" t="n"/>
      <c r="F27" s="180" t="n"/>
      <c r="G27" s="180" t="n"/>
      <c r="H27" s="346" t="n"/>
      <c r="I27" s="215" t="n"/>
      <c r="J27" s="215" t="n"/>
      <c r="K27" s="338" t="n"/>
    </row>
    <row customHeight="1" ht="16.5" r="28" s="59" thickBot="1">
      <c r="B28" s="95" t="n"/>
      <c r="C28" s="92" t="n"/>
      <c r="E28" s="253" t="n"/>
      <c r="F28" s="47" t="n"/>
      <c r="G28" s="47" t="n"/>
      <c r="H28" s="332" t="n"/>
      <c r="I28" s="333" t="n"/>
      <c r="J28" s="333" t="n"/>
    </row>
    <row customHeight="1" ht="16.5" r="29" s="59" thickTop="1">
      <c r="B29" s="95" t="n"/>
      <c r="C29" s="92" t="n"/>
      <c r="E29" s="216" t="n"/>
      <c r="F29" s="253" t="n"/>
      <c r="H29" s="253" t="n"/>
      <c r="I29" s="337" t="n"/>
      <c r="J29" s="338" t="n"/>
    </row>
    <row r="30">
      <c r="B30" s="95" t="n"/>
      <c r="C30" s="92" t="n"/>
      <c r="E30" s="216" t="n"/>
      <c r="F30" s="100" t="inlineStr">
        <is>
          <t>Sub-totals by Network:</t>
        </is>
      </c>
      <c r="G30" s="216" t="inlineStr">
        <is>
          <t>TV One</t>
        </is>
      </c>
      <c r="H30" s="215">
        <f>SUMIF($E$27:$E$27,$G30,$J$27:$J$28)</f>
        <v/>
      </c>
      <c r="I30" s="334" t="n"/>
      <c r="J30" s="336">
        <f>SUMIF($E$27:$E$27,$G30,$K$27:$K$28)</f>
        <v/>
      </c>
    </row>
    <row r="31">
      <c r="B31" s="95" t="n"/>
      <c r="C31" s="92" t="n"/>
      <c r="E31" s="216" t="n"/>
      <c r="F31" s="100" t="n"/>
      <c r="G31" s="216" t="inlineStr">
        <is>
          <t>Backfill Campaigns</t>
        </is>
      </c>
      <c r="H31" s="215">
        <f>SUMIF($E$27:$E$27,$G31,$J$27:$J$28)</f>
        <v/>
      </c>
      <c r="I31" s="334" t="n"/>
      <c r="J31" s="336" t="inlineStr">
        <is>
          <t>(Not Billed)</t>
        </is>
      </c>
    </row>
    <row customHeight="1" ht="16.5" r="32" s="59" thickBot="1">
      <c r="B32" s="95" t="n"/>
      <c r="C32" s="92" t="n"/>
      <c r="E32" s="253" t="n"/>
      <c r="F32" s="47" t="n"/>
      <c r="G32" s="48" t="n"/>
      <c r="H32" s="47" t="n"/>
      <c r="I32" s="332" t="n"/>
      <c r="J32" s="333" t="n"/>
    </row>
    <row customHeight="1" ht="16.5" r="33" s="59" thickTop="1">
      <c r="B33" s="95" t="n"/>
      <c r="C33" s="92" t="n"/>
      <c r="E33" s="216" t="n"/>
      <c r="F33" s="253" t="n"/>
      <c r="H33" s="253" t="n"/>
      <c r="I33" s="337" t="n"/>
      <c r="J33" s="338" t="n"/>
    </row>
    <row r="34">
      <c r="B34" s="95" t="n"/>
      <c r="C34" s="92" t="n"/>
      <c r="E34" s="216" t="n"/>
      <c r="F34" s="100" t="inlineStr">
        <is>
          <t>Total:</t>
        </is>
      </c>
      <c r="H34" s="253">
        <f>SUM(H30:H30)</f>
        <v/>
      </c>
      <c r="I34" s="337" t="n"/>
      <c r="J34" s="345">
        <f>SUM(J30:J30)</f>
        <v/>
      </c>
    </row>
    <row customHeight="1" ht="16.5" r="35" s="59" thickBot="1">
      <c r="B35" s="175" t="n"/>
      <c r="C35" s="175" t="n"/>
      <c r="D35" s="175" t="n"/>
      <c r="E35" s="175" t="n"/>
      <c r="F35" s="175" t="n"/>
      <c r="G35" s="175" t="n"/>
      <c r="H35" s="175" t="n"/>
      <c r="I35" s="175" t="n"/>
      <c r="J35" s="175" t="n"/>
    </row>
    <row r="36">
      <c r="B36" s="293" t="n"/>
      <c r="C36" s="293" t="n"/>
      <c r="D36" s="293" t="n"/>
      <c r="E36" s="293" t="n"/>
      <c r="F36" s="293" t="n"/>
      <c r="G36" s="293" t="n"/>
      <c r="H36" s="293" t="n"/>
      <c r="I36" s="293" t="n"/>
      <c r="J36" s="293" t="n"/>
    </row>
    <row r="37">
      <c r="B37" s="24" t="inlineStr">
        <is>
          <t>Please detach this portion and return with your remittance to:</t>
        </is>
      </c>
      <c r="K37" s="336" t="n"/>
    </row>
    <row r="38">
      <c r="K38" s="338" t="n"/>
    </row>
    <row r="39">
      <c r="B39" s="30" t="inlineStr">
        <is>
          <t>Canoe Ventures, LLC</t>
        </is>
      </c>
      <c r="C39" s="276" t="n"/>
      <c r="D39" s="71" t="n"/>
      <c r="E39" s="28" t="inlineStr">
        <is>
          <t>Invoice Date:</t>
        </is>
      </c>
      <c r="F39" s="26">
        <f>J1</f>
        <v/>
      </c>
    </row>
    <row r="40">
      <c r="B40" s="23" t="inlineStr">
        <is>
          <t>Attention: Accounting Department</t>
        </is>
      </c>
      <c r="D40" s="72" t="n"/>
      <c r="E40" s="58" t="inlineStr">
        <is>
          <t>Invoice Number:</t>
        </is>
      </c>
      <c r="F40" s="27">
        <f>J2</f>
        <v/>
      </c>
    </row>
    <row r="41">
      <c r="B41" s="31" t="inlineStr">
        <is>
          <t>200 Union Boulevard, Suite 201</t>
        </is>
      </c>
      <c r="D41" s="72" t="n"/>
      <c r="E41" s="58" t="inlineStr">
        <is>
          <t>Programmer:</t>
        </is>
      </c>
      <c r="F41" s="27" t="inlineStr">
        <is>
          <t>TV One</t>
        </is>
      </c>
      <c r="I41" s="25" t="inlineStr">
        <is>
          <t>Amount Due:</t>
        </is>
      </c>
      <c r="J41" s="343">
        <f>J34</f>
        <v/>
      </c>
    </row>
    <row customHeight="1" ht="15.75" r="42" s="59">
      <c r="B42" s="32" t="inlineStr">
        <is>
          <t>Lakewood, CO  80228</t>
        </is>
      </c>
      <c r="C42" s="277" t="n"/>
      <c r="D42" s="73" t="n"/>
      <c r="E42" s="151" t="inlineStr">
        <is>
          <t>Network(s):</t>
        </is>
      </c>
      <c r="F42" s="240" t="inlineStr">
        <is>
          <t>TV One</t>
        </is>
      </c>
      <c r="G42" s="240" t="n"/>
      <c r="H42" s="149" t="n"/>
      <c r="I42" s="163" t="n"/>
    </row>
    <row r="43">
      <c r="C43" s="19" t="n"/>
      <c r="D43" s="19" t="n"/>
      <c r="E43" s="18" t="n"/>
      <c r="F43" s="149" t="n"/>
      <c r="G43" s="149" t="n"/>
      <c r="H43" s="149" t="n"/>
      <c r="I43" s="149" t="n"/>
    </row>
    <row r="44">
      <c r="C44" s="19" t="n"/>
      <c r="D44" s="19" t="n"/>
      <c r="E44" s="18" t="n"/>
      <c r="F44" s="18" t="n"/>
      <c r="G44" s="18" t="n"/>
    </row>
    <row r="45">
      <c r="C45" s="19" t="n"/>
      <c r="D45" s="19" t="n"/>
      <c r="E45" s="18" t="n"/>
      <c r="F45" s="18" t="n"/>
      <c r="G45" s="18" t="n"/>
    </row>
    <row r="46">
      <c r="C46" s="19" t="n"/>
      <c r="D46" s="19" t="n"/>
      <c r="E46" s="18" t="n"/>
      <c r="F46" s="18" t="n"/>
      <c r="G46" s="18" t="n"/>
    </row>
    <row r="47">
      <c r="C47" s="19" t="n"/>
      <c r="D47" s="19" t="n"/>
      <c r="E47" s="18" t="n"/>
      <c r="F47" s="18" t="n"/>
      <c r="G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</sheetData>
  <mergeCells count="11">
    <mergeCell ref="H8:J8"/>
    <mergeCell ref="H7:J7"/>
    <mergeCell ref="H6:J6"/>
    <mergeCell ref="H5:J5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R457"/>
  <sheetViews>
    <sheetView showGridLines="0" topLeftCell="A7" workbookViewId="0" zoomScale="70" zoomScaleNormal="70" zoomScalePageLayoutView="80">
      <selection activeCell="N37" sqref="N37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80.7109375"/>
    <col customWidth="1" max="5" min="5" style="280" width="20.7109375"/>
    <col customWidth="1" max="6" min="6" style="280" width="22.28515625"/>
    <col customWidth="1" max="7" min="7" style="280" width="22.140625"/>
    <col customWidth="1" max="8" min="8" style="280" width="23.140625"/>
    <col customWidth="1" max="9" min="9" style="280" width="18.85546875"/>
    <col customWidth="1" max="10" min="10" style="280" width="23.7109375"/>
    <col customWidth="1" max="11" min="11" style="280" width="2.42578125"/>
    <col bestFit="1" customWidth="1" max="12" min="12" style="280" width="15"/>
    <col bestFit="1" customWidth="1" max="13" min="13" style="280" width="18.140625"/>
    <col customWidth="1" max="14" min="14" style="280" width="16"/>
    <col bestFit="1" customWidth="1" max="15" min="15" style="280" width="16.28515625"/>
    <col customWidth="1" max="16" min="16" style="280" width="8.7109375"/>
    <col bestFit="1" customWidth="1" max="17" min="17" style="280" width="17"/>
    <col customWidth="1" max="16384" min="18" style="280" width="8.7109375"/>
  </cols>
  <sheetData>
    <row r="1">
      <c r="B1" s="279" t="n"/>
      <c r="C1" s="279" t="n"/>
      <c r="D1" s="279" t="n"/>
      <c r="E1" s="279" t="n"/>
      <c r="F1" s="279" t="n"/>
      <c r="G1" s="279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79" t="n"/>
      <c r="H3" s="297" t="n"/>
      <c r="I3" s="297" t="n"/>
      <c r="K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  <c r="K4" s="279" t="n"/>
    </row>
    <row r="5">
      <c r="C5" s="128" t="n"/>
      <c r="D5" s="128" t="n"/>
      <c r="E5" s="128" t="n"/>
      <c r="F5" s="128" t="n"/>
      <c r="H5" s="302" t="inlineStr">
        <is>
          <t>PLEASE REMIT TO:</t>
        </is>
      </c>
      <c r="I5" s="303" t="n"/>
      <c r="J5" s="304" t="n"/>
      <c r="K5" s="128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  <c r="K6" s="279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  <c r="K7" s="279" t="n"/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  <c r="K8" s="297" t="n"/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  <c r="K9" s="279" t="n"/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  <c r="K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60 DAYS      </t>
        </is>
      </c>
      <c r="K11" s="121" t="n"/>
    </row>
    <row r="12">
      <c r="B12" s="115" t="inlineStr">
        <is>
          <t>Bill To:</t>
        </is>
      </c>
      <c r="C12" s="121" t="n"/>
      <c r="D12" s="119" t="inlineStr">
        <is>
          <t>ABC</t>
        </is>
      </c>
      <c r="E12" s="119" t="n"/>
      <c r="F12" s="119" t="n"/>
      <c r="H12" s="295" t="inlineStr">
        <is>
          <t>FEDERAL TAX ID : 26-2372059</t>
        </is>
      </c>
      <c r="K12" s="119" t="n"/>
    </row>
    <row r="13">
      <c r="C13" s="121" t="n"/>
      <c r="D13" s="122" t="inlineStr">
        <is>
          <t>Attention: Karl Reece</t>
        </is>
      </c>
      <c r="E13" s="122" t="n"/>
      <c r="F13" s="122" t="n"/>
      <c r="H13" s="294" t="inlineStr">
        <is>
          <t>Invoice # is required on all remittances</t>
        </is>
      </c>
      <c r="K13" s="122" t="n"/>
    </row>
    <row r="14">
      <c r="C14" s="121" t="n"/>
      <c r="D14" s="119" t="inlineStr">
        <is>
          <t xml:space="preserve">PO# 4505708578 </t>
        </is>
      </c>
      <c r="E14" s="119" t="n"/>
      <c r="F14" s="119" t="n"/>
      <c r="H14" s="297" t="n"/>
      <c r="I14" s="297" t="n"/>
      <c r="J14" s="297" t="n"/>
      <c r="K14" s="119" t="n"/>
      <c r="O14" s="253" t="n"/>
    </row>
    <row r="15">
      <c r="A15" s="280" t="inlineStr">
        <is>
          <t xml:space="preserve"> </t>
        </is>
      </c>
      <c r="C15" s="295" t="n"/>
      <c r="D15" s="119" t="n"/>
      <c r="E15" s="119" t="n"/>
      <c r="F15" s="119" t="n"/>
      <c r="H15" s="305" t="inlineStr">
        <is>
          <t>RATE CARD (current Tier in yellow)</t>
        </is>
      </c>
      <c r="I15" s="306" t="n"/>
      <c r="J15" s="307" t="n"/>
      <c r="K15" s="119" t="n"/>
      <c r="N15" s="309" t="n"/>
      <c r="O15" s="310" t="n"/>
    </row>
    <row r="16">
      <c r="D16" s="76" t="inlineStr">
        <is>
          <t>Karl.Reece@disney.com</t>
        </is>
      </c>
      <c r="E16" s="118" t="n"/>
      <c r="F16" s="118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  <c r="K16" s="118" t="n"/>
      <c r="M16" s="309" t="n"/>
      <c r="O16" s="310" t="n"/>
    </row>
    <row r="17">
      <c r="C17" s="295" t="n"/>
      <c r="G17" s="245" t="n"/>
      <c r="H17" s="104" t="inlineStr">
        <is>
          <t xml:space="preserve">    0M - 200M</t>
        </is>
      </c>
      <c r="I17" s="311" t="n">
        <v>1.28</v>
      </c>
      <c r="J17" s="110" t="n"/>
      <c r="M17" s="309" t="n"/>
      <c r="N17" s="310" t="n"/>
      <c r="O17" s="310" t="n"/>
      <c r="P17" s="310" t="n"/>
      <c r="Q17" s="309" t="n"/>
    </row>
    <row r="18">
      <c r="B18" s="117" t="inlineStr">
        <is>
          <t>Invoice Period Start:</t>
        </is>
      </c>
      <c r="D18" s="116" t="n">
        <v>43586</v>
      </c>
      <c r="E18" s="116" t="n"/>
      <c r="F18" s="116" t="n"/>
      <c r="G18" s="245" t="n"/>
      <c r="H18" s="104" t="inlineStr">
        <is>
          <t>200M - 400M</t>
        </is>
      </c>
      <c r="I18" s="311" t="n">
        <v>1.13</v>
      </c>
      <c r="J18" s="110" t="n"/>
      <c r="K18" s="116" t="n"/>
      <c r="M18" s="215" t="n"/>
      <c r="N18" s="245" t="n"/>
      <c r="O18" s="104" t="n"/>
      <c r="P18" s="311" t="n"/>
      <c r="Q18" s="110" t="n"/>
      <c r="R18" s="101" t="n"/>
    </row>
    <row r="19">
      <c r="B19" s="117" t="inlineStr">
        <is>
          <t>Invoice Period End:</t>
        </is>
      </c>
      <c r="D19" s="116" t="n">
        <v>43616</v>
      </c>
      <c r="E19" s="116" t="n"/>
      <c r="F19" s="116" t="n"/>
      <c r="G19" s="245" t="n"/>
      <c r="H19" s="104" t="inlineStr">
        <is>
          <t>400M - 600M</t>
        </is>
      </c>
      <c r="I19" s="311" t="n">
        <v>0.9900000000000001</v>
      </c>
      <c r="J19" s="110" t="n"/>
      <c r="K19" s="116" t="n"/>
      <c r="M19" s="215" t="n"/>
      <c r="N19" s="253" t="n"/>
      <c r="Q19" s="310" t="n"/>
    </row>
    <row r="20">
      <c r="B20" s="115" t="inlineStr">
        <is>
          <t>Programming Group:</t>
        </is>
      </c>
      <c r="D20" s="264" t="inlineStr">
        <is>
          <t>ABC</t>
        </is>
      </c>
      <c r="E20" s="264" t="n"/>
      <c r="F20" s="264" t="n"/>
      <c r="G20" s="245" t="n"/>
      <c r="H20" s="104" t="inlineStr">
        <is>
          <t>600M - 800M</t>
        </is>
      </c>
      <c r="I20" s="311" t="n">
        <v>0.8500000000000001</v>
      </c>
      <c r="J20" s="110" t="n"/>
      <c r="K20" s="264" t="n"/>
      <c r="M20" s="215" t="n"/>
      <c r="N20" s="253" t="n"/>
      <c r="O20" s="253" t="n"/>
      <c r="P20" s="310" t="n"/>
    </row>
    <row r="21">
      <c r="B21" s="115" t="inlineStr">
        <is>
          <t>Network(s):</t>
        </is>
      </c>
      <c r="D21" s="264" t="inlineStr">
        <is>
          <t>ABC, Disney XD, ABC Oscars, FreeForm, Disney Junior</t>
        </is>
      </c>
      <c r="E21" s="264" t="n"/>
      <c r="F21" s="264" t="n"/>
      <c r="G21" s="245" t="n"/>
      <c r="H21" s="104" t="inlineStr">
        <is>
          <t xml:space="preserve">  800M - 2B        </t>
        </is>
      </c>
      <c r="I21" s="311" t="n">
        <v>0.7100000000000001</v>
      </c>
      <c r="J21" s="329" t="n"/>
      <c r="K21" s="264" t="n"/>
      <c r="L21" s="311" t="n"/>
      <c r="M21" s="215" t="n"/>
      <c r="N21" s="112" t="n"/>
    </row>
    <row r="22">
      <c r="B22" s="24" t="inlineStr">
        <is>
          <t>Previous YTD Impressions:</t>
        </is>
      </c>
      <c r="D22" s="46" t="n">
        <v>1823113536</v>
      </c>
      <c r="E22" s="46" t="n"/>
      <c r="F22" s="46" t="n"/>
      <c r="G22" s="312" t="n"/>
      <c r="H22" s="313" t="inlineStr">
        <is>
          <t>2B - 3B</t>
        </is>
      </c>
      <c r="I22" s="314" t="n">
        <v>0.6100000000000001</v>
      </c>
      <c r="J22" s="315">
        <f>SUM(H28:H433) + D22</f>
        <v/>
      </c>
      <c r="K22" s="363" t="n"/>
      <c r="M22" s="253" t="n"/>
      <c r="N22" s="253" t="n"/>
      <c r="O22" s="111" t="n"/>
      <c r="P22" s="253" t="n"/>
    </row>
    <row r="23">
      <c r="B23" s="24" t="n"/>
      <c r="D23" s="46" t="n"/>
      <c r="E23" s="46" t="n"/>
      <c r="F23" s="46" t="n"/>
      <c r="G23" s="245" t="n"/>
      <c r="H23" s="104" t="inlineStr">
        <is>
          <t>3B - 4B</t>
        </is>
      </c>
      <c r="I23" s="311" t="n">
        <v>0.5800000000000001</v>
      </c>
      <c r="J23" s="110" t="n"/>
      <c r="K23" s="46" t="n"/>
      <c r="M23" s="253" t="n"/>
      <c r="N23" s="253" t="n"/>
      <c r="O23" s="253" t="n"/>
      <c r="P23" s="253" t="n"/>
    </row>
    <row r="24">
      <c r="B24" s="24" t="n"/>
      <c r="D24" s="46" t="n"/>
      <c r="E24" s="46" t="n"/>
      <c r="F24" s="46" t="n"/>
      <c r="G24" s="245" t="n"/>
      <c r="H24" s="104" t="inlineStr">
        <is>
          <t>4B - 5B</t>
        </is>
      </c>
      <c r="I24" s="311" t="n">
        <v>0.55</v>
      </c>
      <c r="J24" s="110" t="n"/>
      <c r="K24" s="46" t="n"/>
      <c r="M24" s="253" t="n"/>
      <c r="N24" s="253" t="n"/>
      <c r="O24" s="253" t="n"/>
      <c r="P24" s="253" t="n"/>
    </row>
    <row r="25">
      <c r="B25" s="24" t="n"/>
      <c r="D25" s="46" t="n"/>
      <c r="E25" s="46" t="n"/>
      <c r="F25" s="46" t="n"/>
      <c r="G25" s="24" t="n"/>
      <c r="H25" s="298" t="inlineStr">
        <is>
          <t>5B +</t>
        </is>
      </c>
      <c r="I25" s="330" t="n">
        <v>0.5</v>
      </c>
      <c r="J25" s="331" t="n"/>
      <c r="K25" s="46" t="n"/>
      <c r="M25" s="253" t="n"/>
      <c r="N25" s="253" t="n"/>
      <c r="O25" s="253" t="n"/>
      <c r="P25" s="253" t="n"/>
    </row>
    <row r="26">
      <c r="B26" s="24" t="n"/>
      <c r="D26" s="46" t="n"/>
      <c r="E26" s="46" t="n"/>
      <c r="F26" s="46" t="n"/>
      <c r="G26" s="295" t="n"/>
      <c r="H26" s="245" t="n"/>
      <c r="I26" s="104" t="n"/>
      <c r="J26" s="311" t="n"/>
      <c r="K26" s="101" t="n"/>
      <c r="M26" s="253" t="n"/>
      <c r="O26" s="253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  <c r="N27" s="216" t="n"/>
    </row>
    <row r="28">
      <c r="B28" s="317" t="n">
        <v>1</v>
      </c>
      <c r="C28" s="318" t="n">
        <v>10212056</v>
      </c>
      <c r="D28" s="318" t="inlineStr">
        <is>
          <t>XD STB VOD - backfill</t>
        </is>
      </c>
      <c r="E28" s="318" t="inlineStr">
        <is>
          <t>Disney XD</t>
        </is>
      </c>
      <c r="F28" s="319" t="n">
        <v>43549</v>
      </c>
      <c r="G28" s="319" t="n">
        <v>72686</v>
      </c>
      <c r="H28" s="318" t="n">
        <v>17672680</v>
      </c>
      <c r="I28" s="318" t="n">
        <v>0.71</v>
      </c>
      <c r="J28" s="318">
        <f>ROUND(H28*(I28/1000),2)</f>
        <v/>
      </c>
      <c r="K28" s="318" t="n"/>
    </row>
    <row customHeight="1" ht="16.5" r="29" s="59" thickBot="1">
      <c r="B29" s="317" t="n">
        <v>2</v>
      </c>
      <c r="C29" s="318" t="n">
        <v>10212058</v>
      </c>
      <c r="D29" s="318" t="inlineStr">
        <is>
          <t>Bumpers - digital and STB</t>
        </is>
      </c>
      <c r="E29" s="318" t="inlineStr">
        <is>
          <t>Disney Channel</t>
        </is>
      </c>
      <c r="F29" s="319" t="n">
        <v>43542</v>
      </c>
      <c r="G29" s="319" t="n">
        <v>72686</v>
      </c>
      <c r="H29" s="318" t="n">
        <v>16784083</v>
      </c>
      <c r="I29" s="318" t="n">
        <v>0.71</v>
      </c>
      <c r="J29" s="318">
        <f>ROUND(H29*(I29/1000),2)</f>
        <v/>
      </c>
      <c r="K29" s="318" t="n"/>
    </row>
    <row customHeight="1" ht="16.5" r="30" s="59" thickTop="1">
      <c r="B30" s="317" t="n">
        <v>3</v>
      </c>
      <c r="C30" s="318" t="n">
        <v>10212058</v>
      </c>
      <c r="D30" s="318" t="inlineStr">
        <is>
          <t>Bumpers - digital and STB</t>
        </is>
      </c>
      <c r="E30" s="318" t="inlineStr">
        <is>
          <t>Disney Junior</t>
        </is>
      </c>
      <c r="F30" s="319" t="n">
        <v>43542</v>
      </c>
      <c r="G30" s="319" t="n">
        <v>72686</v>
      </c>
      <c r="H30" s="318" t="n">
        <v>27563438</v>
      </c>
      <c r="I30" s="318" t="n">
        <v>0.71</v>
      </c>
      <c r="J30" s="318">
        <f>ROUND(H30*(I30/1000),2)</f>
        <v/>
      </c>
      <c r="K30" s="318" t="n"/>
    </row>
    <row r="31">
      <c r="B31" s="317" t="n">
        <v>4</v>
      </c>
      <c r="C31" s="318" t="n">
        <v>10212058</v>
      </c>
      <c r="D31" s="318" t="inlineStr">
        <is>
          <t>Bumpers - digital and STB</t>
        </is>
      </c>
      <c r="E31" s="318" t="inlineStr">
        <is>
          <t>Disney XD</t>
        </is>
      </c>
      <c r="F31" s="319" t="n">
        <v>43542</v>
      </c>
      <c r="G31" s="319" t="n">
        <v>72686</v>
      </c>
      <c r="H31" s="318" t="n">
        <v>8969427</v>
      </c>
      <c r="I31" s="318" t="n">
        <v>0.71</v>
      </c>
      <c r="J31" s="318">
        <f>ROUND(H31*(I31/1000),2)</f>
        <v/>
      </c>
      <c r="K31" s="318" t="n"/>
    </row>
    <row r="32">
      <c r="B32" s="317" t="n">
        <v>5</v>
      </c>
      <c r="C32" s="318" t="n">
        <v>10212059</v>
      </c>
      <c r="D32" s="318" t="inlineStr">
        <is>
          <t>STB Opens and misc</t>
        </is>
      </c>
      <c r="E32" s="318" t="inlineStr">
        <is>
          <t>ABC</t>
        </is>
      </c>
      <c r="F32" s="319" t="n">
        <v>43549</v>
      </c>
      <c r="G32" s="319" t="n">
        <v>72686</v>
      </c>
      <c r="H32" s="318" t="n">
        <v>6931245</v>
      </c>
      <c r="I32" s="318" t="n">
        <v>0.71</v>
      </c>
      <c r="J32" s="318">
        <f>ROUND(H32*(I32/1000),2)</f>
        <v/>
      </c>
      <c r="K32" s="318" t="n"/>
    </row>
    <row r="33">
      <c r="B33" s="317" t="n">
        <v>6</v>
      </c>
      <c r="C33" s="318" t="n">
        <v>10212060</v>
      </c>
      <c r="D33" s="318" t="inlineStr">
        <is>
          <t>Freeform Canoe/Altice STB VOD</t>
        </is>
      </c>
      <c r="E33" s="318" t="inlineStr">
        <is>
          <t>Freeform</t>
        </is>
      </c>
      <c r="F33" s="319" t="n">
        <v>43549</v>
      </c>
      <c r="G33" s="319" t="n">
        <v>72686</v>
      </c>
      <c r="H33" s="318" t="n">
        <v>21095432</v>
      </c>
      <c r="I33" s="318" t="n">
        <v>0.71</v>
      </c>
      <c r="J33" s="318">
        <f>ROUND(H33*(I33/1000),2)</f>
        <v/>
      </c>
      <c r="K33" s="318" t="n"/>
    </row>
    <row r="34">
      <c r="B34" s="317" t="n">
        <v>7</v>
      </c>
      <c r="C34" s="318" t="n">
        <v>10212068</v>
      </c>
      <c r="D34" s="318" t="inlineStr">
        <is>
          <t>Disney Junior DJ VOD backfill SD HD</t>
        </is>
      </c>
      <c r="E34" s="318" t="inlineStr">
        <is>
          <t>Disney Junior</t>
        </is>
      </c>
      <c r="F34" s="319" t="n">
        <v>43542</v>
      </c>
      <c r="G34" s="319" t="n">
        <v>72686</v>
      </c>
      <c r="H34" s="318" t="n">
        <v>10399861</v>
      </c>
      <c r="I34" s="318" t="n">
        <v>0.71</v>
      </c>
      <c r="J34" s="318">
        <f>ROUND(H34*(I34/1000),2)</f>
        <v/>
      </c>
      <c r="K34" s="318" t="n"/>
    </row>
    <row r="35">
      <c r="B35" s="317" t="n">
        <v>8</v>
      </c>
      <c r="C35" s="318" t="n">
        <v>10212069</v>
      </c>
      <c r="D35" s="318" t="inlineStr">
        <is>
          <t>Disney Channel STB VOD backfill</t>
        </is>
      </c>
      <c r="E35" s="318" t="inlineStr">
        <is>
          <t>Disney Channel</t>
        </is>
      </c>
      <c r="F35" s="319" t="n">
        <v>43551</v>
      </c>
      <c r="G35" s="319" t="n">
        <v>72686</v>
      </c>
      <c r="H35" s="318" t="n">
        <v>11573564</v>
      </c>
      <c r="I35" s="318" t="n">
        <v>0.71</v>
      </c>
      <c r="J35" s="318">
        <f>ROUND(H35*(I35/1000),2)</f>
        <v/>
      </c>
      <c r="K35" s="318" t="n"/>
    </row>
    <row customHeight="1" ht="16.5" r="36" s="59" thickBot="1">
      <c r="B36" s="317" t="n">
        <v>9</v>
      </c>
      <c r="C36" s="318" t="n">
        <v>10212094</v>
      </c>
      <c r="D36" s="318" t="inlineStr">
        <is>
          <t>STB VOD DMU targeted to Dramas</t>
        </is>
      </c>
      <c r="E36" s="318" t="inlineStr">
        <is>
          <t>ABC</t>
        </is>
      </c>
      <c r="F36" s="319" t="n">
        <v>43549</v>
      </c>
      <c r="G36" s="319" t="n">
        <v>72686</v>
      </c>
      <c r="H36" s="318" t="n">
        <v>13341380</v>
      </c>
      <c r="I36" s="318" t="n">
        <v>0.71</v>
      </c>
      <c r="J36" s="318">
        <f>ROUND(H36*(I36/1000),2)</f>
        <v/>
      </c>
      <c r="K36" s="318" t="n"/>
    </row>
    <row customHeight="1" ht="16.5" r="37" s="59" thickTop="1">
      <c r="B37" s="317" t="n">
        <v>10</v>
      </c>
      <c r="C37" s="318" t="n">
        <v>10212095</v>
      </c>
      <c r="D37" s="318" t="inlineStr">
        <is>
          <t>11285_ABC_GM_Chevy VOD_Prime_Upfront_Q2_2019_Digital</t>
        </is>
      </c>
      <c r="E37" s="318" t="inlineStr">
        <is>
          <t>ABC</t>
        </is>
      </c>
      <c r="F37" s="319" t="n">
        <v>43556</v>
      </c>
      <c r="G37" s="319" t="n">
        <v>43646</v>
      </c>
      <c r="H37" s="318" t="n">
        <v>671567</v>
      </c>
      <c r="I37" s="318" t="n">
        <v>0.71</v>
      </c>
      <c r="J37" s="318">
        <f>ROUND(H37*(I37/1000),2)</f>
        <v/>
      </c>
      <c r="K37" s="318" t="n"/>
    </row>
    <row r="38">
      <c r="B38" s="317" t="n">
        <v>11</v>
      </c>
      <c r="C38" s="318" t="n">
        <v>10212098</v>
      </c>
      <c r="D38" s="318" t="inlineStr">
        <is>
          <t>11275_ABC_GM_Cadillac VOD_Prime_Upfront_Q2_2019_Digital</t>
        </is>
      </c>
      <c r="E38" s="318" t="inlineStr">
        <is>
          <t>ABC</t>
        </is>
      </c>
      <c r="F38" s="319" t="n">
        <v>43556</v>
      </c>
      <c r="G38" s="319" t="n">
        <v>43646</v>
      </c>
      <c r="H38" s="318" t="n">
        <v>333292</v>
      </c>
      <c r="I38" s="318" t="n">
        <v>0.71</v>
      </c>
      <c r="J38" s="318">
        <f>ROUND(H38*(I38/1000),2)</f>
        <v/>
      </c>
      <c r="K38" s="318" t="n"/>
    </row>
    <row r="39">
      <c r="B39" s="317" t="n">
        <v>12</v>
      </c>
      <c r="C39" s="318" t="n">
        <v>10212101</v>
      </c>
      <c r="D39" s="318" t="inlineStr">
        <is>
          <t>11175_Freeform_GM_Chevy_Carat_Upfront_2Q19_2019_Digital</t>
        </is>
      </c>
      <c r="E39" s="318" t="inlineStr">
        <is>
          <t>Freeform</t>
        </is>
      </c>
      <c r="F39" s="319" t="n">
        <v>43556</v>
      </c>
      <c r="G39" s="319" t="n">
        <v>43646</v>
      </c>
      <c r="H39" s="318" t="n">
        <v>490819</v>
      </c>
      <c r="I39" s="318" t="n">
        <v>0.71</v>
      </c>
      <c r="J39" s="318">
        <f>ROUND(H39*(I39/1000),2)</f>
        <v/>
      </c>
      <c r="K39" s="318" t="n"/>
    </row>
    <row r="40">
      <c r="B40" s="317" t="n">
        <v>13</v>
      </c>
      <c r="C40" s="318" t="n">
        <v>10212104</v>
      </c>
      <c r="D40" s="318" t="inlineStr">
        <is>
          <t>11311_ABC_GM_Buick VOD_Prime_Upfront_Q2_2019_Digital</t>
        </is>
      </c>
      <c r="E40" s="318" t="inlineStr">
        <is>
          <t>ABC</t>
        </is>
      </c>
      <c r="F40" s="319" t="n">
        <v>43557</v>
      </c>
      <c r="G40" s="319" t="n">
        <v>43646</v>
      </c>
      <c r="H40" s="318" t="n">
        <v>459785</v>
      </c>
      <c r="I40" s="318" t="n">
        <v>0.71</v>
      </c>
      <c r="J40" s="318">
        <f>ROUND(H40*(I40/1000),2)</f>
        <v/>
      </c>
      <c r="K40" s="318" t="n"/>
    </row>
    <row r="41">
      <c r="B41" s="317" t="n">
        <v>14</v>
      </c>
      <c r="C41" s="318" t="n">
        <v>10212106</v>
      </c>
      <c r="D41" s="318" t="inlineStr">
        <is>
          <t>11153_ABC_Showtime_The CHI S2_Primetime_Upfront_Q2_2019_Digital</t>
        </is>
      </c>
      <c r="E41" s="318" t="inlineStr">
        <is>
          <t>ABC</t>
        </is>
      </c>
      <c r="F41" s="319" t="n">
        <v>43556</v>
      </c>
      <c r="G41" s="319" t="n">
        <v>43585</v>
      </c>
      <c r="H41" s="318" t="n">
        <v>43</v>
      </c>
      <c r="I41" s="318" t="n">
        <v>0.71</v>
      </c>
      <c r="J41" s="318">
        <f>ROUND(H41*(I41/1000),2)</f>
        <v/>
      </c>
      <c r="K41" s="318" t="n"/>
    </row>
    <row customHeight="1" ht="16.5" r="42" s="59" thickBot="1">
      <c r="B42" s="317" t="n">
        <v>15</v>
      </c>
      <c r="C42" s="318" t="n">
        <v>10212117</v>
      </c>
      <c r="D42" s="318" t="inlineStr">
        <is>
          <t>11298_ABC_Pizza Hut VOD DAI_Primetime LFV/Freeform_A18-49_Upfront_Q2_2019_Digital</t>
        </is>
      </c>
      <c r="E42" s="318" t="inlineStr">
        <is>
          <t>ABC</t>
        </is>
      </c>
      <c r="F42" s="319" t="n">
        <v>43556</v>
      </c>
      <c r="G42" s="319" t="n">
        <v>43632</v>
      </c>
      <c r="H42" s="318" t="n">
        <v>844097</v>
      </c>
      <c r="I42" s="318" t="n">
        <v>0.71</v>
      </c>
      <c r="J42" s="318">
        <f>ROUND(H42*(I42/1000),2)</f>
        <v/>
      </c>
      <c r="K42" s="318" t="n"/>
    </row>
    <row r="43">
      <c r="B43" s="317" t="n">
        <v>16</v>
      </c>
      <c r="C43" s="318" t="n">
        <v>10212117</v>
      </c>
      <c r="D43" s="318" t="inlineStr">
        <is>
          <t>11298_ABC_Pizza Hut VOD DAI_Primetime LFV/Freeform_A18-49_Upfront_Q2_2019_Digital</t>
        </is>
      </c>
      <c r="E43" s="318" t="inlineStr">
        <is>
          <t>Freeform</t>
        </is>
      </c>
      <c r="F43" s="319" t="n">
        <v>43556</v>
      </c>
      <c r="G43" s="319" t="n">
        <v>43632</v>
      </c>
      <c r="H43" s="318" t="n">
        <v>114977</v>
      </c>
      <c r="I43" s="318" t="n">
        <v>0.71</v>
      </c>
      <c r="J43" s="318">
        <f>ROUND(H43*(I43/1000),2)</f>
        <v/>
      </c>
      <c r="K43" s="318" t="n"/>
    </row>
    <row r="44">
      <c r="B44" s="317" t="n">
        <v>17</v>
      </c>
      <c r="C44" s="318" t="n">
        <v>10212124</v>
      </c>
      <c r="D44" s="318" t="inlineStr">
        <is>
          <t>STB VOD DMU targeted to Comedies</t>
        </is>
      </c>
      <c r="E44" s="318" t="inlineStr">
        <is>
          <t>ABC</t>
        </is>
      </c>
      <c r="F44" s="319" t="n">
        <v>43557</v>
      </c>
      <c r="G44" s="319" t="n">
        <v>72686</v>
      </c>
      <c r="H44" s="318" t="n">
        <v>5822776</v>
      </c>
      <c r="I44" s="318" t="n">
        <v>0.71</v>
      </c>
      <c r="J44" s="318">
        <f>ROUND(H44*(I44/1000),2)</f>
        <v/>
      </c>
      <c r="K44" s="318" t="n"/>
    </row>
    <row r="45">
      <c r="B45" s="317" t="n">
        <v>18</v>
      </c>
      <c r="C45" s="318" t="n">
        <v>10212126</v>
      </c>
      <c r="D45" s="318" t="inlineStr">
        <is>
          <t>11048_ABC_Novartis_Entresto_Primetime/Entertainment and Lifestyle_Upfront_Q2_2019_Digital_19P259</t>
        </is>
      </c>
      <c r="E45" s="318" t="inlineStr">
        <is>
          <t>ABC</t>
        </is>
      </c>
      <c r="F45" s="319" t="n">
        <v>43556</v>
      </c>
      <c r="G45" s="319" t="n">
        <v>43646</v>
      </c>
      <c r="H45" s="318" t="n">
        <v>160008</v>
      </c>
      <c r="I45" s="318" t="n">
        <v>0.71</v>
      </c>
      <c r="J45" s="318">
        <f>ROUND(H45*(I45/1000),2)</f>
        <v/>
      </c>
      <c r="K45" s="318" t="n"/>
    </row>
    <row r="46">
      <c r="B46" s="317" t="n">
        <v>19</v>
      </c>
      <c r="C46" s="318" t="n">
        <v>10212127</v>
      </c>
      <c r="D46" s="318" t="inlineStr">
        <is>
          <t>11082_Freeform_Apple VOD_iPhone_Upfront_2Q_2019_Digital</t>
        </is>
      </c>
      <c r="E46" s="318" t="inlineStr">
        <is>
          <t>Freeform</t>
        </is>
      </c>
      <c r="F46" s="319" t="n">
        <v>43556</v>
      </c>
      <c r="G46" s="319" t="n">
        <v>43597</v>
      </c>
      <c r="H46" s="318" t="n">
        <v>3063</v>
      </c>
      <c r="I46" s="318" t="n">
        <v>0.71</v>
      </c>
      <c r="J46" s="318">
        <f>ROUND(H46*(I46/1000),2)</f>
        <v/>
      </c>
      <c r="K46" s="318" t="n"/>
    </row>
    <row r="47">
      <c r="B47" s="317" t="n">
        <v>20</v>
      </c>
      <c r="C47" s="318" t="n">
        <v>10212129</v>
      </c>
      <c r="D47" s="318" t="inlineStr">
        <is>
          <t>11180_DCWW_Kohls_Upfront_Q2_2019_Digital</t>
        </is>
      </c>
      <c r="E47" s="318" t="inlineStr">
        <is>
          <t>Disney Channel</t>
        </is>
      </c>
      <c r="F47" s="319" t="n">
        <v>43557</v>
      </c>
      <c r="G47" s="319" t="n">
        <v>43646</v>
      </c>
      <c r="H47" s="318" t="n">
        <v>203422</v>
      </c>
      <c r="I47" s="318" t="n">
        <v>0.71</v>
      </c>
      <c r="J47" s="318">
        <f>ROUND(H47*(I47/1000),2)</f>
        <v/>
      </c>
      <c r="K47" s="318" t="n"/>
    </row>
    <row r="48">
      <c r="B48" s="317" t="n">
        <v>21</v>
      </c>
      <c r="C48" s="318" t="n">
        <v>10212129</v>
      </c>
      <c r="D48" s="318" t="inlineStr">
        <is>
          <t>11180_DCWW_Kohls_Upfront_Q2_2019_Digital</t>
        </is>
      </c>
      <c r="E48" s="318" t="inlineStr">
        <is>
          <t>Disney XD</t>
        </is>
      </c>
      <c r="F48" s="319" t="n">
        <v>43557</v>
      </c>
      <c r="G48" s="319" t="n">
        <v>43646</v>
      </c>
      <c r="H48" s="318" t="n">
        <v>101700</v>
      </c>
      <c r="I48" s="318" t="n">
        <v>0.71</v>
      </c>
      <c r="J48" s="318">
        <f>ROUND(H48*(I48/1000),2)</f>
        <v/>
      </c>
      <c r="K48" s="318" t="n"/>
    </row>
    <row customHeight="1" ht="16.5" r="49" s="59" thickBot="1">
      <c r="B49" s="317" t="n">
        <v>22</v>
      </c>
      <c r="C49" s="318" t="n">
        <v>10212139</v>
      </c>
      <c r="D49" s="318" t="inlineStr">
        <is>
          <t>10916_Freeform_Esurance (DR)_Esurance(DR)_Freeform_Q2_2019_Digital</t>
        </is>
      </c>
      <c r="E49" s="318" t="inlineStr">
        <is>
          <t>Freeform</t>
        </is>
      </c>
      <c r="F49" s="319" t="n">
        <v>43557</v>
      </c>
      <c r="G49" s="319" t="n">
        <v>43646</v>
      </c>
      <c r="H49" s="318" t="n">
        <v>1731693</v>
      </c>
      <c r="I49" s="318" t="n">
        <v>0.71</v>
      </c>
      <c r="J49" s="318">
        <f>ROUND(H49*(I49/1000),2)</f>
        <v/>
      </c>
      <c r="K49" s="318" t="n"/>
    </row>
    <row customHeight="1" ht="16.5" r="50" s="59" thickTop="1">
      <c r="B50" s="317" t="n">
        <v>23</v>
      </c>
      <c r="C50" s="318" t="n">
        <v>10212141</v>
      </c>
      <c r="D50" s="318" t="inlineStr">
        <is>
          <t>11016_ABC/FF_eBay_Primetime VOD DAI_Upfront_Q2_2019_Digital_A18-49_vCE</t>
        </is>
      </c>
      <c r="E50" s="318" t="inlineStr">
        <is>
          <t>ABC</t>
        </is>
      </c>
      <c r="F50" s="319" t="n">
        <v>43556</v>
      </c>
      <c r="G50" s="319" t="n">
        <v>43646</v>
      </c>
      <c r="H50" s="318" t="n">
        <v>1540055</v>
      </c>
      <c r="I50" s="318" t="n">
        <v>0.71</v>
      </c>
      <c r="J50" s="318">
        <f>ROUND(H50*(I50/1000),2)</f>
        <v/>
      </c>
      <c r="K50" s="318" t="n"/>
    </row>
    <row r="51">
      <c r="B51" s="317" t="n">
        <v>24</v>
      </c>
      <c r="C51" s="318" t="n">
        <v>10212148</v>
      </c>
      <c r="D51" s="318" t="inlineStr">
        <is>
          <t>11342_Freeform_Van Melle_Airheads VOD_Scatter_2Q19_Digital</t>
        </is>
      </c>
      <c r="E51" s="318" t="inlineStr">
        <is>
          <t>Freeform</t>
        </is>
      </c>
      <c r="F51" s="319" t="n">
        <v>43557</v>
      </c>
      <c r="G51" s="319" t="n">
        <v>43646</v>
      </c>
      <c r="H51" s="318" t="n">
        <v>696588</v>
      </c>
      <c r="I51" s="318" t="n">
        <v>0.71</v>
      </c>
      <c r="J51" s="318">
        <f>ROUND(H51*(I51/1000),2)</f>
        <v/>
      </c>
      <c r="K51" s="318" t="n"/>
    </row>
    <row r="52">
      <c r="B52" s="317" t="n">
        <v>25</v>
      </c>
      <c r="C52" s="318" t="n">
        <v>10212164</v>
      </c>
      <c r="D52" s="318" t="inlineStr">
        <is>
          <t>11054_Freeform_Kohls_Zenith/Upfront_Q2_2019_Digital</t>
        </is>
      </c>
      <c r="E52" s="318" t="inlineStr">
        <is>
          <t>Freeform</t>
        </is>
      </c>
      <c r="F52" s="319" t="n">
        <v>43557</v>
      </c>
      <c r="G52" s="319" t="n">
        <v>43646</v>
      </c>
      <c r="H52" s="318" t="n">
        <v>39267</v>
      </c>
      <c r="I52" s="318" t="n">
        <v>0.71</v>
      </c>
      <c r="J52" s="318">
        <f>ROUND(H52*(I52/1000),2)</f>
        <v/>
      </c>
      <c r="K52" s="318" t="n"/>
    </row>
    <row r="53">
      <c r="B53" s="317" t="n">
        <v>26</v>
      </c>
      <c r="C53" s="318" t="n">
        <v>10212166</v>
      </c>
      <c r="D53" s="318" t="inlineStr">
        <is>
          <t>11279_DCWW_Warner Brothers_Detective Pikachu Pre-Opening_Upfront_Q1-Q2_2019_Digital</t>
        </is>
      </c>
      <c r="E53" s="318" t="inlineStr">
        <is>
          <t>Disney Channel</t>
        </is>
      </c>
      <c r="F53" s="319" t="n">
        <v>43556</v>
      </c>
      <c r="G53" s="319" t="n">
        <v>43596</v>
      </c>
      <c r="H53" s="318" t="n">
        <v>311988</v>
      </c>
      <c r="I53" s="318" t="n">
        <v>0.71</v>
      </c>
      <c r="J53" s="318">
        <f>ROUND(H53*(I53/1000),2)</f>
        <v/>
      </c>
      <c r="K53" s="318" t="n"/>
    </row>
    <row r="54">
      <c r="B54" s="317" t="n">
        <v>27</v>
      </c>
      <c r="C54" s="318" t="n">
        <v>10212166</v>
      </c>
      <c r="D54" s="318" t="inlineStr">
        <is>
          <t>11279_DCWW_Warner Brothers_Detective Pikachu Pre-Opening_Upfront_Q1-Q2_2019_Digital</t>
        </is>
      </c>
      <c r="E54" s="318" t="inlineStr">
        <is>
          <t>Disney XD</t>
        </is>
      </c>
      <c r="F54" s="319" t="n">
        <v>43556</v>
      </c>
      <c r="G54" s="319" t="n">
        <v>43596</v>
      </c>
      <c r="H54" s="318" t="n">
        <v>301087</v>
      </c>
      <c r="I54" s="318" t="n">
        <v>0.71</v>
      </c>
      <c r="J54" s="318">
        <f>ROUND(H54*(I54/1000),2)</f>
        <v/>
      </c>
      <c r="K54" s="318" t="n"/>
    </row>
    <row r="55">
      <c r="B55" s="317" t="n">
        <v>28</v>
      </c>
      <c r="C55" s="318" t="n">
        <v>10212167</v>
      </c>
      <c r="D55" s="318" t="inlineStr">
        <is>
          <t>11031_Freeform_Wells Fargo_Enterprise_Ufpront_2Q_2019_Digital</t>
        </is>
      </c>
      <c r="E55" s="318" t="inlineStr">
        <is>
          <t>Freeform</t>
        </is>
      </c>
      <c r="F55" s="319" t="n">
        <v>43556</v>
      </c>
      <c r="G55" s="319" t="n">
        <v>43646</v>
      </c>
      <c r="H55" s="318" t="n">
        <v>985222</v>
      </c>
      <c r="I55" s="318" t="n">
        <v>0.71</v>
      </c>
      <c r="J55" s="318">
        <f>ROUND(H55*(I55/1000),2)</f>
        <v/>
      </c>
      <c r="K55" s="318" t="n"/>
    </row>
    <row r="56">
      <c r="B56" s="317" t="n">
        <v>29</v>
      </c>
      <c r="C56" s="318" t="n">
        <v>10212173</v>
      </c>
      <c r="D56" s="318" t="inlineStr">
        <is>
          <t>11297_ABC_Match.com_ABC Digital &amp; Freeform LF/SF_Scatter_2Q_2019_Digital_P2+</t>
        </is>
      </c>
      <c r="E56" s="318" t="inlineStr">
        <is>
          <t>ABC</t>
        </is>
      </c>
      <c r="F56" s="319" t="n">
        <v>43558</v>
      </c>
      <c r="G56" s="319" t="n">
        <v>43646</v>
      </c>
      <c r="H56" s="318" t="n">
        <v>67851</v>
      </c>
      <c r="I56" s="318" t="n">
        <v>0.71</v>
      </c>
      <c r="J56" s="318">
        <f>ROUND(H56*(I56/1000),2)</f>
        <v/>
      </c>
      <c r="K56" s="318" t="n"/>
    </row>
    <row r="57">
      <c r="B57" s="317" t="n">
        <v>30</v>
      </c>
      <c r="C57" s="318" t="n">
        <v>10212173</v>
      </c>
      <c r="D57" s="318" t="inlineStr">
        <is>
          <t>11297_ABC_Match.com_ABC Digital &amp; Freeform LF/SF_Scatter_2Q_2019_Digital_P2+</t>
        </is>
      </c>
      <c r="E57" s="318" t="inlineStr">
        <is>
          <t>Freeform</t>
        </is>
      </c>
      <c r="F57" s="319" t="n">
        <v>43558</v>
      </c>
      <c r="G57" s="319" t="n">
        <v>43646</v>
      </c>
      <c r="H57" s="318" t="n">
        <v>596</v>
      </c>
      <c r="I57" s="318" t="n">
        <v>0.71</v>
      </c>
      <c r="J57" s="318">
        <f>ROUND(H57*(I57/1000),2)</f>
        <v/>
      </c>
      <c r="K57" s="318" t="n"/>
    </row>
    <row r="58">
      <c r="B58" s="317" t="n">
        <v>31</v>
      </c>
      <c r="C58" s="318" t="n">
        <v>10212192</v>
      </c>
      <c r="D58" s="318" t="inlineStr">
        <is>
          <t>11052_DCWW_Kraft_Lunchables_Upfront_2Q_2019_Digital</t>
        </is>
      </c>
      <c r="E58" s="318" t="inlineStr">
        <is>
          <t>Disney Channel</t>
        </is>
      </c>
      <c r="F58" s="319" t="n">
        <v>43560</v>
      </c>
      <c r="G58" s="319" t="n">
        <v>43646</v>
      </c>
      <c r="H58" s="318" t="n">
        <v>1459969</v>
      </c>
      <c r="I58" s="318" t="n">
        <v>0.71</v>
      </c>
      <c r="J58" s="318">
        <f>ROUND(H58*(I58/1000),2)</f>
        <v/>
      </c>
      <c r="K58" s="318" t="n"/>
    </row>
    <row r="59">
      <c r="B59" s="317" t="n">
        <v>32</v>
      </c>
      <c r="C59" s="318" t="n">
        <v>10212192</v>
      </c>
      <c r="D59" s="318" t="inlineStr">
        <is>
          <t>11052_DCWW_Kraft_Lunchables_Upfront_2Q_2019_Digital</t>
        </is>
      </c>
      <c r="E59" s="318" t="inlineStr">
        <is>
          <t>Disney XD</t>
        </is>
      </c>
      <c r="F59" s="319" t="n">
        <v>43560</v>
      </c>
      <c r="G59" s="319" t="n">
        <v>43646</v>
      </c>
      <c r="H59" s="318" t="n">
        <v>518286</v>
      </c>
      <c r="I59" s="318" t="n">
        <v>0.71</v>
      </c>
      <c r="J59" s="318">
        <f>ROUND(H59*(I59/1000),2)</f>
        <v/>
      </c>
      <c r="K59" s="318" t="n"/>
    </row>
    <row r="60">
      <c r="B60" s="317" t="n">
        <v>33</v>
      </c>
      <c r="C60" s="318" t="n">
        <v>10212202</v>
      </c>
      <c r="D60" s="318" t="inlineStr">
        <is>
          <t>11303_DCWW_Age of Learning_DC/DJR only_Upfront_1819_ Digital</t>
        </is>
      </c>
      <c r="E60" s="318" t="inlineStr">
        <is>
          <t>Disney Channel</t>
        </is>
      </c>
      <c r="F60" s="319" t="n">
        <v>43560</v>
      </c>
      <c r="G60" s="319" t="n">
        <v>43646</v>
      </c>
      <c r="H60" s="318" t="n">
        <v>1388765</v>
      </c>
      <c r="I60" s="318" t="n">
        <v>0.71</v>
      </c>
      <c r="J60" s="318">
        <f>ROUND(H60*(I60/1000),2)</f>
        <v/>
      </c>
      <c r="K60" s="318" t="n"/>
    </row>
    <row r="61">
      <c r="B61" s="317" t="n">
        <v>34</v>
      </c>
      <c r="C61" s="318" t="n">
        <v>10212202</v>
      </c>
      <c r="D61" s="318" t="inlineStr">
        <is>
          <t>11303_DCWW_Age of Learning_DC/DJR only_Upfront_1819_ Digital</t>
        </is>
      </c>
      <c r="E61" s="318" t="inlineStr">
        <is>
          <t>Disney Junior</t>
        </is>
      </c>
      <c r="F61" s="319" t="n">
        <v>43560</v>
      </c>
      <c r="G61" s="319" t="n">
        <v>43646</v>
      </c>
      <c r="H61" s="318" t="n">
        <v>2956591</v>
      </c>
      <c r="I61" s="318" t="n">
        <v>0.71</v>
      </c>
      <c r="J61" s="318">
        <f>ROUND(H61*(I61/1000),2)</f>
        <v/>
      </c>
      <c r="K61" s="318" t="n"/>
    </row>
    <row r="62">
      <c r="B62" s="317" t="n">
        <v>35</v>
      </c>
      <c r="C62" s="318" t="n">
        <v>10212228</v>
      </c>
      <c r="D62" s="318" t="inlineStr">
        <is>
          <t>11589_Freeform_Autotrader VOD_Scatter_2Q_2019_Digital</t>
        </is>
      </c>
      <c r="E62" s="318" t="inlineStr">
        <is>
          <t>Freeform</t>
        </is>
      </c>
      <c r="F62" s="319" t="n">
        <v>43567</v>
      </c>
      <c r="G62" s="319" t="n">
        <v>43632</v>
      </c>
      <c r="H62" s="318" t="n">
        <v>1252560</v>
      </c>
      <c r="I62" s="318" t="n">
        <v>0.71</v>
      </c>
      <c r="J62" s="318">
        <f>ROUND(H62*(I62/1000),2)</f>
        <v/>
      </c>
      <c r="K62" s="318" t="n"/>
    </row>
    <row r="63">
      <c r="B63" s="317" t="n">
        <v>36</v>
      </c>
      <c r="C63" s="318" t="n">
        <v>10212230</v>
      </c>
      <c r="D63" s="318" t="inlineStr">
        <is>
          <t>11592_Freeform_Van Melle_Mentos VOD_Scatter_2Q19_Digital</t>
        </is>
      </c>
      <c r="E63" s="318" t="inlineStr">
        <is>
          <t>Freeform</t>
        </is>
      </c>
      <c r="F63" s="319" t="n">
        <v>43566</v>
      </c>
      <c r="G63" s="319" t="n">
        <v>43646</v>
      </c>
      <c r="H63" s="318" t="n">
        <v>3658920</v>
      </c>
      <c r="I63" s="318" t="n">
        <v>0.71</v>
      </c>
      <c r="J63" s="318">
        <f>ROUND(H63*(I63/1000),2)</f>
        <v/>
      </c>
      <c r="K63" s="318" t="n"/>
    </row>
    <row r="64">
      <c r="B64" s="317" t="n">
        <v>37</v>
      </c>
      <c r="C64" s="318" t="n">
        <v>10212231</v>
      </c>
      <c r="D64" s="318" t="inlineStr">
        <is>
          <t>10290_Bush Beans- 9/24/18-9/22/19- Upfront</t>
        </is>
      </c>
      <c r="E64" s="318" t="inlineStr">
        <is>
          <t>Freeform</t>
        </is>
      </c>
      <c r="F64" s="319" t="n">
        <v>43563</v>
      </c>
      <c r="G64" s="319" t="n">
        <v>43646</v>
      </c>
      <c r="H64" s="318" t="n">
        <v>328</v>
      </c>
      <c r="I64" s="318" t="n">
        <v>0.71</v>
      </c>
      <c r="J64" s="318">
        <f>ROUND(H64*(I64/1000),2)</f>
        <v/>
      </c>
      <c r="K64" s="318" t="n"/>
    </row>
    <row r="65">
      <c r="B65" s="317" t="n">
        <v>38</v>
      </c>
      <c r="C65" s="318" t="n">
        <v>10212237</v>
      </c>
      <c r="D65" s="318" t="inlineStr">
        <is>
          <t>11488_Freeform_Conagra_Reddi Wip_ROS_UPFRONT_2Q_2019_Digital_TV</t>
        </is>
      </c>
      <c r="E65" s="318" t="inlineStr">
        <is>
          <t>Freeform</t>
        </is>
      </c>
      <c r="F65" s="319" t="n">
        <v>43567</v>
      </c>
      <c r="G65" s="319" t="n">
        <v>43604</v>
      </c>
      <c r="H65" s="318" t="n">
        <v>1194602</v>
      </c>
      <c r="I65" s="318" t="n">
        <v>0.71</v>
      </c>
      <c r="J65" s="318">
        <f>ROUND(H65*(I65/1000),2)</f>
        <v/>
      </c>
      <c r="K65" s="318" t="n"/>
    </row>
    <row r="66">
      <c r="B66" s="317" t="n">
        <v>39</v>
      </c>
      <c r="C66" s="318" t="n">
        <v>10212238</v>
      </c>
      <c r="D66" s="318" t="inlineStr">
        <is>
          <t>11238_Freeform_Tracfone_Simple Mobile VOD_2Q19_Digital</t>
        </is>
      </c>
      <c r="E66" s="318" t="inlineStr">
        <is>
          <t>Freeform</t>
        </is>
      </c>
      <c r="F66" s="319" t="n">
        <v>43557</v>
      </c>
      <c r="G66" s="319" t="n">
        <v>43646</v>
      </c>
      <c r="H66" s="318" t="n">
        <v>2788372</v>
      </c>
      <c r="I66" s="318" t="n">
        <v>0.71</v>
      </c>
      <c r="J66" s="318">
        <f>ROUND(H66*(I66/1000),2)</f>
        <v/>
      </c>
      <c r="K66" s="318" t="n"/>
    </row>
    <row r="67">
      <c r="B67" s="317" t="n">
        <v>40</v>
      </c>
      <c r="C67" s="318" t="n">
        <v>10212239</v>
      </c>
      <c r="D67" s="318" t="inlineStr">
        <is>
          <t>11013_DCWW_Great Wolf Resorts_Upfront_2Q_2019_Digital</t>
        </is>
      </c>
      <c r="E67" s="318" t="inlineStr">
        <is>
          <t>Disney Channel</t>
        </is>
      </c>
      <c r="F67" s="319" t="n">
        <v>43563</v>
      </c>
      <c r="G67" s="319" t="n">
        <v>43611</v>
      </c>
      <c r="H67" s="318" t="n">
        <v>411823</v>
      </c>
      <c r="I67" s="318" t="n">
        <v>0.71</v>
      </c>
      <c r="J67" s="318">
        <f>ROUND(H67*(I67/1000),2)</f>
        <v/>
      </c>
      <c r="K67" s="318" t="n"/>
    </row>
    <row r="68">
      <c r="B68" s="317" t="n">
        <v>41</v>
      </c>
      <c r="C68" s="318" t="n">
        <v>10212257</v>
      </c>
      <c r="D68" s="318" t="inlineStr">
        <is>
          <t>11528_Freeform_Apple VOD_Siri Drivers_Upfront_2Q_2019_Digital</t>
        </is>
      </c>
      <c r="E68" s="318" t="inlineStr">
        <is>
          <t>Freeform</t>
        </is>
      </c>
      <c r="F68" s="319" t="n">
        <v>43570</v>
      </c>
      <c r="G68" s="319" t="n">
        <v>43608</v>
      </c>
      <c r="H68" s="318" t="n">
        <v>54022</v>
      </c>
      <c r="I68" s="318" t="n">
        <v>0.71</v>
      </c>
      <c r="J68" s="318">
        <f>ROUND(H68*(I68/1000),2)</f>
        <v/>
      </c>
      <c r="K68" s="318" t="n"/>
    </row>
    <row r="69">
      <c r="B69" s="317" t="n">
        <v>42</v>
      </c>
      <c r="C69" s="318" t="n">
        <v>10212269</v>
      </c>
      <c r="D69" s="318" t="inlineStr">
        <is>
          <t>11518_DCWW_Party City_Happy Birthday Sweepstakes_App/VOD/Social_Scatter_Q2 - Q3_2019-Digital</t>
        </is>
      </c>
      <c r="E69" s="318" t="inlineStr">
        <is>
          <t>Disney Channel</t>
        </is>
      </c>
      <c r="F69" s="319" t="n">
        <v>43570</v>
      </c>
      <c r="G69" s="319" t="n">
        <v>43646</v>
      </c>
      <c r="H69" s="318" t="n">
        <v>552291</v>
      </c>
      <c r="I69" s="318" t="n">
        <v>0.71</v>
      </c>
      <c r="J69" s="318">
        <f>ROUND(H69*(I69/1000),2)</f>
        <v/>
      </c>
      <c r="K69" s="318" t="n"/>
    </row>
    <row r="70">
      <c r="B70" s="317" t="n">
        <v>43</v>
      </c>
      <c r="C70" s="318" t="n">
        <v>10212269</v>
      </c>
      <c r="D70" s="318" t="inlineStr">
        <is>
          <t>11518_DCWW_Party City_Happy Birthday Sweepstakes_App/VOD/Social_Scatter_Q2 - Q3_2019-Digital</t>
        </is>
      </c>
      <c r="E70" s="318" t="inlineStr">
        <is>
          <t>Disney Junior</t>
        </is>
      </c>
      <c r="F70" s="319" t="n">
        <v>43570</v>
      </c>
      <c r="G70" s="319" t="n">
        <v>43646</v>
      </c>
      <c r="H70" s="318" t="n">
        <v>591209</v>
      </c>
      <c r="I70" s="318" t="n">
        <v>0.71</v>
      </c>
      <c r="J70" s="318">
        <f>ROUND(H70*(I70/1000),2)</f>
        <v/>
      </c>
      <c r="K70" s="318" t="n"/>
    </row>
    <row r="71">
      <c r="B71" s="317" t="n">
        <v>44</v>
      </c>
      <c r="C71" s="318" t="n">
        <v>10212272</v>
      </c>
      <c r="D71" s="318" t="inlineStr">
        <is>
          <t>10834_ABC - Petsmart - Q2'19 Upfront - Primetime VOD DAI - A25-54 (DAR)</t>
        </is>
      </c>
      <c r="E71" s="318" t="inlineStr">
        <is>
          <t>ABC</t>
        </is>
      </c>
      <c r="F71" s="319" t="n">
        <v>43572</v>
      </c>
      <c r="G71" s="319" t="n">
        <v>43639</v>
      </c>
      <c r="H71" s="318" t="n">
        <v>630600</v>
      </c>
      <c r="I71" s="318" t="n">
        <v>0.71</v>
      </c>
      <c r="J71" s="318">
        <f>ROUND(H71*(I71/1000),2)</f>
        <v/>
      </c>
      <c r="K71" s="318" t="n"/>
    </row>
    <row r="72">
      <c r="B72" s="317" t="n">
        <v>45</v>
      </c>
      <c r="C72" s="318" t="n">
        <v>10212279</v>
      </c>
      <c r="D72" s="318" t="inlineStr">
        <is>
          <t>11141_Freeform_P&amp;G_Crest Paste Gum Health_Upfront_2Q19_Digital</t>
        </is>
      </c>
      <c r="E72" s="318" t="inlineStr">
        <is>
          <t>Freeform</t>
        </is>
      </c>
      <c r="F72" s="319" t="n">
        <v>43559</v>
      </c>
      <c r="G72" s="319" t="n">
        <v>43646</v>
      </c>
      <c r="H72" s="318" t="n">
        <v>423896</v>
      </c>
      <c r="I72" s="318" t="n">
        <v>0.71</v>
      </c>
      <c r="J72" s="318">
        <f>ROUND(H72*(I72/1000),2)</f>
        <v/>
      </c>
      <c r="K72" s="318" t="n"/>
    </row>
    <row r="73">
      <c r="B73" s="317" t="n">
        <v>46</v>
      </c>
      <c r="C73" s="318" t="n">
        <v>10212281</v>
      </c>
      <c r="D73" s="318" t="inlineStr">
        <is>
          <t>11257_Freeform_Geico_Horizon/Upfront_Q2_2019_Digital</t>
        </is>
      </c>
      <c r="E73" s="318" t="inlineStr">
        <is>
          <t>Freeform</t>
        </is>
      </c>
      <c r="F73" s="319" t="n">
        <v>43574</v>
      </c>
      <c r="G73" s="319" t="n">
        <v>43646</v>
      </c>
      <c r="H73" s="318" t="n">
        <v>2179983</v>
      </c>
      <c r="I73" s="318" t="n">
        <v>0.71</v>
      </c>
      <c r="J73" s="318">
        <f>ROUND(H73*(I73/1000),2)</f>
        <v/>
      </c>
      <c r="K73" s="318" t="n"/>
    </row>
    <row r="74">
      <c r="B74" s="317" t="n">
        <v>47</v>
      </c>
      <c r="C74" s="318" t="n">
        <v>10212282</v>
      </c>
      <c r="D74" s="318" t="inlineStr">
        <is>
          <t>10985_DDN/DCWW_Skechers_Spring 2019_Scatter_2Q_2019_Digital</t>
        </is>
      </c>
      <c r="E74" s="318" t="inlineStr">
        <is>
          <t>Disney Channel</t>
        </is>
      </c>
      <c r="F74" s="319" t="n">
        <v>43557</v>
      </c>
      <c r="G74" s="319" t="n">
        <v>43616</v>
      </c>
      <c r="H74" s="318" t="n">
        <v>561</v>
      </c>
      <c r="I74" s="318" t="n">
        <v>0.71</v>
      </c>
      <c r="J74" s="318">
        <f>ROUND(H74*(I74/1000),2)</f>
        <v/>
      </c>
      <c r="K74" s="318" t="n"/>
    </row>
    <row r="75">
      <c r="B75" s="317" t="n">
        <v>48</v>
      </c>
      <c r="C75" s="318" t="n">
        <v>10212282</v>
      </c>
      <c r="D75" s="318" t="inlineStr">
        <is>
          <t>10985_DDN/DCWW_Skechers_Spring 2019_Scatter_2Q_2019_Digital</t>
        </is>
      </c>
      <c r="E75" s="318" t="inlineStr">
        <is>
          <t>Disney XD</t>
        </is>
      </c>
      <c r="F75" s="319" t="n">
        <v>43557</v>
      </c>
      <c r="G75" s="319" t="n">
        <v>43616</v>
      </c>
      <c r="H75" s="318" t="n">
        <v>645</v>
      </c>
      <c r="I75" s="318" t="n">
        <v>0.71</v>
      </c>
      <c r="J75" s="318">
        <f>ROUND(H75*(I75/1000),2)</f>
        <v/>
      </c>
      <c r="K75" s="318" t="n"/>
    </row>
    <row r="76">
      <c r="B76" s="317" t="n">
        <v>49</v>
      </c>
      <c r="C76" s="318" t="n">
        <v>10212283</v>
      </c>
      <c r="D76" s="318" t="inlineStr">
        <is>
          <t>PSAs on Freeform - Q3 Q4 FY 2019</t>
        </is>
      </c>
      <c r="E76" s="318" t="inlineStr">
        <is>
          <t>Freeform</t>
        </is>
      </c>
      <c r="F76" s="319" t="n">
        <v>43572</v>
      </c>
      <c r="G76" s="319" t="n">
        <v>43830</v>
      </c>
      <c r="H76" s="318" t="n">
        <v>1350583</v>
      </c>
      <c r="I76" s="318" t="n">
        <v>0.71</v>
      </c>
      <c r="J76" s="318">
        <f>ROUND(H76*(I76/1000),2)</f>
        <v/>
      </c>
      <c r="K76" s="318" t="n"/>
    </row>
    <row r="77">
      <c r="B77" s="317" t="n">
        <v>50</v>
      </c>
      <c r="C77" s="318" t="n">
        <v>10212285</v>
      </c>
      <c r="D77" s="318" t="inlineStr">
        <is>
          <t>11761_Freeform_Clorox_CDW Disinfecting Wipes_Upfront_2Q_2019_Digital</t>
        </is>
      </c>
      <c r="E77" s="318" t="inlineStr">
        <is>
          <t>Freeform</t>
        </is>
      </c>
      <c r="F77" s="319" t="n">
        <v>43574</v>
      </c>
      <c r="G77" s="319" t="n">
        <v>43646</v>
      </c>
      <c r="H77" s="318" t="n">
        <v>1142627</v>
      </c>
      <c r="I77" s="318" t="n">
        <v>0.71</v>
      </c>
      <c r="J77" s="318">
        <f>ROUND(H77*(I77/1000),2)</f>
        <v/>
      </c>
      <c r="K77" s="318" t="n"/>
    </row>
    <row r="78">
      <c r="B78" s="317" t="n">
        <v>51</v>
      </c>
      <c r="C78" s="318" t="n">
        <v>10212287</v>
      </c>
      <c r="D78" s="318" t="inlineStr">
        <is>
          <t>11480_Volvo_S60_Primetime_Scatter_Q2_2019_Show Targeted_Platform Targeted</t>
        </is>
      </c>
      <c r="E78" s="318" t="inlineStr">
        <is>
          <t>ABC</t>
        </is>
      </c>
      <c r="F78" s="319" t="n">
        <v>43572</v>
      </c>
      <c r="G78" s="319" t="n">
        <v>43648</v>
      </c>
      <c r="H78" s="318" t="n">
        <v>168894</v>
      </c>
      <c r="I78" s="318" t="n">
        <v>0.71</v>
      </c>
      <c r="J78" s="318">
        <f>ROUND(H78*(I78/1000),2)</f>
        <v/>
      </c>
      <c r="K78" s="318" t="n"/>
    </row>
    <row r="79">
      <c r="B79" s="317" t="n">
        <v>52</v>
      </c>
      <c r="C79" s="318" t="n">
        <v>10212288</v>
      </c>
      <c r="D79" s="318" t="inlineStr">
        <is>
          <t>11155_DCWW_Kraft_Capri Sun_Upfront_2Q_2019_Digital</t>
        </is>
      </c>
      <c r="E79" s="318" t="inlineStr">
        <is>
          <t>Disney Channel</t>
        </is>
      </c>
      <c r="F79" s="319" t="n">
        <v>43577</v>
      </c>
      <c r="G79" s="319" t="n">
        <v>43646</v>
      </c>
      <c r="H79" s="318" t="n">
        <v>1518065</v>
      </c>
      <c r="I79" s="318" t="n">
        <v>0.71</v>
      </c>
      <c r="J79" s="318">
        <f>ROUND(H79*(I79/1000),2)</f>
        <v/>
      </c>
      <c r="K79" s="318" t="n"/>
    </row>
    <row r="80">
      <c r="B80" s="317" t="n">
        <v>53</v>
      </c>
      <c r="C80" s="318" t="n">
        <v>10212288</v>
      </c>
      <c r="D80" s="318" t="inlineStr">
        <is>
          <t>11155_DCWW_Kraft_Capri Sun_Upfront_2Q_2019_Digital</t>
        </is>
      </c>
      <c r="E80" s="318" t="inlineStr">
        <is>
          <t>Disney XD</t>
        </is>
      </c>
      <c r="F80" s="319" t="n">
        <v>43577</v>
      </c>
      <c r="G80" s="319" t="n">
        <v>43646</v>
      </c>
      <c r="H80" s="318" t="n">
        <v>515034</v>
      </c>
      <c r="I80" s="318" t="n">
        <v>0.71</v>
      </c>
      <c r="J80" s="318">
        <f>ROUND(H80*(I80/1000),2)</f>
        <v/>
      </c>
      <c r="K80" s="318" t="n"/>
    </row>
    <row r="81">
      <c r="B81" s="317" t="n">
        <v>54</v>
      </c>
      <c r="C81" s="318" t="n">
        <v>10212289</v>
      </c>
      <c r="D81" s="318" t="inlineStr">
        <is>
          <t>11230_ABC_Volvo_XC90_Primetime_Scatter_Q2_2019_Show Targeted_Platform Targeted</t>
        </is>
      </c>
      <c r="E81" s="318" t="inlineStr">
        <is>
          <t>ABC</t>
        </is>
      </c>
      <c r="F81" s="319" t="n">
        <v>43572</v>
      </c>
      <c r="G81" s="319" t="n">
        <v>43646</v>
      </c>
      <c r="H81" s="318" t="n">
        <v>147116</v>
      </c>
      <c r="I81" s="318" t="n">
        <v>0.71</v>
      </c>
      <c r="J81" s="318">
        <f>ROUND(H81*(I81/1000),2)</f>
        <v/>
      </c>
      <c r="K81" s="318" t="n"/>
    </row>
    <row r="82">
      <c r="B82" s="317" t="n">
        <v>55</v>
      </c>
      <c r="C82" s="318" t="n">
        <v>10231974</v>
      </c>
      <c r="D82" s="318" t="inlineStr">
        <is>
          <t>11420_DCWW - Playmonster - Orangutwang - DJR/DC VOD/APP - Upfront - 2Q - 2019 - Digital</t>
        </is>
      </c>
      <c r="E82" s="318" t="inlineStr">
        <is>
          <t>Disney Channel</t>
        </is>
      </c>
      <c r="F82" s="319" t="n">
        <v>43577</v>
      </c>
      <c r="G82" s="319" t="n">
        <v>43590</v>
      </c>
      <c r="H82" s="318" t="n">
        <v>34360</v>
      </c>
      <c r="I82" s="318" t="n">
        <v>0.71</v>
      </c>
      <c r="J82" s="318">
        <f>ROUND(H82*(I82/1000),2)</f>
        <v/>
      </c>
      <c r="K82" s="318" t="n"/>
    </row>
    <row r="83">
      <c r="B83" s="317" t="n">
        <v>56</v>
      </c>
      <c r="C83" s="318" t="n">
        <v>10231974</v>
      </c>
      <c r="D83" s="318" t="inlineStr">
        <is>
          <t>11420_DCWW - Playmonster - Orangutwang - DJR/DC VOD/APP - Upfront - 2Q - 2019 - Digital</t>
        </is>
      </c>
      <c r="E83" s="318" t="inlineStr">
        <is>
          <t>Disney Junior</t>
        </is>
      </c>
      <c r="F83" s="319" t="n">
        <v>43577</v>
      </c>
      <c r="G83" s="319" t="n">
        <v>43590</v>
      </c>
      <c r="H83" s="318" t="n">
        <v>113201</v>
      </c>
      <c r="I83" s="318" t="n">
        <v>0.71</v>
      </c>
      <c r="J83" s="318">
        <f>ROUND(H83*(I83/1000),2)</f>
        <v/>
      </c>
      <c r="K83" s="318" t="n"/>
    </row>
    <row r="84">
      <c r="B84" s="317" t="n">
        <v>57</v>
      </c>
      <c r="C84" s="318" t="n">
        <v>10231975</v>
      </c>
      <c r="D84" s="318" t="inlineStr">
        <is>
          <t>11760_Freeform_Clorox_GLT Glad Trash Bag_Upfront_2Q_2019_Digital</t>
        </is>
      </c>
      <c r="E84" s="318" t="inlineStr">
        <is>
          <t>Freeform</t>
        </is>
      </c>
      <c r="F84" s="319" t="n">
        <v>43578</v>
      </c>
      <c r="G84" s="319" t="n">
        <v>43616</v>
      </c>
      <c r="H84" s="318" t="n">
        <v>388862</v>
      </c>
      <c r="I84" s="318" t="n">
        <v>0.71</v>
      </c>
      <c r="J84" s="318">
        <f>ROUND(H84*(I84/1000),2)</f>
        <v/>
      </c>
      <c r="K84" s="318" t="n"/>
    </row>
    <row r="85">
      <c r="B85" s="317" t="n">
        <v>58</v>
      </c>
      <c r="C85" s="318" t="n">
        <v>10231977</v>
      </c>
      <c r="D85" s="318" t="inlineStr">
        <is>
          <t>11778_Freeform_Tracfone_Straight Talk VOD_2Q19_Upfront_Digitial</t>
        </is>
      </c>
      <c r="E85" s="318" t="inlineStr">
        <is>
          <t>Freeform</t>
        </is>
      </c>
      <c r="F85" s="319" t="n">
        <v>43577</v>
      </c>
      <c r="G85" s="319" t="n">
        <v>43646</v>
      </c>
      <c r="H85" s="318" t="n">
        <v>1741504</v>
      </c>
      <c r="I85" s="318" t="n">
        <v>0.71</v>
      </c>
      <c r="J85" s="318">
        <f>ROUND(H85*(I85/1000),2)</f>
        <v/>
      </c>
      <c r="K85" s="318" t="n"/>
    </row>
    <row r="86">
      <c r="B86" s="317" t="n">
        <v>59</v>
      </c>
      <c r="C86" s="318" t="n">
        <v>10231984</v>
      </c>
      <c r="D86" s="318" t="inlineStr">
        <is>
          <t>11587_DCWW_McDonalds_ PG-13 Avengers_2Q19_Upfront_2019_Digital</t>
        </is>
      </c>
      <c r="E86" s="318" t="inlineStr">
        <is>
          <t>Disney Channel</t>
        </is>
      </c>
      <c r="F86" s="319" t="n">
        <v>43579</v>
      </c>
      <c r="G86" s="319" t="n">
        <v>43605</v>
      </c>
      <c r="H86" s="318" t="n">
        <v>209757</v>
      </c>
      <c r="I86" s="318" t="n">
        <v>0.71</v>
      </c>
      <c r="J86" s="318">
        <f>ROUND(H86*(I86/1000),2)</f>
        <v/>
      </c>
      <c r="K86" s="318" t="n"/>
    </row>
    <row r="87">
      <c r="B87" s="317" t="n">
        <v>60</v>
      </c>
      <c r="C87" s="318" t="n">
        <v>10231984</v>
      </c>
      <c r="D87" s="318" t="inlineStr">
        <is>
          <t>11587_DCWW_McDonalds_ PG-13 Avengers_2Q19_Upfront_2019_Digital</t>
        </is>
      </c>
      <c r="E87" s="318" t="inlineStr">
        <is>
          <t>Disney XD</t>
        </is>
      </c>
      <c r="F87" s="319" t="n">
        <v>43579</v>
      </c>
      <c r="G87" s="319" t="n">
        <v>43605</v>
      </c>
      <c r="H87" s="318" t="n">
        <v>60742</v>
      </c>
      <c r="I87" s="318" t="n">
        <v>0.71</v>
      </c>
      <c r="J87" s="318">
        <f>ROUND(H87*(I87/1000),2)</f>
        <v/>
      </c>
      <c r="K87" s="318" t="n"/>
    </row>
    <row r="88">
      <c r="B88" s="317" t="n">
        <v>61</v>
      </c>
      <c r="C88" s="318" t="n">
        <v>10231987</v>
      </c>
      <c r="D88" s="318" t="inlineStr">
        <is>
          <t>11089_Freeform_Sprint_Horizon_Upfront_2Q_2019_Digital_AD1849</t>
        </is>
      </c>
      <c r="E88" s="318" t="inlineStr">
        <is>
          <t>Freeform</t>
        </is>
      </c>
      <c r="F88" s="319" t="n">
        <v>43556</v>
      </c>
      <c r="G88" s="319" t="n">
        <v>43646</v>
      </c>
      <c r="H88" s="318" t="n">
        <v>221289</v>
      </c>
      <c r="I88" s="318" t="n">
        <v>0.71</v>
      </c>
      <c r="J88" s="318">
        <f>ROUND(H88*(I88/1000),2)</f>
        <v/>
      </c>
      <c r="K88" s="318" t="n"/>
    </row>
    <row r="89">
      <c r="B89" s="318" t="n"/>
      <c r="C89" s="318" t="n"/>
      <c r="D89" s="318" t="n"/>
      <c r="E89" s="318" t="inlineStr">
        <is>
          <t>Freeform</t>
        </is>
      </c>
      <c r="F89" s="318" t="n"/>
      <c r="G89" s="318" t="n"/>
      <c r="H89" s="318" t="n">
        <v>1730210</v>
      </c>
      <c r="I89" s="318" t="n">
        <v>0.61</v>
      </c>
      <c r="J89" s="318">
        <f>ROUND(H89*(I89/1000),2)</f>
        <v/>
      </c>
      <c r="K89" s="318" t="n"/>
    </row>
    <row r="90">
      <c r="B90" s="317" t="n">
        <v>62</v>
      </c>
      <c r="C90" s="318" t="n">
        <v>10231990</v>
      </c>
      <c r="D90" s="318" t="inlineStr">
        <is>
          <t>10229_NTVS/WABC | San Diego Tourism Authority (SDTA) VOD DAI FY19, Jan-Apr '19</t>
        </is>
      </c>
      <c r="E90" s="318" t="inlineStr">
        <is>
          <t>ABC</t>
        </is>
      </c>
      <c r="F90" s="319" t="n">
        <v>43581</v>
      </c>
      <c r="G90" s="319" t="n">
        <v>43600</v>
      </c>
      <c r="H90" s="318" t="n">
        <v>563576</v>
      </c>
      <c r="I90" s="318" t="n">
        <v>0.61</v>
      </c>
      <c r="J90" s="318">
        <f>ROUND(H90*(I90/1000),2)</f>
        <v/>
      </c>
      <c r="K90" s="318" t="n"/>
    </row>
    <row r="91">
      <c r="B91" s="317" t="n">
        <v>63</v>
      </c>
      <c r="C91" s="318" t="n">
        <v>10231990</v>
      </c>
      <c r="D91" s="318" t="inlineStr">
        <is>
          <t>10229_NTVS/WABC | San Diego Tourism Authority (SDTA) VOD DAI FY19, Jan-Apr '19</t>
        </is>
      </c>
      <c r="E91" s="318" t="inlineStr">
        <is>
          <t>Freeform</t>
        </is>
      </c>
      <c r="F91" s="319" t="n">
        <v>43581</v>
      </c>
      <c r="G91" s="319" t="n">
        <v>43600</v>
      </c>
      <c r="H91" s="318" t="n">
        <v>132247</v>
      </c>
      <c r="I91" s="318" t="n">
        <v>0.61</v>
      </c>
      <c r="J91" s="318">
        <f>ROUND(H91*(I91/1000),2)</f>
        <v/>
      </c>
      <c r="K91" s="318" t="n"/>
    </row>
    <row r="92">
      <c r="B92" s="317" t="n">
        <v>64</v>
      </c>
      <c r="C92" s="318" t="n">
        <v>10231991</v>
      </c>
      <c r="D92" s="318" t="inlineStr">
        <is>
          <t>11793_ABC_T-Mobile_Primetime LFV_Upfront_Q2_2019_Digital_A18-49_vCE(+)_19P281</t>
        </is>
      </c>
      <c r="E92" s="318" t="inlineStr">
        <is>
          <t>ABC</t>
        </is>
      </c>
      <c r="F92" s="319" t="n">
        <v>43574</v>
      </c>
      <c r="G92" s="319" t="n">
        <v>43646</v>
      </c>
      <c r="H92" s="318" t="n">
        <v>490027</v>
      </c>
      <c r="I92" s="318" t="n">
        <v>0.61</v>
      </c>
      <c r="J92" s="318">
        <f>ROUND(H92*(I92/1000),2)</f>
        <v/>
      </c>
      <c r="K92" s="318" t="n"/>
    </row>
    <row r="93">
      <c r="B93" s="317" t="n">
        <v>65</v>
      </c>
      <c r="C93" s="318" t="n">
        <v>10231992</v>
      </c>
      <c r="D93" s="318" t="inlineStr">
        <is>
          <t>11794_ABC_KFC_Primetime/JKL_Upfront_Q2_2019_Digital</t>
        </is>
      </c>
      <c r="E93" s="318" t="inlineStr">
        <is>
          <t>ABC</t>
        </is>
      </c>
      <c r="F93" s="319" t="n">
        <v>43584</v>
      </c>
      <c r="G93" s="319" t="n">
        <v>43646</v>
      </c>
      <c r="H93" s="318" t="n">
        <v>462629</v>
      </c>
      <c r="I93" s="318" t="n">
        <v>0.61</v>
      </c>
      <c r="J93" s="318">
        <f>ROUND(H93*(I93/1000),2)</f>
        <v/>
      </c>
      <c r="K93" s="318" t="n"/>
    </row>
    <row r="94">
      <c r="B94" s="317" t="n">
        <v>66</v>
      </c>
      <c r="C94" s="318" t="n">
        <v>10231997</v>
      </c>
      <c r="D94" s="318" t="inlineStr">
        <is>
          <t>11605_ABC_Bayer_Coppertone_Primetime_Upfront Unified_Q2_2019_TV#19P048_BYR_COP_015_</t>
        </is>
      </c>
      <c r="E94" s="318" t="inlineStr">
        <is>
          <t>ABC</t>
        </is>
      </c>
      <c r="F94" s="319" t="n">
        <v>43584</v>
      </c>
      <c r="G94" s="319" t="n">
        <v>43632</v>
      </c>
      <c r="H94" s="318" t="n">
        <v>1606039</v>
      </c>
      <c r="I94" s="318" t="n">
        <v>0.61</v>
      </c>
      <c r="J94" s="318">
        <f>ROUND(H94*(I94/1000),2)</f>
        <v/>
      </c>
      <c r="K94" s="318" t="n"/>
    </row>
    <row r="95">
      <c r="B95" s="317" t="n">
        <v>67</v>
      </c>
      <c r="C95" s="318" t="n">
        <v>10251976</v>
      </c>
      <c r="D95" s="318" t="inlineStr">
        <is>
          <t>11893_ABC_Dairy Queen_Blizzards_Primetime LF &amp; JKL LF/SF_Upfront_2Q_2019_Digital_A18-49 vCE</t>
        </is>
      </c>
      <c r="E95" s="318" t="inlineStr">
        <is>
          <t>ABC</t>
        </is>
      </c>
      <c r="F95" s="319" t="n">
        <v>43585</v>
      </c>
      <c r="G95" s="319" t="n">
        <v>43639</v>
      </c>
      <c r="H95" s="318" t="n">
        <v>525732</v>
      </c>
      <c r="I95" s="318" t="n">
        <v>0.61</v>
      </c>
      <c r="J95" s="318">
        <f>ROUND(H95*(I95/1000),2)</f>
        <v/>
      </c>
      <c r="K95" s="318" t="n"/>
    </row>
    <row r="96">
      <c r="B96" s="317" t="n">
        <v>68</v>
      </c>
      <c r="C96" s="318" t="n">
        <v>10251977</v>
      </c>
      <c r="D96" s="318" t="inlineStr">
        <is>
          <t>11321_Freeform_AT&amp;T VOD_Upfront_2Q_2019_Digital</t>
        </is>
      </c>
      <c r="E96" s="318" t="inlineStr">
        <is>
          <t>Freeform</t>
        </is>
      </c>
      <c r="F96" s="319" t="n">
        <v>43563</v>
      </c>
      <c r="G96" s="319" t="n">
        <v>43646</v>
      </c>
      <c r="H96" s="318" t="n">
        <v>7227208</v>
      </c>
      <c r="I96" s="318" t="n">
        <v>0.61</v>
      </c>
      <c r="J96" s="318">
        <f>ROUND(H96*(I96/1000),2)</f>
        <v/>
      </c>
      <c r="K96" s="318" t="n"/>
    </row>
    <row r="97">
      <c r="B97" s="317" t="n">
        <v>69</v>
      </c>
      <c r="C97" s="318" t="n">
        <v>10271975</v>
      </c>
      <c r="D97" s="318" t="inlineStr">
        <is>
          <t>11581_ABC/FF_Estee Lauder_Bobbi Brown__Scatter_2Q_2019_Digital</t>
        </is>
      </c>
      <c r="E97" s="318" t="inlineStr">
        <is>
          <t>ABC</t>
        </is>
      </c>
      <c r="F97" s="319" t="n">
        <v>43570</v>
      </c>
      <c r="G97" s="319" t="n">
        <v>43616</v>
      </c>
      <c r="H97" s="318" t="n">
        <v>828294</v>
      </c>
      <c r="I97" s="318" t="n">
        <v>0.61</v>
      </c>
      <c r="J97" s="318">
        <f>ROUND(H97*(I97/1000),2)</f>
        <v/>
      </c>
      <c r="K97" s="318" t="n"/>
    </row>
    <row r="98">
      <c r="B98" s="317" t="n">
        <v>70</v>
      </c>
      <c r="C98" s="318" t="n">
        <v>10271975</v>
      </c>
      <c r="D98" s="318" t="inlineStr">
        <is>
          <t>11581_ABC/FF_Estee Lauder_Bobbi Brown__Scatter_2Q_2019_Digital</t>
        </is>
      </c>
      <c r="E98" s="318" t="inlineStr">
        <is>
          <t>Freeform</t>
        </is>
      </c>
      <c r="F98" s="319" t="n">
        <v>43570</v>
      </c>
      <c r="G98" s="319" t="n">
        <v>43616</v>
      </c>
      <c r="H98" s="318" t="n">
        <v>143739</v>
      </c>
      <c r="I98" s="318" t="n">
        <v>0.61</v>
      </c>
      <c r="J98" s="318">
        <f>ROUND(H98*(I98/1000),2)</f>
        <v/>
      </c>
      <c r="K98" s="318" t="n"/>
    </row>
    <row r="99">
      <c r="B99" s="317" t="n">
        <v>71</v>
      </c>
      <c r="C99" s="318" t="n">
        <v>10271976</v>
      </c>
      <c r="D99" s="318" t="inlineStr">
        <is>
          <t>11284_ABC_Priceline_Prime_Upfront Backfill_Q2_2019_Digital</t>
        </is>
      </c>
      <c r="E99" s="318" t="inlineStr">
        <is>
          <t>ABC</t>
        </is>
      </c>
      <c r="F99" s="319" t="n">
        <v>43556</v>
      </c>
      <c r="G99" s="319" t="n">
        <v>43646</v>
      </c>
      <c r="H99" s="318" t="n">
        <v>189792</v>
      </c>
      <c r="I99" s="318" t="n">
        <v>0.61</v>
      </c>
      <c r="J99" s="318">
        <f>ROUND(H99*(I99/1000),2)</f>
        <v/>
      </c>
      <c r="K99" s="318" t="n"/>
    </row>
    <row r="100">
      <c r="B100" s="317" t="n">
        <v>72</v>
      </c>
      <c r="C100" s="318" t="n">
        <v>10271977</v>
      </c>
      <c r="D100" s="318" t="inlineStr">
        <is>
          <t>11079_ABC_Conagra_Orville_Primetime_Upfront Unified_2Q_2019_Digital_19P268_W25-54 DAR</t>
        </is>
      </c>
      <c r="E100" s="318" t="inlineStr">
        <is>
          <t>ABC</t>
        </is>
      </c>
      <c r="F100" s="319" t="n">
        <v>43556</v>
      </c>
      <c r="G100" s="319" t="n">
        <v>43611</v>
      </c>
      <c r="H100" s="318" t="n">
        <v>615662</v>
      </c>
      <c r="I100" s="318" t="n">
        <v>0.61</v>
      </c>
      <c r="J100" s="318">
        <f>ROUND(H100*(I100/1000),2)</f>
        <v/>
      </c>
      <c r="K100" s="318" t="n"/>
    </row>
    <row r="101">
      <c r="B101" s="317" t="n">
        <v>73</v>
      </c>
      <c r="C101" s="318" t="n">
        <v>10271978</v>
      </c>
      <c r="D101" s="318" t="inlineStr">
        <is>
          <t>11009_ABC_Select Comfort_Sleep Number_Primetime_Upfront Unified_Q2_2019_Digital_19P105</t>
        </is>
      </c>
      <c r="E101" s="318" t="inlineStr">
        <is>
          <t>ABC</t>
        </is>
      </c>
      <c r="F101" s="319" t="n">
        <v>43556</v>
      </c>
      <c r="G101" s="319" t="n">
        <v>43646</v>
      </c>
      <c r="H101" s="318" t="n">
        <v>280751</v>
      </c>
      <c r="I101" s="318" t="n">
        <v>0.61</v>
      </c>
      <c r="J101" s="318">
        <f>ROUND(H101*(I101/1000),2)</f>
        <v/>
      </c>
      <c r="K101" s="318" t="n"/>
    </row>
    <row r="102">
      <c r="B102" s="317" t="n">
        <v>74</v>
      </c>
      <c r="C102" s="318" t="n">
        <v>10271979</v>
      </c>
      <c r="D102" s="318" t="inlineStr">
        <is>
          <t>10986_ABC/FF - Zillow - 2Q'19 - Upfront - LFV - ABC Ent. &amp; Lifestyle/Freeform - A18-49 - DAR (+)</t>
        </is>
      </c>
      <c r="E102" s="318" t="inlineStr">
        <is>
          <t>ABC</t>
        </is>
      </c>
      <c r="F102" s="319" t="n">
        <v>43557</v>
      </c>
      <c r="G102" s="319" t="n">
        <v>43646</v>
      </c>
      <c r="H102" s="318" t="n">
        <v>689342</v>
      </c>
      <c r="I102" s="318" t="n">
        <v>0.61</v>
      </c>
      <c r="J102" s="318">
        <f>ROUND(H102*(I102/1000),2)</f>
        <v/>
      </c>
      <c r="K102" s="318" t="n"/>
    </row>
    <row r="103">
      <c r="B103" s="317" t="n">
        <v>75</v>
      </c>
      <c r="C103" s="318" t="n">
        <v>10271979</v>
      </c>
      <c r="D103" s="318" t="inlineStr">
        <is>
          <t>10986_ABC/FF - Zillow - 2Q'19 - Upfront - LFV - ABC Ent. &amp; Lifestyle/Freeform - A18-49 - DAR (+)</t>
        </is>
      </c>
      <c r="E103" s="318" t="inlineStr">
        <is>
          <t>Freeform</t>
        </is>
      </c>
      <c r="F103" s="319" t="n">
        <v>43557</v>
      </c>
      <c r="G103" s="319" t="n">
        <v>43646</v>
      </c>
      <c r="H103" s="318" t="n">
        <v>432926</v>
      </c>
      <c r="I103" s="318" t="n">
        <v>0.61</v>
      </c>
      <c r="J103" s="318">
        <f>ROUND(H103*(I103/1000),2)</f>
        <v/>
      </c>
      <c r="K103" s="318" t="n"/>
    </row>
    <row r="104">
      <c r="B104" s="317" t="n">
        <v>76</v>
      </c>
      <c r="C104" s="318" t="n">
        <v>10271980</v>
      </c>
      <c r="D104" s="318" t="inlineStr">
        <is>
          <t>11933_Freeform_Walmart_Fight Hunger 2_Upfront_Q2_2019_Digital</t>
        </is>
      </c>
      <c r="E104" s="318" t="inlineStr">
        <is>
          <t>Freeform</t>
        </is>
      </c>
      <c r="F104" s="319" t="n">
        <v>43586</v>
      </c>
      <c r="G104" s="319" t="n">
        <v>43597</v>
      </c>
      <c r="H104" s="318" t="n">
        <v>458676</v>
      </c>
      <c r="I104" s="318" t="n">
        <v>0.61</v>
      </c>
      <c r="J104" s="318">
        <f>ROUND(H104*(I104/1000),2)</f>
        <v/>
      </c>
      <c r="K104" s="318" t="n"/>
    </row>
    <row r="105">
      <c r="B105" s="317" t="n">
        <v>77</v>
      </c>
      <c r="C105" s="318" t="n">
        <v>10271981</v>
      </c>
      <c r="D105" s="318" t="inlineStr">
        <is>
          <t>10990_ABC_Acura_National_Prime_Upfront_Q2_2019_Digital</t>
        </is>
      </c>
      <c r="E105" s="318" t="inlineStr">
        <is>
          <t>ABC</t>
        </is>
      </c>
      <c r="F105" s="319" t="n">
        <v>43556</v>
      </c>
      <c r="G105" s="319" t="n">
        <v>43625</v>
      </c>
      <c r="H105" s="318" t="n">
        <v>26160</v>
      </c>
      <c r="I105" s="318" t="n">
        <v>0.61</v>
      </c>
      <c r="J105" s="318">
        <f>ROUND(H105*(I105/1000),2)</f>
        <v/>
      </c>
      <c r="K105" s="318" t="n"/>
    </row>
    <row r="106">
      <c r="B106" s="317" t="n">
        <v>78</v>
      </c>
      <c r="C106" s="318" t="n">
        <v>10271982</v>
      </c>
      <c r="D106" s="318" t="inlineStr">
        <is>
          <t>11309_ABC_Farmers_Primetime_Unified Upfront_Q2_2019_Digital_19P127</t>
        </is>
      </c>
      <c r="E106" s="318" t="inlineStr">
        <is>
          <t>ABC</t>
        </is>
      </c>
      <c r="F106" s="319" t="n">
        <v>43556</v>
      </c>
      <c r="G106" s="319" t="n">
        <v>43646</v>
      </c>
      <c r="H106" s="318" t="n">
        <v>437863</v>
      </c>
      <c r="I106" s="318" t="n">
        <v>0.61</v>
      </c>
      <c r="J106" s="318">
        <f>ROUND(H106*(I106/1000),2)</f>
        <v/>
      </c>
      <c r="K106" s="318" t="n"/>
    </row>
    <row r="107">
      <c r="B107" s="317" t="n">
        <v>79</v>
      </c>
      <c r="C107" s="318" t="n">
        <v>10271983</v>
      </c>
      <c r="D107" s="318" t="inlineStr">
        <is>
          <t>11386_ABC_Honda_National Phoenix_Prime_Upfront_Q2_2019_Digital</t>
        </is>
      </c>
      <c r="E107" s="318" t="inlineStr">
        <is>
          <t>ABC</t>
        </is>
      </c>
      <c r="F107" s="319" t="n">
        <v>43556</v>
      </c>
      <c r="G107" s="319" t="n">
        <v>43611</v>
      </c>
      <c r="H107" s="318" t="n">
        <v>1555915</v>
      </c>
      <c r="I107" s="318" t="n">
        <v>0.61</v>
      </c>
      <c r="J107" s="318">
        <f>ROUND(H107*(I107/1000),2)</f>
        <v/>
      </c>
      <c r="K107" s="318" t="n"/>
    </row>
    <row r="108">
      <c r="B108" s="317" t="n">
        <v>80</v>
      </c>
      <c r="C108" s="318" t="n">
        <v>10271984</v>
      </c>
      <c r="D108" s="318" t="inlineStr">
        <is>
          <t>11199_ABC_Conagra_Bird's Eye_Primetime LF_Upfront Unified_2Q_2019_19P268_W25-54 DAR</t>
        </is>
      </c>
      <c r="E108" s="318" t="inlineStr">
        <is>
          <t>ABC</t>
        </is>
      </c>
      <c r="F108" s="319" t="n">
        <v>43556</v>
      </c>
      <c r="G108" s="319" t="n">
        <v>43611</v>
      </c>
      <c r="H108" s="318" t="n">
        <v>275775</v>
      </c>
      <c r="I108" s="318" t="n">
        <v>0.61</v>
      </c>
      <c r="J108" s="318">
        <f>ROUND(H108*(I108/1000),2)</f>
        <v/>
      </c>
      <c r="K108" s="318" t="n"/>
    </row>
    <row r="109">
      <c r="B109" s="317" t="n">
        <v>81</v>
      </c>
      <c r="C109" s="318" t="n">
        <v>10271985</v>
      </c>
      <c r="D109" s="318" t="inlineStr">
        <is>
          <t>11562_ABC/FF_Aflac_Primetime &amp; Freeform VOD_Upfront_Q2_2019_Digital</t>
        </is>
      </c>
      <c r="E109" s="318" t="inlineStr">
        <is>
          <t>ABC</t>
        </is>
      </c>
      <c r="F109" s="319" t="n">
        <v>43565</v>
      </c>
      <c r="G109" s="319" t="n">
        <v>43646</v>
      </c>
      <c r="H109" s="318" t="n">
        <v>123184</v>
      </c>
      <c r="I109" s="318" t="n">
        <v>0.61</v>
      </c>
      <c r="J109" s="318">
        <f>ROUND(H109*(I109/1000),2)</f>
        <v/>
      </c>
      <c r="K109" s="318" t="n"/>
    </row>
    <row r="110">
      <c r="B110" s="317" t="n">
        <v>82</v>
      </c>
      <c r="C110" s="318" t="n">
        <v>10271985</v>
      </c>
      <c r="D110" s="318" t="inlineStr">
        <is>
          <t>11562_ABC/FF_Aflac_Primetime &amp; Freeform VOD_Upfront_Q2_2019_Digital</t>
        </is>
      </c>
      <c r="E110" s="318" t="inlineStr">
        <is>
          <t>Freeform</t>
        </is>
      </c>
      <c r="F110" s="319" t="n">
        <v>43565</v>
      </c>
      <c r="G110" s="319" t="n">
        <v>43646</v>
      </c>
      <c r="H110" s="318" t="n">
        <v>139430</v>
      </c>
      <c r="I110" s="318" t="n">
        <v>0.61</v>
      </c>
      <c r="J110" s="318">
        <f>ROUND(H110*(I110/1000),2)</f>
        <v/>
      </c>
      <c r="K110" s="318" t="n"/>
    </row>
    <row r="111">
      <c r="B111" s="317" t="n">
        <v>83</v>
      </c>
      <c r="C111" s="318" t="n">
        <v>10271986</v>
      </c>
      <c r="D111" s="318" t="inlineStr">
        <is>
          <t>10950_ABC_Pizza Hut_Primetime_Upfront_Q2_2019_Digital_ LFV A18-49_vCE</t>
        </is>
      </c>
      <c r="E111" s="318" t="inlineStr">
        <is>
          <t>ABC</t>
        </is>
      </c>
      <c r="F111" s="319" t="n">
        <v>43556</v>
      </c>
      <c r="G111" s="319" t="n">
        <v>43646</v>
      </c>
      <c r="H111" s="318" t="n">
        <v>504101</v>
      </c>
      <c r="I111" s="318" t="n">
        <v>0.61</v>
      </c>
      <c r="J111" s="318">
        <f>ROUND(H111*(I111/1000),2)</f>
        <v/>
      </c>
      <c r="K111" s="318" t="n"/>
    </row>
    <row r="112">
      <c r="B112" s="317" t="n">
        <v>84</v>
      </c>
      <c r="C112" s="318" t="n">
        <v>10271987</v>
      </c>
      <c r="D112" s="318" t="inlineStr">
        <is>
          <t>11332_ABC_Wendy's_Primetime_Unified Upfront_Q2_2019_Digital_TV#19P235</t>
        </is>
      </c>
      <c r="E112" s="318" t="inlineStr">
        <is>
          <t>ABC</t>
        </is>
      </c>
      <c r="F112" s="319" t="n">
        <v>43556</v>
      </c>
      <c r="G112" s="319" t="n">
        <v>43646</v>
      </c>
      <c r="H112" s="318" t="n">
        <v>613169</v>
      </c>
      <c r="I112" s="318" t="n">
        <v>0.61</v>
      </c>
      <c r="J112" s="318">
        <f>ROUND(H112*(I112/1000),2)</f>
        <v/>
      </c>
      <c r="K112" s="318" t="n"/>
    </row>
    <row r="113">
      <c r="B113" s="317" t="n">
        <v>85</v>
      </c>
      <c r="C113" s="318" t="n">
        <v>10271988</v>
      </c>
      <c r="D113" s="318" t="inlineStr">
        <is>
          <t>11268_ABC_Rakuten_Prime_Upfront Backfill_Q2_2019_Digital</t>
        </is>
      </c>
      <c r="E113" s="318" t="inlineStr">
        <is>
          <t>ABC</t>
        </is>
      </c>
      <c r="F113" s="319" t="n">
        <v>43556</v>
      </c>
      <c r="G113" s="319" t="n">
        <v>43646</v>
      </c>
      <c r="H113" s="318" t="n">
        <v>505226</v>
      </c>
      <c r="I113" s="318" t="n">
        <v>0.61</v>
      </c>
      <c r="J113" s="318">
        <f>ROUND(H113*(I113/1000),2)</f>
        <v/>
      </c>
      <c r="K113" s="318" t="n"/>
    </row>
    <row r="114">
      <c r="B114" s="317" t="n">
        <v>86</v>
      </c>
      <c r="C114" s="318" t="n">
        <v>10271989</v>
      </c>
      <c r="D114" s="318" t="inlineStr">
        <is>
          <t>11409_Freeform_SmileDirect__SmileDirect_Scatter_Q2_2019_Digital</t>
        </is>
      </c>
      <c r="E114" s="318" t="inlineStr">
        <is>
          <t>Freeform</t>
        </is>
      </c>
      <c r="F114" s="319" t="n">
        <v>43563</v>
      </c>
      <c r="G114" s="319" t="n">
        <v>43646</v>
      </c>
      <c r="H114" s="318" t="n">
        <v>1563223</v>
      </c>
      <c r="I114" s="318" t="n">
        <v>0.61</v>
      </c>
      <c r="J114" s="318">
        <f>ROUND(H114*(I114/1000),2)</f>
        <v/>
      </c>
      <c r="K114" s="318" t="n"/>
    </row>
    <row r="115">
      <c r="B115" s="317" t="n">
        <v>87</v>
      </c>
      <c r="C115" s="318" t="n">
        <v>10271990</v>
      </c>
      <c r="D115" s="318" t="inlineStr">
        <is>
          <t>11288_ABC_Allergan_Botox Chronic Migrain_Primetime_Upfront Unified_Q2_2019_TV#19P247_AG1_BCM_028_</t>
        </is>
      </c>
      <c r="E115" s="318" t="inlineStr">
        <is>
          <t>ABC</t>
        </is>
      </c>
      <c r="F115" s="319" t="n">
        <v>43556</v>
      </c>
      <c r="G115" s="319" t="n">
        <v>43646</v>
      </c>
      <c r="H115" s="318" t="n">
        <v>267881</v>
      </c>
      <c r="I115" s="318" t="n">
        <v>0.61</v>
      </c>
      <c r="J115" s="318">
        <f>ROUND(H115*(I115/1000),2)</f>
        <v/>
      </c>
      <c r="K115" s="318" t="n"/>
    </row>
    <row r="116">
      <c r="B116" s="317" t="n">
        <v>88</v>
      </c>
      <c r="C116" s="318" t="n">
        <v>10271991</v>
      </c>
      <c r="D116" s="318" t="inlineStr">
        <is>
          <t>11341_ABC/FF_Reckitt_Primetime, Daytime &amp; Freeform_Upfront_Q2_2019_Digital</t>
        </is>
      </c>
      <c r="E116" s="318" t="inlineStr">
        <is>
          <t>ABC</t>
        </is>
      </c>
      <c r="F116" s="319" t="n">
        <v>43556</v>
      </c>
      <c r="G116" s="319" t="n">
        <v>43646</v>
      </c>
      <c r="H116" s="318" t="n">
        <v>203514</v>
      </c>
      <c r="I116" s="318" t="n">
        <v>0.61</v>
      </c>
      <c r="J116" s="318">
        <f>ROUND(H116*(I116/1000),2)</f>
        <v/>
      </c>
      <c r="K116" s="318" t="n"/>
    </row>
    <row r="117">
      <c r="B117" s="317" t="n">
        <v>89</v>
      </c>
      <c r="C117" s="318" t="n">
        <v>10271992</v>
      </c>
      <c r="D117" s="318" t="inlineStr">
        <is>
          <t>11618_ABC_Apartments.com_Prime_Scatter_Q2_2019_Digital</t>
        </is>
      </c>
      <c r="E117" s="318" t="inlineStr">
        <is>
          <t>ABC</t>
        </is>
      </c>
      <c r="F117" s="319" t="n">
        <v>43566</v>
      </c>
      <c r="G117" s="319" t="n">
        <v>43646</v>
      </c>
      <c r="H117" s="318" t="n">
        <v>100001</v>
      </c>
      <c r="I117" s="318" t="n">
        <v>0.61</v>
      </c>
      <c r="J117" s="318">
        <f>ROUND(H117*(I117/1000),2)</f>
        <v/>
      </c>
      <c r="K117" s="318" t="n"/>
    </row>
    <row r="118">
      <c r="B118" s="317" t="n">
        <v>90</v>
      </c>
      <c r="C118" s="318" t="n">
        <v>10271993</v>
      </c>
      <c r="D118" s="318" t="inlineStr">
        <is>
          <t>11120_ABC_Mercedes_Primetime_Upfront_Q2_2019_Digital_TV#19P216</t>
        </is>
      </c>
      <c r="E118" s="318" t="inlineStr">
        <is>
          <t>ABC</t>
        </is>
      </c>
      <c r="F118" s="319" t="n">
        <v>43556</v>
      </c>
      <c r="G118" s="319" t="n">
        <v>43646</v>
      </c>
      <c r="H118" s="318" t="n">
        <v>441846</v>
      </c>
      <c r="I118" s="318" t="n">
        <v>0.61</v>
      </c>
      <c r="J118" s="318">
        <f>ROUND(H118*(I118/1000),2)</f>
        <v/>
      </c>
      <c r="K118" s="318" t="n"/>
    </row>
    <row r="119">
      <c r="B119" s="317" t="n">
        <v>91</v>
      </c>
      <c r="C119" s="318" t="n">
        <v>10271995</v>
      </c>
      <c r="D119" s="318" t="inlineStr">
        <is>
          <t>10946_ABC_Carmax_Prime VOD_Upfront_Q2_2019_Digital</t>
        </is>
      </c>
      <c r="E119" s="318" t="inlineStr">
        <is>
          <t>ABC</t>
        </is>
      </c>
      <c r="F119" s="319" t="n">
        <v>43563</v>
      </c>
      <c r="G119" s="319" t="n">
        <v>43640</v>
      </c>
      <c r="H119" s="318" t="n">
        <v>315203</v>
      </c>
      <c r="I119" s="318" t="n">
        <v>0.61</v>
      </c>
      <c r="J119" s="318">
        <f>ROUND(H119*(I119/1000),2)</f>
        <v/>
      </c>
      <c r="K119" s="318" t="n"/>
    </row>
    <row r="120">
      <c r="B120" s="317" t="n">
        <v>92</v>
      </c>
      <c r="C120" s="318" t="n">
        <v>10271996</v>
      </c>
      <c r="D120" s="318" t="inlineStr">
        <is>
          <t>11122_ABC_ADT Home Security_ABC Digital LFV FEP_Scatter_2Q_2019_A25-54_DAR</t>
        </is>
      </c>
      <c r="E120" s="318" t="inlineStr">
        <is>
          <t>ABC</t>
        </is>
      </c>
      <c r="F120" s="319" t="n">
        <v>43560</v>
      </c>
      <c r="G120" s="319" t="n">
        <v>43646</v>
      </c>
      <c r="H120" s="318" t="n">
        <v>337925</v>
      </c>
      <c r="I120" s="318" t="n">
        <v>0.61</v>
      </c>
      <c r="J120" s="318">
        <f>ROUND(H120*(I120/1000),2)</f>
        <v/>
      </c>
      <c r="K120" s="318" t="n"/>
    </row>
    <row r="121">
      <c r="B121" s="317" t="n">
        <v>93</v>
      </c>
      <c r="C121" s="318" t="n">
        <v>10271997</v>
      </c>
      <c r="D121" s="318" t="inlineStr">
        <is>
          <t>11115_ABC_AT&amp;T_Cricket_Primetime_Upfront_Q2_2019_Digital</t>
        </is>
      </c>
      <c r="E121" s="318" t="inlineStr">
        <is>
          <t>ABC</t>
        </is>
      </c>
      <c r="F121" s="319" t="n">
        <v>43558</v>
      </c>
      <c r="G121" s="319" t="n">
        <v>43646</v>
      </c>
      <c r="H121" s="318" t="n">
        <v>272029</v>
      </c>
      <c r="I121" s="318" t="n">
        <v>0.61</v>
      </c>
      <c r="J121" s="318">
        <f>ROUND(H121*(I121/1000),2)</f>
        <v/>
      </c>
      <c r="K121" s="318" t="n"/>
    </row>
    <row r="122">
      <c r="B122" s="317" t="n">
        <v>94</v>
      </c>
      <c r="C122" s="318" t="n">
        <v>10271998</v>
      </c>
      <c r="D122" s="318" t="inlineStr">
        <is>
          <t>10956_ABC_Kia_Primetime_Upfront_2Q_2019_Digtal_TV#19P236</t>
        </is>
      </c>
      <c r="E122" s="318" t="inlineStr">
        <is>
          <t>ABC</t>
        </is>
      </c>
      <c r="F122" s="319" t="n">
        <v>43579</v>
      </c>
      <c r="G122" s="319" t="n">
        <v>43646</v>
      </c>
      <c r="H122" s="318" t="n">
        <v>846069</v>
      </c>
      <c r="I122" s="318" t="n">
        <v>0.61</v>
      </c>
      <c r="J122" s="318">
        <f>ROUND(H122*(I122/1000),2)</f>
        <v/>
      </c>
      <c r="K122" s="318" t="n"/>
    </row>
    <row r="123">
      <c r="B123" s="317" t="n">
        <v>95</v>
      </c>
      <c r="C123" s="318" t="n">
        <v>10272000</v>
      </c>
      <c r="D123" s="318" t="inlineStr">
        <is>
          <t>11073_ABC - SharkNinja - Duo Clean - 2Q'19 - Upfront Unified - LFV - #19P160 - W35-54 - DAR (+)</t>
        </is>
      </c>
      <c r="E123" s="318" t="inlineStr">
        <is>
          <t>ABC</t>
        </is>
      </c>
      <c r="F123" s="319" t="n">
        <v>43558</v>
      </c>
      <c r="G123" s="319" t="n">
        <v>43604</v>
      </c>
      <c r="H123" s="318" t="n">
        <v>40309</v>
      </c>
      <c r="I123" s="318" t="n">
        <v>0.61</v>
      </c>
      <c r="J123" s="318">
        <f>ROUND(H123*(I123/1000),2)</f>
        <v/>
      </c>
      <c r="K123" s="318" t="n"/>
    </row>
    <row r="124">
      <c r="B124" s="317" t="n">
        <v>96</v>
      </c>
      <c r="C124" s="318" t="n">
        <v>10272001</v>
      </c>
      <c r="D124" s="318" t="inlineStr">
        <is>
          <t>10947_ABC_Microsoft_Innovation_Prime&amp;Kimmel_Upfront_Q2_2019_Digital_19P134&amp;19L030</t>
        </is>
      </c>
      <c r="E124" s="318" t="inlineStr">
        <is>
          <t>ABC</t>
        </is>
      </c>
      <c r="F124" s="319" t="n">
        <v>43556</v>
      </c>
      <c r="G124" s="319" t="n">
        <v>43632</v>
      </c>
      <c r="H124" s="318" t="n">
        <v>124533</v>
      </c>
      <c r="I124" s="318" t="n">
        <v>0.61</v>
      </c>
      <c r="J124" s="318">
        <f>ROUND(H124*(I124/1000),2)</f>
        <v/>
      </c>
      <c r="K124" s="318" t="n"/>
    </row>
    <row r="125">
      <c r="B125" s="317" t="n">
        <v>97</v>
      </c>
      <c r="C125" s="318" t="n">
        <v>10272002</v>
      </c>
      <c r="D125" s="318" t="inlineStr">
        <is>
          <t>11597_ABC_Johnson &amp; Johnson_UM/Prime_VOD Upfront_2Q_2019_Digital</t>
        </is>
      </c>
      <c r="E125" s="318" t="inlineStr">
        <is>
          <t>ABC</t>
        </is>
      </c>
      <c r="F125" s="319" t="n">
        <v>43565</v>
      </c>
      <c r="G125" s="319" t="n">
        <v>43646</v>
      </c>
      <c r="H125" s="318" t="n">
        <v>3151838</v>
      </c>
      <c r="I125" s="318" t="n">
        <v>0.61</v>
      </c>
      <c r="J125" s="318">
        <f>ROUND(H125*(I125/1000),2)</f>
        <v/>
      </c>
      <c r="K125" s="318" t="n"/>
    </row>
    <row r="126">
      <c r="B126" s="317" t="n">
        <v>98</v>
      </c>
      <c r="C126" s="318" t="n">
        <v>10272003</v>
      </c>
      <c r="D126" s="318" t="inlineStr">
        <is>
          <t>11863_ABC_ Walmart_ GP_Prime Unified_Upfront_2Q_2019_TV#19P113</t>
        </is>
      </c>
      <c r="E126" s="318" t="inlineStr">
        <is>
          <t>ABC</t>
        </is>
      </c>
      <c r="F126" s="319" t="n">
        <v>43586</v>
      </c>
      <c r="G126" s="319" t="n">
        <v>43616</v>
      </c>
      <c r="H126" s="318" t="n">
        <v>335257</v>
      </c>
      <c r="I126" s="318" t="n">
        <v>0.61</v>
      </c>
      <c r="J126" s="318">
        <f>ROUND(H126*(I126/1000),2)</f>
        <v/>
      </c>
      <c r="K126" s="318" t="n"/>
    </row>
    <row r="127">
      <c r="B127" s="317" t="n">
        <v>99</v>
      </c>
      <c r="C127" s="318" t="n">
        <v>10272005</v>
      </c>
      <c r="D127" s="318" t="inlineStr">
        <is>
          <t>11281_ABC_WDSMP_Avengers Endgame_Primetime_Upfront_Q2_2019_Digital_TV#11281</t>
        </is>
      </c>
      <c r="E127" s="318" t="inlineStr">
        <is>
          <t>ABC</t>
        </is>
      </c>
      <c r="F127" s="319" t="n">
        <v>43557</v>
      </c>
      <c r="G127" s="319" t="n">
        <v>43583</v>
      </c>
      <c r="H127" s="318" t="n">
        <v>239</v>
      </c>
      <c r="I127" s="318" t="n">
        <v>0.61</v>
      </c>
      <c r="J127" s="318">
        <f>ROUND(H127*(I127/1000),2)</f>
        <v/>
      </c>
      <c r="K127" s="318" t="n"/>
    </row>
    <row r="128">
      <c r="B128" s="317" t="n">
        <v>100</v>
      </c>
      <c r="C128" s="318" t="n">
        <v>10272006</v>
      </c>
      <c r="D128" s="318" t="inlineStr">
        <is>
          <t>11578_ABC_GSK_Sensodyne_Primetime_Unified Upfront_Q2_2019_TV#19P248</t>
        </is>
      </c>
      <c r="E128" s="318" t="inlineStr">
        <is>
          <t>ABC</t>
        </is>
      </c>
      <c r="F128" s="319" t="n">
        <v>43563</v>
      </c>
      <c r="G128" s="319" t="n">
        <v>43639</v>
      </c>
      <c r="H128" s="318" t="n">
        <v>268532</v>
      </c>
      <c r="I128" s="318" t="n">
        <v>0.61</v>
      </c>
      <c r="J128" s="318">
        <f>ROUND(H128*(I128/1000),2)</f>
        <v/>
      </c>
      <c r="K128" s="318" t="n"/>
    </row>
    <row r="129">
      <c r="B129" s="317" t="n">
        <v>101</v>
      </c>
      <c r="C129" s="318" t="n">
        <v>10272007</v>
      </c>
      <c r="D129" s="318" t="inlineStr">
        <is>
          <t>11335_ABC_GSK_Excedrin_Primetime_Unified Upfront_Q2_2019_Digital_TV#19P248</t>
        </is>
      </c>
      <c r="E129" s="318" t="inlineStr">
        <is>
          <t>ABC</t>
        </is>
      </c>
      <c r="F129" s="319" t="n">
        <v>43556</v>
      </c>
      <c r="G129" s="319" t="n">
        <v>43639</v>
      </c>
      <c r="H129" s="318" t="n">
        <v>156746</v>
      </c>
      <c r="I129" s="318" t="n">
        <v>0.61</v>
      </c>
      <c r="J129" s="318">
        <f>ROUND(H129*(I129/1000),2)</f>
        <v/>
      </c>
      <c r="K129" s="318" t="n"/>
    </row>
    <row r="130">
      <c r="B130" s="317" t="n">
        <v>102</v>
      </c>
      <c r="C130" s="318" t="n">
        <v>10272008</v>
      </c>
      <c r="D130" s="318" t="inlineStr">
        <is>
          <t>11116_ABC/FF_Estee Lauder_Advanced Night Repair_Elevate_Scatter_2Q_2019_Digital</t>
        </is>
      </c>
      <c r="E130" s="318" t="inlineStr">
        <is>
          <t>ABC</t>
        </is>
      </c>
      <c r="F130" s="319" t="n">
        <v>43566</v>
      </c>
      <c r="G130" s="319" t="n">
        <v>43646</v>
      </c>
      <c r="H130" s="318" t="n">
        <v>1112865</v>
      </c>
      <c r="I130" s="318" t="n">
        <v>0.61</v>
      </c>
      <c r="J130" s="318">
        <f>ROUND(H130*(I130/1000),2)</f>
        <v/>
      </c>
      <c r="K130" s="318" t="n"/>
    </row>
    <row r="131">
      <c r="B131" s="317" t="n">
        <v>103</v>
      </c>
      <c r="C131" s="318" t="n">
        <v>10272008</v>
      </c>
      <c r="D131" s="318" t="inlineStr">
        <is>
          <t>11116_ABC/FF_Estee Lauder_Advanced Night Repair_Elevate_Scatter_2Q_2019_Digital</t>
        </is>
      </c>
      <c r="E131" s="318" t="inlineStr">
        <is>
          <t>Freeform</t>
        </is>
      </c>
      <c r="F131" s="319" t="n">
        <v>43566</v>
      </c>
      <c r="G131" s="319" t="n">
        <v>43646</v>
      </c>
      <c r="H131" s="318" t="n">
        <v>153225</v>
      </c>
      <c r="I131" s="318" t="n">
        <v>0.61</v>
      </c>
      <c r="J131" s="318">
        <f>ROUND(H131*(I131/1000),2)</f>
        <v/>
      </c>
      <c r="K131" s="318" t="n"/>
    </row>
    <row r="132">
      <c r="B132" s="317" t="n">
        <v>104</v>
      </c>
      <c r="C132" s="318" t="n">
        <v>10272009</v>
      </c>
      <c r="D132" s="318" t="inlineStr">
        <is>
          <t>11736_ABC_Chipotle_Prime/Kimmel_Upfront_Q2_2019_Digital</t>
        </is>
      </c>
      <c r="E132" s="318" t="inlineStr">
        <is>
          <t>ABC</t>
        </is>
      </c>
      <c r="F132" s="319" t="n">
        <v>43570</v>
      </c>
      <c r="G132" s="319" t="n">
        <v>43590</v>
      </c>
      <c r="H132" s="318" t="n">
        <v>152382</v>
      </c>
      <c r="I132" s="318" t="n">
        <v>0.61</v>
      </c>
      <c r="J132" s="318">
        <f>ROUND(H132*(I132/1000),2)</f>
        <v/>
      </c>
      <c r="K132" s="318" t="n"/>
    </row>
    <row r="133">
      <c r="B133" s="317" t="n">
        <v>105</v>
      </c>
      <c r="C133" s="318" t="n">
        <v>10272010</v>
      </c>
      <c r="D133" s="318" t="inlineStr">
        <is>
          <t>10948_ABC_Pfizer_Chantix_Prime_Upfront_Q2_2019_Digital_19P060</t>
        </is>
      </c>
      <c r="E133" s="318" t="inlineStr">
        <is>
          <t>ABC</t>
        </is>
      </c>
      <c r="F133" s="319" t="n">
        <v>43563</v>
      </c>
      <c r="G133" s="319" t="n">
        <v>43646</v>
      </c>
      <c r="H133" s="318" t="n">
        <v>733526</v>
      </c>
      <c r="I133" s="318" t="n">
        <v>0.61</v>
      </c>
      <c r="J133" s="318">
        <f>ROUND(H133*(I133/1000),2)</f>
        <v/>
      </c>
      <c r="K133" s="318" t="n"/>
    </row>
    <row r="134">
      <c r="B134" s="317" t="n">
        <v>106</v>
      </c>
      <c r="C134" s="318" t="n">
        <v>10272010</v>
      </c>
      <c r="D134" s="318" t="inlineStr">
        <is>
          <t>10948_ABC_Pfizer_Chantix_Prime_Upfront_Q2_2019_Digital_19P060</t>
        </is>
      </c>
      <c r="E134" s="318" t="inlineStr">
        <is>
          <t>Freeform</t>
        </is>
      </c>
      <c r="F134" s="319" t="n">
        <v>43563</v>
      </c>
      <c r="G134" s="319" t="n">
        <v>43646</v>
      </c>
      <c r="H134" s="318" t="n">
        <v>202887</v>
      </c>
      <c r="I134" s="318" t="n">
        <v>0.61</v>
      </c>
      <c r="J134" s="318">
        <f>ROUND(H134*(I134/1000),2)</f>
        <v/>
      </c>
      <c r="K134" s="318" t="n"/>
    </row>
    <row r="135">
      <c r="B135" s="317" t="n">
        <v>107</v>
      </c>
      <c r="C135" s="318" t="n">
        <v>10272011</v>
      </c>
      <c r="D135" s="318" t="inlineStr">
        <is>
          <t>11734_ABC_Toyota_Corolla_Primetime_Unified Upfront_Q2_2019_Digital_TV#19P131</t>
        </is>
      </c>
      <c r="E135" s="318" t="inlineStr">
        <is>
          <t>ABC</t>
        </is>
      </c>
      <c r="F135" s="319" t="n">
        <v>43570</v>
      </c>
      <c r="G135" s="319" t="n">
        <v>43646</v>
      </c>
      <c r="H135" s="318" t="n">
        <v>276901</v>
      </c>
      <c r="I135" s="318" t="n">
        <v>0.61</v>
      </c>
      <c r="J135" s="318">
        <f>ROUND(H135*(I135/1000),2)</f>
        <v/>
      </c>
      <c r="K135" s="318" t="n"/>
    </row>
    <row r="136">
      <c r="B136" s="317" t="n">
        <v>108</v>
      </c>
      <c r="C136" s="318" t="n">
        <v>10272012</v>
      </c>
      <c r="D136" s="318" t="inlineStr">
        <is>
          <t>11820_ABC_Starz_Spanish Princess_Primetime LF_Scatter_2Q_2019_Digital</t>
        </is>
      </c>
      <c r="E136" s="318" t="inlineStr">
        <is>
          <t>ABC</t>
        </is>
      </c>
      <c r="F136" s="319" t="n">
        <v>43577</v>
      </c>
      <c r="G136" s="319" t="n">
        <v>43592</v>
      </c>
      <c r="H136" s="318" t="n">
        <v>148905</v>
      </c>
      <c r="I136" s="318" t="n">
        <v>0.61</v>
      </c>
      <c r="J136" s="318">
        <f>ROUND(H136*(I136/1000),2)</f>
        <v/>
      </c>
      <c r="K136" s="318" t="n"/>
    </row>
    <row r="137">
      <c r="B137" s="317" t="n">
        <v>109</v>
      </c>
      <c r="C137" s="318" t="n">
        <v>10272013</v>
      </c>
      <c r="D137" s="318" t="inlineStr">
        <is>
          <t>10474_ABC/FF_ KAO_ Biore_Scatter_2Q_2019_Digital</t>
        </is>
      </c>
      <c r="E137" s="318" t="inlineStr">
        <is>
          <t>ABC</t>
        </is>
      </c>
      <c r="F137" s="319" t="n">
        <v>43561</v>
      </c>
      <c r="G137" s="319" t="n">
        <v>43597</v>
      </c>
      <c r="H137" s="318" t="n">
        <v>55233</v>
      </c>
      <c r="I137" s="318" t="n">
        <v>0.61</v>
      </c>
      <c r="J137" s="318">
        <f>ROUND(H137*(I137/1000),2)</f>
        <v/>
      </c>
      <c r="K137" s="318" t="n"/>
    </row>
    <row r="138">
      <c r="B138" s="317" t="n">
        <v>110</v>
      </c>
      <c r="C138" s="318" t="n">
        <v>10272014</v>
      </c>
      <c r="D138" s="318" t="inlineStr">
        <is>
          <t>11388_ABC_Wells Fargo_Primetime &amp; JKL_Upfront_Q2_2019_Digital_TV#19P250</t>
        </is>
      </c>
      <c r="E138" s="318" t="inlineStr">
        <is>
          <t>ABC</t>
        </is>
      </c>
      <c r="F138" s="319" t="n">
        <v>43556</v>
      </c>
      <c r="G138" s="319" t="n">
        <v>43646</v>
      </c>
      <c r="H138" s="318" t="n">
        <v>1962</v>
      </c>
      <c r="I138" s="318" t="n">
        <v>0.61</v>
      </c>
      <c r="J138" s="318">
        <f>ROUND(H138*(I138/1000),2)</f>
        <v/>
      </c>
      <c r="K138" s="318" t="n"/>
    </row>
    <row r="139">
      <c r="B139" s="317" t="n">
        <v>111</v>
      </c>
      <c r="C139" s="318" t="n">
        <v>10272015</v>
      </c>
      <c r="D139" s="318" t="inlineStr">
        <is>
          <t>11830_ABC_Etsy_Primetime + JKL_Scatter Backfill_2Q_2019_Digital</t>
        </is>
      </c>
      <c r="E139" s="318" t="inlineStr">
        <is>
          <t>ABC</t>
        </is>
      </c>
      <c r="F139" s="319" t="n">
        <v>43584</v>
      </c>
      <c r="G139" s="319" t="n">
        <v>43632</v>
      </c>
      <c r="H139" s="318" t="n">
        <v>440182</v>
      </c>
      <c r="I139" s="318" t="n">
        <v>0.61</v>
      </c>
      <c r="J139" s="318">
        <f>ROUND(H139*(I139/1000),2)</f>
        <v/>
      </c>
      <c r="K139" s="318" t="n"/>
    </row>
    <row r="140">
      <c r="B140" s="317" t="n">
        <v>112</v>
      </c>
      <c r="C140" s="318" t="n">
        <v>10272016</v>
      </c>
      <c r="D140" s="318" t="inlineStr">
        <is>
          <t>11017_ABC_GSK_ProNamel_Primetime_Unified Upfront_Q2_2019_TV#19P248</t>
        </is>
      </c>
      <c r="E140" s="318" t="inlineStr">
        <is>
          <t>ABC</t>
        </is>
      </c>
      <c r="F140" s="319" t="n">
        <v>43556</v>
      </c>
      <c r="G140" s="319" t="n">
        <v>43646</v>
      </c>
      <c r="H140" s="318" t="n">
        <v>2390</v>
      </c>
      <c r="I140" s="318" t="n">
        <v>0.61</v>
      </c>
      <c r="J140" s="318">
        <f>ROUND(H140*(I140/1000),2)</f>
        <v/>
      </c>
      <c r="K140" s="318" t="n"/>
    </row>
    <row r="141">
      <c r="B141" s="317" t="n">
        <v>113</v>
      </c>
      <c r="C141" s="318" t="n">
        <v>10272017</v>
      </c>
      <c r="D141" s="318" t="inlineStr">
        <is>
          <t>11069_ABC_Infiniti_Primetime_Upfront_Q2_2019_Digital</t>
        </is>
      </c>
      <c r="E141" s="318" t="inlineStr">
        <is>
          <t>ABC</t>
        </is>
      </c>
      <c r="F141" s="319" t="n">
        <v>43557</v>
      </c>
      <c r="G141" s="319" t="n">
        <v>43646</v>
      </c>
      <c r="H141" s="318" t="n">
        <v>95499</v>
      </c>
      <c r="I141" s="318" t="n">
        <v>0.61</v>
      </c>
      <c r="J141" s="318">
        <f>ROUND(H141*(I141/1000),2)</f>
        <v/>
      </c>
      <c r="K141" s="318" t="n"/>
    </row>
    <row r="142">
      <c r="B142" s="317" t="n">
        <v>114</v>
      </c>
      <c r="C142" s="318" t="n">
        <v>10272018</v>
      </c>
      <c r="D142" s="318" t="inlineStr">
        <is>
          <t>11575_ABC_SC Johnson_Ziploc_Primetime_Upfront_Q2_2019_Digital</t>
        </is>
      </c>
      <c r="E142" s="318" t="inlineStr">
        <is>
          <t>ABC</t>
        </is>
      </c>
      <c r="F142" s="319" t="n">
        <v>43575</v>
      </c>
      <c r="G142" s="319" t="n">
        <v>43609</v>
      </c>
      <c r="H142" s="318" t="n">
        <v>984331</v>
      </c>
      <c r="I142" s="318" t="n">
        <v>0.61</v>
      </c>
      <c r="J142" s="318">
        <f>ROUND(H142*(I142/1000),2)</f>
        <v/>
      </c>
      <c r="K142" s="318" t="n"/>
    </row>
    <row r="143">
      <c r="B143" s="317" t="n">
        <v>115</v>
      </c>
      <c r="C143" s="318" t="n">
        <v>10272019</v>
      </c>
      <c r="D143" s="318" t="inlineStr">
        <is>
          <t>11343_ABC_P&amp;G_PAMPERS SWADDLERS DIAPER_Primetime_ADI_Q2_2019_Digital_TV#19P100</t>
        </is>
      </c>
      <c r="E143" s="318" t="inlineStr">
        <is>
          <t>ABC</t>
        </is>
      </c>
      <c r="F143" s="319" t="n">
        <v>43556</v>
      </c>
      <c r="G143" s="319" t="n">
        <v>43646</v>
      </c>
      <c r="H143" s="318" t="n">
        <v>298765</v>
      </c>
      <c r="I143" s="318" t="n">
        <v>0.61</v>
      </c>
      <c r="J143" s="318">
        <f>ROUND(H143*(I143/1000),2)</f>
        <v/>
      </c>
      <c r="K143" s="318" t="n"/>
    </row>
    <row r="144">
      <c r="B144" s="317" t="n">
        <v>116</v>
      </c>
      <c r="C144" s="318" t="n">
        <v>10272020</v>
      </c>
      <c r="D144" s="318" t="inlineStr">
        <is>
          <t>11339_ABC_P&amp;G_LUVS_Primetime_ADI_Q2_2019_Digital_TV#19P100</t>
        </is>
      </c>
      <c r="E144" s="318" t="inlineStr">
        <is>
          <t>ABC</t>
        </is>
      </c>
      <c r="F144" s="319" t="n">
        <v>43558</v>
      </c>
      <c r="G144" s="319" t="n">
        <v>43646</v>
      </c>
      <c r="H144" s="318" t="n">
        <v>20594</v>
      </c>
      <c r="I144" s="318" t="n">
        <v>0.61</v>
      </c>
      <c r="J144" s="318">
        <f>ROUND(H144*(I144/1000),2)</f>
        <v/>
      </c>
      <c r="K144" s="318" t="n"/>
    </row>
    <row r="145">
      <c r="B145" s="317" t="n">
        <v>117</v>
      </c>
      <c r="C145" s="318" t="n">
        <v>10272021</v>
      </c>
      <c r="D145" s="318" t="inlineStr">
        <is>
          <t>11458_FF_Apartments.com_Scatter_Q2_2019_Digital</t>
        </is>
      </c>
      <c r="E145" s="318" t="inlineStr">
        <is>
          <t>Freeform</t>
        </is>
      </c>
      <c r="F145" s="319" t="n">
        <v>43563</v>
      </c>
      <c r="G145" s="319" t="n">
        <v>43646</v>
      </c>
      <c r="H145" s="318" t="n">
        <v>318784</v>
      </c>
      <c r="I145" s="318" t="n">
        <v>0.61</v>
      </c>
      <c r="J145" s="318">
        <f>ROUND(H145*(I145/1000),2)</f>
        <v/>
      </c>
      <c r="K145" s="318" t="n"/>
    </row>
    <row r="146">
      <c r="B146" s="317" t="n">
        <v>118</v>
      </c>
      <c r="C146" s="318" t="n">
        <v>10272022</v>
      </c>
      <c r="D146" s="318" t="inlineStr">
        <is>
          <t>11142_ABC_Sprint_VOD DAI_Upfront_Q2_2019_Digital</t>
        </is>
      </c>
      <c r="E146" s="318" t="inlineStr">
        <is>
          <t>ABC</t>
        </is>
      </c>
      <c r="F146" s="319" t="n">
        <v>43556</v>
      </c>
      <c r="G146" s="319" t="n">
        <v>43646</v>
      </c>
      <c r="H146" s="318" t="n">
        <v>672172</v>
      </c>
      <c r="I146" s="318" t="n">
        <v>0.61</v>
      </c>
      <c r="J146" s="318">
        <f>ROUND(H146*(I146/1000),2)</f>
        <v/>
      </c>
      <c r="K146" s="318" t="n"/>
    </row>
    <row r="147">
      <c r="B147" s="317" t="n">
        <v>119</v>
      </c>
      <c r="C147" s="318" t="n">
        <v>10272023</v>
      </c>
      <c r="D147" s="318" t="inlineStr">
        <is>
          <t>11111_ABC_P&amp;G_SWIFFER SWEEPER CLEANING SYSTEM_Primetime_Upfront_Q2_2019_Digital_TV#19P100</t>
        </is>
      </c>
      <c r="E147" s="318" t="inlineStr">
        <is>
          <t>ABC</t>
        </is>
      </c>
      <c r="F147" s="319" t="n">
        <v>43556</v>
      </c>
      <c r="G147" s="319" t="n">
        <v>43646</v>
      </c>
      <c r="H147" s="318" t="n">
        <v>243400</v>
      </c>
      <c r="I147" s="318" t="n">
        <v>0.61</v>
      </c>
      <c r="J147" s="318">
        <f>ROUND(H147*(I147/1000),2)</f>
        <v/>
      </c>
      <c r="K147" s="318" t="n"/>
    </row>
    <row r="148">
      <c r="B148" s="317" t="n">
        <v>120</v>
      </c>
      <c r="C148" s="318" t="n">
        <v>10272024</v>
      </c>
      <c r="D148" s="318" t="inlineStr">
        <is>
          <t>11484_ABC/FF_Kao_Jergens_Scatter_Q2_2019_Digital</t>
        </is>
      </c>
      <c r="E148" s="318" t="inlineStr">
        <is>
          <t>ABC</t>
        </is>
      </c>
      <c r="F148" s="319" t="n">
        <v>43565</v>
      </c>
      <c r="G148" s="319" t="n">
        <v>43674</v>
      </c>
      <c r="H148" s="318" t="n">
        <v>296490</v>
      </c>
      <c r="I148" s="318" t="n">
        <v>0.61</v>
      </c>
      <c r="J148" s="318">
        <f>ROUND(H148*(I148/1000),2)</f>
        <v/>
      </c>
      <c r="K148" s="318" t="n"/>
    </row>
    <row r="149">
      <c r="B149" s="317" t="n">
        <v>121</v>
      </c>
      <c r="C149" s="318" t="n">
        <v>10272024</v>
      </c>
      <c r="D149" s="318" t="inlineStr">
        <is>
          <t>11484_ABC/FF_Kao_Jergens_Scatter_Q2_2019_Digital</t>
        </is>
      </c>
      <c r="E149" s="318" t="inlineStr">
        <is>
          <t>Freeform</t>
        </is>
      </c>
      <c r="F149" s="319" t="n">
        <v>43565</v>
      </c>
      <c r="G149" s="319" t="n">
        <v>43674</v>
      </c>
      <c r="H149" s="318" t="n">
        <v>14958</v>
      </c>
      <c r="I149" s="318" t="n">
        <v>0.61</v>
      </c>
      <c r="J149" s="318">
        <f>ROUND(H149*(I149/1000),2)</f>
        <v/>
      </c>
      <c r="K149" s="318" t="n"/>
    </row>
    <row r="150">
      <c r="B150" s="317" t="n">
        <v>122</v>
      </c>
      <c r="C150" s="318" t="n">
        <v>10272025</v>
      </c>
      <c r="D150" s="318" t="inlineStr">
        <is>
          <t>10814_ABC_Church &amp; Dwight_ODR3_Prime_Upfront Backfill_Q2_2019_Digital</t>
        </is>
      </c>
      <c r="E150" s="318" t="inlineStr">
        <is>
          <t>ABC</t>
        </is>
      </c>
      <c r="F150" s="319" t="n">
        <v>43556</v>
      </c>
      <c r="G150" s="319" t="n">
        <v>43646</v>
      </c>
      <c r="H150" s="318" t="n">
        <v>2795</v>
      </c>
      <c r="I150" s="318" t="n">
        <v>0.61</v>
      </c>
      <c r="J150" s="318">
        <f>ROUND(H150*(I150/1000),2)</f>
        <v/>
      </c>
      <c r="K150" s="318" t="n"/>
    </row>
    <row r="151">
      <c r="B151" s="317" t="n">
        <v>123</v>
      </c>
      <c r="C151" s="318" t="n">
        <v>10272026</v>
      </c>
      <c r="D151" s="318" t="inlineStr">
        <is>
          <t>11338_ABC_University Of Phoenix_Primetime_Upfront_Q2_2019_Digital</t>
        </is>
      </c>
      <c r="E151" s="318" t="inlineStr">
        <is>
          <t>ABC</t>
        </is>
      </c>
      <c r="F151" s="319" t="n">
        <v>43556</v>
      </c>
      <c r="G151" s="319" t="n">
        <v>43646</v>
      </c>
      <c r="H151" s="318" t="n">
        <v>37820</v>
      </c>
      <c r="I151" s="318" t="n">
        <v>0.61</v>
      </c>
      <c r="J151" s="318">
        <f>ROUND(H151*(I151/1000),2)</f>
        <v/>
      </c>
      <c r="K151" s="318" t="n"/>
    </row>
    <row r="152">
      <c r="B152" s="317" t="n">
        <v>124</v>
      </c>
      <c r="C152" s="318" t="n">
        <v>10272027</v>
      </c>
      <c r="D152" s="318" t="inlineStr">
        <is>
          <t>11010_ABC_Lowe's_Prime_Upfront_2Q19_Digital_P2+</t>
        </is>
      </c>
      <c r="E152" s="318" t="inlineStr">
        <is>
          <t>ABC</t>
        </is>
      </c>
      <c r="F152" s="319" t="n">
        <v>43556</v>
      </c>
      <c r="G152" s="319" t="n">
        <v>43646</v>
      </c>
      <c r="H152" s="318" t="n">
        <v>769865</v>
      </c>
      <c r="I152" s="318" t="n">
        <v>0.61</v>
      </c>
      <c r="J152" s="318">
        <f>ROUND(H152*(I152/1000),2)</f>
        <v/>
      </c>
      <c r="K152" s="318" t="n"/>
    </row>
    <row r="153">
      <c r="B153" s="317" t="n">
        <v>125</v>
      </c>
      <c r="C153" s="318" t="n">
        <v>10272028</v>
      </c>
      <c r="D153" s="318" t="inlineStr">
        <is>
          <t>11659_ABC_GSK_Flonase_Primetime_Unified Upfront_Q2_2019_TV#19P248</t>
        </is>
      </c>
      <c r="E153" s="318" t="inlineStr">
        <is>
          <t>ABC</t>
        </is>
      </c>
      <c r="F153" s="319" t="n">
        <v>43570</v>
      </c>
      <c r="G153" s="319" t="n">
        <v>43611</v>
      </c>
      <c r="H153" s="318" t="n">
        <v>533053</v>
      </c>
      <c r="I153" s="318" t="n">
        <v>0.61</v>
      </c>
      <c r="J153" s="318">
        <f>ROUND(H153*(I153/1000),2)</f>
        <v/>
      </c>
      <c r="K153" s="318" t="n"/>
    </row>
    <row r="154">
      <c r="B154" s="317" t="n">
        <v>126</v>
      </c>
      <c r="C154" s="318" t="n">
        <v>10272029</v>
      </c>
      <c r="D154" s="318" t="inlineStr">
        <is>
          <t>10953_ABC_Pfizer_Xeljanz UC_Prime_Upfront_Q2_2019_Digital_19P060</t>
        </is>
      </c>
      <c r="E154" s="318" t="inlineStr">
        <is>
          <t>ABC</t>
        </is>
      </c>
      <c r="F154" s="319" t="n">
        <v>43556</v>
      </c>
      <c r="G154" s="319" t="n">
        <v>43632</v>
      </c>
      <c r="H154" s="318" t="n">
        <v>16910</v>
      </c>
      <c r="I154" s="318" t="n">
        <v>0.61</v>
      </c>
      <c r="J154" s="318">
        <f>ROUND(H154*(I154/1000),2)</f>
        <v/>
      </c>
      <c r="K154" s="318" t="n"/>
    </row>
    <row r="155">
      <c r="B155" s="317" t="n">
        <v>127</v>
      </c>
      <c r="C155" s="318" t="n">
        <v>10272030</v>
      </c>
      <c r="D155" s="318" t="inlineStr">
        <is>
          <t>11189_ABC_Conagra_Marie Callender's_Primetime LF_Upfront Unified_2Q_2019_19P268_W25-54 DAR</t>
        </is>
      </c>
      <c r="E155" s="318" t="inlineStr">
        <is>
          <t>ABC</t>
        </is>
      </c>
      <c r="F155" s="319" t="n">
        <v>43556</v>
      </c>
      <c r="G155" s="319" t="n">
        <v>43611</v>
      </c>
      <c r="H155" s="318" t="n">
        <v>425233</v>
      </c>
      <c r="I155" s="318" t="n">
        <v>0.61</v>
      </c>
      <c r="J155" s="318">
        <f>ROUND(H155*(I155/1000),2)</f>
        <v/>
      </c>
      <c r="K155" s="318" t="n"/>
    </row>
    <row r="156">
      <c r="B156" s="317" t="n">
        <v>128</v>
      </c>
      <c r="C156" s="318" t="n">
        <v>10272031</v>
      </c>
      <c r="D156" s="318" t="inlineStr">
        <is>
          <t>11163_Freeform_P&amp;G_Gain Scent Boosters Beads_Upfront_2Q19_Digital</t>
        </is>
      </c>
      <c r="E156" s="318" t="inlineStr">
        <is>
          <t>Freeform</t>
        </is>
      </c>
      <c r="F156" s="319" t="n">
        <v>43557</v>
      </c>
      <c r="G156" s="319" t="n">
        <v>43639</v>
      </c>
      <c r="H156" s="318" t="n">
        <v>2298965</v>
      </c>
      <c r="I156" s="318" t="n">
        <v>0.61</v>
      </c>
      <c r="J156" s="318">
        <f>ROUND(H156*(I156/1000),2)</f>
        <v/>
      </c>
      <c r="K156" s="318" t="n"/>
    </row>
    <row r="157">
      <c r="B157" s="317" t="n">
        <v>129</v>
      </c>
      <c r="C157" s="318" t="n">
        <v>10272032</v>
      </c>
      <c r="D157" s="318" t="inlineStr">
        <is>
          <t>11331_ABC_Marriott_Loyalty_Primetime_Upfront_Q2_2019_Digital</t>
        </is>
      </c>
      <c r="E157" s="318" t="inlineStr">
        <is>
          <t>ABC</t>
        </is>
      </c>
      <c r="F157" s="319" t="n">
        <v>43556</v>
      </c>
      <c r="G157" s="319" t="n">
        <v>43646</v>
      </c>
      <c r="H157" s="318" t="n">
        <v>337785</v>
      </c>
      <c r="I157" s="318" t="n">
        <v>0.61</v>
      </c>
      <c r="J157" s="318">
        <f>ROUND(H157*(I157/1000),2)</f>
        <v/>
      </c>
      <c r="K157" s="318" t="n"/>
    </row>
    <row r="158">
      <c r="B158" s="317" t="n">
        <v>130</v>
      </c>
      <c r="C158" s="318" t="n">
        <v>10272033</v>
      </c>
      <c r="D158" s="318" t="inlineStr">
        <is>
          <t>10968_ABC_Novartis_Cosentyx PSA_Upfront Unified_Q2_2019_Digital_19P259</t>
        </is>
      </c>
      <c r="E158" s="318" t="inlineStr">
        <is>
          <t>ABC</t>
        </is>
      </c>
      <c r="F158" s="319" t="n">
        <v>43556</v>
      </c>
      <c r="G158" s="319" t="n">
        <v>43646</v>
      </c>
      <c r="H158" s="318" t="n">
        <v>102831</v>
      </c>
      <c r="I158" s="318" t="n">
        <v>0.61</v>
      </c>
      <c r="J158" s="318">
        <f>ROUND(H158*(I158/1000),2)</f>
        <v/>
      </c>
      <c r="K158" s="318" t="n"/>
    </row>
    <row r="159">
      <c r="B159" s="317" t="n">
        <v>131</v>
      </c>
      <c r="C159" s="318" t="n">
        <v>10272034</v>
      </c>
      <c r="D159" s="318" t="inlineStr">
        <is>
          <t>10766_ABC - Royal Caribbean - 2Q'19 - Upfront - Prime/Kimmel - P2+</t>
        </is>
      </c>
      <c r="E159" s="318" t="inlineStr">
        <is>
          <t>ABC</t>
        </is>
      </c>
      <c r="F159" s="319" t="n">
        <v>43557</v>
      </c>
      <c r="G159" s="319" t="n">
        <v>43646</v>
      </c>
      <c r="H159" s="318" t="n">
        <v>1184597</v>
      </c>
      <c r="I159" s="318" t="n">
        <v>0.61</v>
      </c>
      <c r="J159" s="318">
        <f>ROUND(H159*(I159/1000),2)</f>
        <v/>
      </c>
      <c r="K159" s="318" t="n"/>
    </row>
    <row r="160">
      <c r="B160" s="317" t="n">
        <v>132</v>
      </c>
      <c r="C160" s="318" t="n">
        <v>10272035</v>
      </c>
      <c r="D160" s="318" t="inlineStr">
        <is>
          <t>11576_FF_Storck_Toffifay_Upfront_2Q_2019_Digital</t>
        </is>
      </c>
      <c r="E160" s="318" t="inlineStr">
        <is>
          <t>Freeform</t>
        </is>
      </c>
      <c r="F160" s="319" t="n">
        <v>43567</v>
      </c>
      <c r="G160" s="319" t="n">
        <v>43590</v>
      </c>
      <c r="H160" s="318" t="n">
        <v>20098</v>
      </c>
      <c r="I160" s="318" t="n">
        <v>0.61</v>
      </c>
      <c r="J160" s="318">
        <f>ROUND(H160*(I160/1000),2)</f>
        <v/>
      </c>
      <c r="K160" s="318" t="n"/>
    </row>
    <row r="161">
      <c r="B161" s="317" t="n">
        <v>133</v>
      </c>
      <c r="C161" s="318" t="n">
        <v>10272036</v>
      </c>
      <c r="D161" s="318" t="inlineStr">
        <is>
          <t>10808_ABC_Beech-Nut_Naturals_ABC Digital + Freeform LF/SF_Scatter_2Q_2019_Digital_P2+</t>
        </is>
      </c>
      <c r="E161" s="318" t="inlineStr">
        <is>
          <t>ABC</t>
        </is>
      </c>
      <c r="F161" s="319" t="n">
        <v>43557</v>
      </c>
      <c r="G161" s="319" t="n">
        <v>43646</v>
      </c>
      <c r="H161" s="318" t="n">
        <v>132163</v>
      </c>
      <c r="I161" s="318" t="n">
        <v>0.61</v>
      </c>
      <c r="J161" s="318">
        <f>ROUND(H161*(I161/1000),2)</f>
        <v/>
      </c>
      <c r="K161" s="318" t="n"/>
    </row>
    <row r="162">
      <c r="B162" s="317" t="n">
        <v>134</v>
      </c>
      <c r="C162" s="318" t="n">
        <v>10272036</v>
      </c>
      <c r="D162" s="318" t="inlineStr">
        <is>
          <t>10808_ABC_Beech-Nut_Naturals_ABC Digital + Freeform LF/SF_Scatter_2Q_2019_Digital_P2+</t>
        </is>
      </c>
      <c r="E162" s="318" t="inlineStr">
        <is>
          <t>Freeform</t>
        </is>
      </c>
      <c r="F162" s="319" t="n">
        <v>43557</v>
      </c>
      <c r="G162" s="319" t="n">
        <v>43646</v>
      </c>
      <c r="H162" s="318" t="n">
        <v>1272</v>
      </c>
      <c r="I162" s="318" t="n">
        <v>0.61</v>
      </c>
      <c r="J162" s="318">
        <f>ROUND(H162*(I162/1000),2)</f>
        <v/>
      </c>
      <c r="K162" s="318" t="n"/>
    </row>
    <row r="163">
      <c r="B163" s="317" t="n">
        <v>135</v>
      </c>
      <c r="C163" s="318" t="n">
        <v>10272037</v>
      </c>
      <c r="D163" s="318" t="inlineStr">
        <is>
          <t>10740_ABC - National Association Of Realtors - 2Q'19 - Scatter</t>
        </is>
      </c>
      <c r="E163" s="318" t="inlineStr">
        <is>
          <t>ABC</t>
        </is>
      </c>
      <c r="F163" s="319" t="n">
        <v>43563</v>
      </c>
      <c r="G163" s="319" t="n">
        <v>43646</v>
      </c>
      <c r="H163" s="318" t="n">
        <v>897</v>
      </c>
      <c r="I163" s="318" t="n">
        <v>0.61</v>
      </c>
      <c r="J163" s="318">
        <f>ROUND(H163*(I163/1000),2)</f>
        <v/>
      </c>
      <c r="K163" s="318" t="n"/>
    </row>
    <row r="164">
      <c r="B164" s="317" t="n">
        <v>136</v>
      </c>
      <c r="C164" s="318" t="n">
        <v>10272038</v>
      </c>
      <c r="D164" s="318" t="inlineStr">
        <is>
          <t>11456_ABC_Mars_Snickers_Primetime_Upfront_Q2_2019_VOD</t>
        </is>
      </c>
      <c r="E164" s="318" t="inlineStr">
        <is>
          <t>ABC</t>
        </is>
      </c>
      <c r="F164" s="319" t="n">
        <v>43560</v>
      </c>
      <c r="G164" s="319" t="n">
        <v>43604</v>
      </c>
      <c r="H164" s="318" t="n">
        <v>1201313</v>
      </c>
      <c r="I164" s="318" t="n">
        <v>0.61</v>
      </c>
      <c r="J164" s="318">
        <f>ROUND(H164*(I164/1000),2)</f>
        <v/>
      </c>
      <c r="K164" s="318" t="n"/>
    </row>
    <row r="165">
      <c r="B165" s="317" t="n">
        <v>137</v>
      </c>
      <c r="C165" s="318" t="n">
        <v>10272039</v>
      </c>
      <c r="D165" s="318" t="inlineStr">
        <is>
          <t>11721_ABC_Clorox_Powerful Bleach Clean_Prime VOD_Upfront_Q2_2019_Digital_TV #19P276_11721_4/15</t>
        </is>
      </c>
      <c r="E165" s="318" t="inlineStr">
        <is>
          <t>ABC</t>
        </is>
      </c>
      <c r="F165" s="319" t="n">
        <v>43578</v>
      </c>
      <c r="G165" s="319" t="n">
        <v>43646</v>
      </c>
      <c r="H165" s="318" t="n">
        <v>2692605</v>
      </c>
      <c r="I165" s="318" t="n">
        <v>0.61</v>
      </c>
      <c r="J165" s="318">
        <f>ROUND(H165*(I165/1000),2)</f>
        <v/>
      </c>
      <c r="K165" s="318" t="n"/>
    </row>
    <row r="166">
      <c r="B166" s="317" t="n">
        <v>138</v>
      </c>
      <c r="C166" s="318" t="n">
        <v>10272040</v>
      </c>
      <c r="D166" s="318" t="inlineStr">
        <is>
          <t>11227_ABC_Kohl's_Primetime_Unified Upfront_Q2_2019_Digital_TV#19P151</t>
        </is>
      </c>
      <c r="E166" s="318" t="inlineStr">
        <is>
          <t>ABC</t>
        </is>
      </c>
      <c r="F166" s="319" t="n">
        <v>43557</v>
      </c>
      <c r="G166" s="319" t="n">
        <v>43646</v>
      </c>
      <c r="H166" s="318" t="n">
        <v>560568</v>
      </c>
      <c r="I166" s="318" t="n">
        <v>0.61</v>
      </c>
      <c r="J166" s="318">
        <f>ROUND(H166*(I166/1000),2)</f>
        <v/>
      </c>
      <c r="K166" s="318" t="n"/>
    </row>
    <row r="167">
      <c r="B167" s="317" t="n">
        <v>139</v>
      </c>
      <c r="C167" s="318" t="n">
        <v>10272041</v>
      </c>
      <c r="D167" s="318" t="inlineStr">
        <is>
          <t>11307_ABC_Fidelity_Value Tier 1_Primetime VOD_Scatter_Q2_2019_Digital</t>
        </is>
      </c>
      <c r="E167" s="318" t="inlineStr">
        <is>
          <t>ABC</t>
        </is>
      </c>
      <c r="F167" s="319" t="n">
        <v>43558</v>
      </c>
      <c r="G167" s="319" t="n">
        <v>43597</v>
      </c>
      <c r="H167" s="318" t="n">
        <v>258699</v>
      </c>
      <c r="I167" s="318" t="n">
        <v>0.61</v>
      </c>
      <c r="J167" s="318">
        <f>ROUND(H167*(I167/1000),2)</f>
        <v/>
      </c>
      <c r="K167" s="318" t="n"/>
    </row>
    <row r="168">
      <c r="B168" s="317" t="n">
        <v>140</v>
      </c>
      <c r="C168" s="318" t="n">
        <v>10272042</v>
      </c>
      <c r="D168" s="318" t="inlineStr">
        <is>
          <t>11792_ABC_ Walmart_ Fight Hunger_Prime Unified_Upfront_2Q_2019_TV#19P113</t>
        </is>
      </c>
      <c r="E168" s="318" t="inlineStr">
        <is>
          <t>ABC</t>
        </is>
      </c>
      <c r="F168" s="319" t="n">
        <v>43577</v>
      </c>
      <c r="G168" s="319" t="n">
        <v>43597</v>
      </c>
      <c r="H168" s="318" t="n">
        <v>314063</v>
      </c>
      <c r="I168" s="318" t="n">
        <v>0.61</v>
      </c>
      <c r="J168" s="318">
        <f>ROUND(H168*(I168/1000),2)</f>
        <v/>
      </c>
      <c r="K168" s="318" t="n"/>
    </row>
    <row r="169">
      <c r="B169" s="317" t="n">
        <v>141</v>
      </c>
      <c r="C169" s="318" t="n">
        <v>10272043</v>
      </c>
      <c r="D169" s="318" t="inlineStr">
        <is>
          <t>10802_ABC/FF_JAMRS_Prime/FF_Upfront_Q2_2019_Digital</t>
        </is>
      </c>
      <c r="E169" s="318" t="inlineStr">
        <is>
          <t>ABC</t>
        </is>
      </c>
      <c r="F169" s="319" t="n">
        <v>43571</v>
      </c>
      <c r="G169" s="319" t="n">
        <v>43585</v>
      </c>
      <c r="H169" s="318" t="n">
        <v>267</v>
      </c>
      <c r="I169" s="318" t="n">
        <v>0.61</v>
      </c>
      <c r="J169" s="318">
        <f>ROUND(H169*(I169/1000),2)</f>
        <v/>
      </c>
      <c r="K169" s="318" t="n"/>
    </row>
    <row r="170">
      <c r="B170" s="317" t="n">
        <v>142</v>
      </c>
      <c r="C170" s="318" t="n">
        <v>10272043</v>
      </c>
      <c r="D170" s="318" t="inlineStr">
        <is>
          <t>10802_ABC/FF_JAMRS_Prime/FF_Upfront_Q2_2019_Digital</t>
        </is>
      </c>
      <c r="E170" s="318" t="inlineStr">
        <is>
          <t>Freeform</t>
        </is>
      </c>
      <c r="F170" s="319" t="n">
        <v>43571</v>
      </c>
      <c r="G170" s="319" t="n">
        <v>43585</v>
      </c>
      <c r="H170" s="318" t="n">
        <v>778</v>
      </c>
      <c r="I170" s="318" t="n">
        <v>0.61</v>
      </c>
      <c r="J170" s="318">
        <f>ROUND(H170*(I170/1000),2)</f>
        <v/>
      </c>
      <c r="K170" s="318" t="n"/>
    </row>
    <row r="171">
      <c r="B171" s="317" t="n">
        <v>143</v>
      </c>
      <c r="C171" s="318" t="n">
        <v>10272044</v>
      </c>
      <c r="D171" s="318" t="inlineStr">
        <is>
          <t>11101_ABC_P&amp;G_MR CLEAN SURFACE CARE_Primetime_Upfront_Q2_2019_Digital_TV#19P100</t>
        </is>
      </c>
      <c r="E171" s="318" t="inlineStr">
        <is>
          <t>ABC</t>
        </is>
      </c>
      <c r="F171" s="319" t="n">
        <v>43556</v>
      </c>
      <c r="G171" s="319" t="n">
        <v>43646</v>
      </c>
      <c r="H171" s="318" t="n">
        <v>102284</v>
      </c>
      <c r="I171" s="318" t="n">
        <v>0.61</v>
      </c>
      <c r="J171" s="318">
        <f>ROUND(H171*(I171/1000),2)</f>
        <v/>
      </c>
      <c r="K171" s="318" t="n"/>
    </row>
    <row r="172">
      <c r="B172" s="317" t="n">
        <v>144</v>
      </c>
      <c r="C172" s="318" t="n">
        <v>10272045</v>
      </c>
      <c r="D172" s="318" t="inlineStr">
        <is>
          <t>11187_ABC_Capital One_Consumer_Primetime_Upfront_Q2_2019_Digital</t>
        </is>
      </c>
      <c r="E172" s="318" t="inlineStr">
        <is>
          <t>ABC</t>
        </is>
      </c>
      <c r="F172" s="319" t="n">
        <v>43556</v>
      </c>
      <c r="G172" s="319" t="n">
        <v>43646</v>
      </c>
      <c r="H172" s="318" t="n">
        <v>672120</v>
      </c>
      <c r="I172" s="318" t="n">
        <v>0.61</v>
      </c>
      <c r="J172" s="318">
        <f>ROUND(H172*(I172/1000),2)</f>
        <v/>
      </c>
      <c r="K172" s="318" t="n"/>
    </row>
    <row r="173">
      <c r="B173" s="317" t="n">
        <v>145</v>
      </c>
      <c r="C173" s="318" t="n">
        <v>10272046</v>
      </c>
      <c r="D173" s="318" t="inlineStr">
        <is>
          <t>11099_ABC_P&amp;G_GAIN SCENT BOOSTERS BEADS_Primetime_Upfront_Q2_2019_Digital_TV#19P100</t>
        </is>
      </c>
      <c r="E173" s="318" t="inlineStr">
        <is>
          <t>ABC</t>
        </is>
      </c>
      <c r="F173" s="319" t="n">
        <v>43557</v>
      </c>
      <c r="G173" s="319" t="n">
        <v>43639</v>
      </c>
      <c r="H173" s="318" t="n">
        <v>459642</v>
      </c>
      <c r="I173" s="318" t="n">
        <v>0.61</v>
      </c>
      <c r="J173" s="318">
        <f>ROUND(H173*(I173/1000),2)</f>
        <v/>
      </c>
      <c r="K173" s="318" t="n"/>
    </row>
    <row r="174">
      <c r="B174" s="317" t="n">
        <v>146</v>
      </c>
      <c r="C174" s="318" t="n">
        <v>10272047</v>
      </c>
      <c r="D174" s="318" t="inlineStr">
        <is>
          <t>11333_ABC_GSK_Flonase Sensimist_News_Unified Upfront_Q2_2019_Digital_TV#19N244</t>
        </is>
      </c>
      <c r="E174" s="318" t="inlineStr">
        <is>
          <t>ABC</t>
        </is>
      </c>
      <c r="F174" s="319" t="n">
        <v>43556</v>
      </c>
      <c r="G174" s="319" t="n">
        <v>43625</v>
      </c>
      <c r="H174" s="318" t="n">
        <v>54996</v>
      </c>
      <c r="I174" s="318" t="n">
        <v>0.61</v>
      </c>
      <c r="J174" s="318">
        <f>ROUND(H174*(I174/1000),2)</f>
        <v/>
      </c>
      <c r="K174" s="318" t="n"/>
    </row>
    <row r="175">
      <c r="B175" s="317" t="n">
        <v>147</v>
      </c>
      <c r="C175" s="318" t="n">
        <v>10272048</v>
      </c>
      <c r="D175" s="318" t="inlineStr">
        <is>
          <t>11042_ABC_Geico_VOD DAI_Upfront_Q2_2019_Digital</t>
        </is>
      </c>
      <c r="E175" s="318" t="inlineStr">
        <is>
          <t>ABC</t>
        </is>
      </c>
      <c r="F175" s="319" t="n">
        <v>43556</v>
      </c>
      <c r="G175" s="319" t="n">
        <v>43646</v>
      </c>
      <c r="H175" s="318" t="n">
        <v>110641</v>
      </c>
      <c r="I175" s="318" t="n">
        <v>0.61</v>
      </c>
      <c r="J175" s="318">
        <f>ROUND(H175*(I175/1000),2)</f>
        <v/>
      </c>
      <c r="K175" s="318" t="n"/>
    </row>
    <row r="176">
      <c r="B176" s="317" t="n">
        <v>148</v>
      </c>
      <c r="C176" s="318" t="n">
        <v>10272048</v>
      </c>
      <c r="D176" s="318" t="inlineStr">
        <is>
          <t>11042_ABC_Geico_VOD DAI_Upfront_Q2_2019_Digital</t>
        </is>
      </c>
      <c r="E176" s="318" t="inlineStr">
        <is>
          <t>Freeform</t>
        </is>
      </c>
      <c r="F176" s="319" t="n">
        <v>43556</v>
      </c>
      <c r="G176" s="319" t="n">
        <v>43646</v>
      </c>
      <c r="H176" s="318" t="n">
        <v>144987</v>
      </c>
      <c r="I176" s="318" t="n">
        <v>0.61</v>
      </c>
      <c r="J176" s="318">
        <f>ROUND(H176*(I176/1000),2)</f>
        <v/>
      </c>
      <c r="K176" s="318" t="n"/>
    </row>
    <row r="177">
      <c r="B177" s="317" t="n">
        <v>149</v>
      </c>
      <c r="C177" s="318" t="n">
        <v>10272049</v>
      </c>
      <c r="D177" s="318" t="inlineStr">
        <is>
          <t>11196_Freeform_P&amp;G_Swiffer Sweeper Cleaning System _Upfront_2Q19_Digital</t>
        </is>
      </c>
      <c r="E177" s="318" t="inlineStr">
        <is>
          <t>Freeform</t>
        </is>
      </c>
      <c r="F177" s="319" t="n">
        <v>43556</v>
      </c>
      <c r="G177" s="319" t="n">
        <v>43646</v>
      </c>
      <c r="H177" s="318" t="n">
        <v>1951879</v>
      </c>
      <c r="I177" s="318" t="n">
        <v>0.61</v>
      </c>
      <c r="J177" s="318">
        <f>ROUND(H177*(I177/1000),2)</f>
        <v/>
      </c>
      <c r="K177" s="318" t="n"/>
    </row>
    <row r="178">
      <c r="B178" s="317" t="n">
        <v>150</v>
      </c>
      <c r="C178" s="318" t="n">
        <v>10272050</v>
      </c>
      <c r="D178" s="318" t="inlineStr">
        <is>
          <t>11246_ABC/FF_Henkel_Entertainment &amp; Lifestyle_Upfront_2Q_2019_Digital_W25-49</t>
        </is>
      </c>
      <c r="E178" s="318" t="inlineStr">
        <is>
          <t>ABC</t>
        </is>
      </c>
      <c r="F178" s="319" t="n">
        <v>43573</v>
      </c>
      <c r="G178" s="319" t="n">
        <v>43639</v>
      </c>
      <c r="H178" s="318" t="n">
        <v>327428</v>
      </c>
      <c r="I178" s="318" t="n">
        <v>0.61</v>
      </c>
      <c r="J178" s="318">
        <f>ROUND(H178*(I178/1000),2)</f>
        <v/>
      </c>
      <c r="K178" s="318" t="n"/>
    </row>
    <row r="179">
      <c r="B179" s="317" t="n">
        <v>151</v>
      </c>
      <c r="C179" s="318" t="n">
        <v>10272050</v>
      </c>
      <c r="D179" s="318" t="inlineStr">
        <is>
          <t>11246_ABC/FF_Henkel_Entertainment &amp; Lifestyle_Upfront_2Q_2019_Digital_W25-49</t>
        </is>
      </c>
      <c r="E179" s="318" t="inlineStr">
        <is>
          <t>Freeform</t>
        </is>
      </c>
      <c r="F179" s="319" t="n">
        <v>43573</v>
      </c>
      <c r="G179" s="319" t="n">
        <v>43639</v>
      </c>
      <c r="H179" s="318" t="n">
        <v>18924</v>
      </c>
      <c r="I179" s="318" t="n">
        <v>0.61</v>
      </c>
      <c r="J179" s="318">
        <f>ROUND(H179*(I179/1000),2)</f>
        <v/>
      </c>
      <c r="K179" s="318" t="n"/>
    </row>
    <row r="180">
      <c r="B180" s="317" t="n">
        <v>152</v>
      </c>
      <c r="C180" s="318" t="n">
        <v>10272051</v>
      </c>
      <c r="D180" s="318" t="inlineStr">
        <is>
          <t>11406_ABC_Bayer_OAD Under 50_Primetime_Upfront Unified_Q2_2019_TV#19P048_BYR_OU5_002_</t>
        </is>
      </c>
      <c r="E180" s="318" t="inlineStr">
        <is>
          <t>ABC</t>
        </is>
      </c>
      <c r="F180" s="319" t="n">
        <v>43563</v>
      </c>
      <c r="G180" s="319" t="n">
        <v>43632</v>
      </c>
      <c r="H180" s="318" t="n">
        <v>1993043</v>
      </c>
      <c r="I180" s="318" t="n">
        <v>0.61</v>
      </c>
      <c r="J180" s="318">
        <f>ROUND(H180*(I180/1000),2)</f>
        <v/>
      </c>
      <c r="K180" s="318" t="n"/>
    </row>
    <row r="181">
      <c r="B181" s="317" t="n">
        <v>153</v>
      </c>
      <c r="C181" s="318" t="n">
        <v>10272052</v>
      </c>
      <c r="D181" s="318" t="inlineStr">
        <is>
          <t>10398_ABC/FF - Red Bull - Classic Cartoon - Q2 FY19 - Scatter</t>
        </is>
      </c>
      <c r="E181" s="318" t="inlineStr">
        <is>
          <t>ABC</t>
        </is>
      </c>
      <c r="F181" s="319" t="n">
        <v>43563</v>
      </c>
      <c r="G181" s="319" t="n">
        <v>43639</v>
      </c>
      <c r="H181" s="318" t="n">
        <v>369050</v>
      </c>
      <c r="I181" s="318" t="n">
        <v>0.61</v>
      </c>
      <c r="J181" s="318">
        <f>ROUND(H181*(I181/1000),2)</f>
        <v/>
      </c>
      <c r="K181" s="318" t="n"/>
    </row>
    <row r="182">
      <c r="B182" s="317" t="n">
        <v>154</v>
      </c>
      <c r="C182" s="318" t="n">
        <v>10272052</v>
      </c>
      <c r="D182" s="318" t="inlineStr">
        <is>
          <t>10398_ABC/FF - Red Bull - Classic Cartoon - Q2 FY19 - Scatter</t>
        </is>
      </c>
      <c r="E182" s="318" t="inlineStr">
        <is>
          <t>Freeform</t>
        </is>
      </c>
      <c r="F182" s="319" t="n">
        <v>43563</v>
      </c>
      <c r="G182" s="319" t="n">
        <v>43639</v>
      </c>
      <c r="H182" s="318" t="n">
        <v>137308</v>
      </c>
      <c r="I182" s="318" t="n">
        <v>0.61</v>
      </c>
      <c r="J182" s="318">
        <f>ROUND(H182*(I182/1000),2)</f>
        <v/>
      </c>
      <c r="K182" s="318" t="n"/>
    </row>
    <row r="183">
      <c r="B183" s="317" t="n">
        <v>155</v>
      </c>
      <c r="C183" s="318" t="n">
        <v>10272053</v>
      </c>
      <c r="D183" s="318" t="inlineStr">
        <is>
          <t>11390_ABC/FF_Duracell_Primetime &amp; Freeform VOD_Upfront_Q2_2019_Digital</t>
        </is>
      </c>
      <c r="E183" s="318" t="inlineStr">
        <is>
          <t>ABC</t>
        </is>
      </c>
      <c r="F183" s="319" t="n">
        <v>43556</v>
      </c>
      <c r="G183" s="319" t="n">
        <v>43646</v>
      </c>
      <c r="H183" s="318" t="n">
        <v>3599643</v>
      </c>
      <c r="I183" s="318" t="n">
        <v>0.61</v>
      </c>
      <c r="J183" s="318">
        <f>ROUND(H183*(I183/1000),2)</f>
        <v/>
      </c>
      <c r="K183" s="318" t="n"/>
    </row>
    <row r="184">
      <c r="B184" s="317" t="n">
        <v>156</v>
      </c>
      <c r="C184" s="318" t="n">
        <v>10272053</v>
      </c>
      <c r="D184" s="318" t="inlineStr">
        <is>
          <t>11390_ABC/FF_Duracell_Primetime &amp; Freeform VOD_Upfront_Q2_2019_Digital</t>
        </is>
      </c>
      <c r="E184" s="318" t="inlineStr">
        <is>
          <t>Freeform</t>
        </is>
      </c>
      <c r="F184" s="319" t="n">
        <v>43556</v>
      </c>
      <c r="G184" s="319" t="n">
        <v>43646</v>
      </c>
      <c r="H184" s="318" t="n">
        <v>589857</v>
      </c>
      <c r="I184" s="318" t="n">
        <v>0.61</v>
      </c>
      <c r="J184" s="318">
        <f>ROUND(H184*(I184/1000),2)</f>
        <v/>
      </c>
      <c r="K184" s="318" t="n"/>
    </row>
    <row r="185">
      <c r="B185" s="317" t="n">
        <v>157</v>
      </c>
      <c r="C185" s="318" t="n">
        <v>10272054</v>
      </c>
      <c r="D185" s="318" t="inlineStr">
        <is>
          <t>11497_ABC_Warner Brothers_Godzilla King of The Monsters_Primetime_Upfront_Q2_2019_Digital</t>
        </is>
      </c>
      <c r="E185" s="318" t="inlineStr">
        <is>
          <t>ABC</t>
        </is>
      </c>
      <c r="F185" s="319" t="n">
        <v>43584</v>
      </c>
      <c r="G185" s="319" t="n">
        <v>43618</v>
      </c>
      <c r="H185" s="318" t="n">
        <v>1939</v>
      </c>
      <c r="I185" s="318" t="n">
        <v>0.61</v>
      </c>
      <c r="J185" s="318">
        <f>ROUND(H185*(I185/1000),2)</f>
        <v/>
      </c>
      <c r="K185" s="318" t="n"/>
    </row>
    <row r="186">
      <c r="B186" s="317" t="n">
        <v>158</v>
      </c>
      <c r="C186" s="318" t="n">
        <v>10272055</v>
      </c>
      <c r="D186" s="318" t="inlineStr">
        <is>
          <t>11394_ABC_Ancestry_News_Upfront_Q2_2019_Digital</t>
        </is>
      </c>
      <c r="E186" s="318" t="inlineStr">
        <is>
          <t>ABC</t>
        </is>
      </c>
      <c r="F186" s="319" t="n">
        <v>43556</v>
      </c>
      <c r="G186" s="319" t="n">
        <v>43646</v>
      </c>
      <c r="H186" s="318" t="n">
        <v>54673</v>
      </c>
      <c r="I186" s="318" t="n">
        <v>0.61</v>
      </c>
      <c r="J186" s="318">
        <f>ROUND(H186*(I186/1000),2)</f>
        <v/>
      </c>
      <c r="K186" s="318" t="n"/>
    </row>
    <row r="187">
      <c r="B187" s="317" t="n">
        <v>159</v>
      </c>
      <c r="C187" s="318" t="n">
        <v>10272056</v>
      </c>
      <c r="D187" s="318" t="inlineStr">
        <is>
          <t>11022_Freeform_Conagra_Healthy Choice_ROS_Upfront_2Q_2019_Digital</t>
        </is>
      </c>
      <c r="E187" s="318" t="inlineStr">
        <is>
          <t>Freeform</t>
        </is>
      </c>
      <c r="F187" s="319" t="n">
        <v>43558</v>
      </c>
      <c r="G187" s="319" t="n">
        <v>43611</v>
      </c>
      <c r="H187" s="318" t="n">
        <v>1014137</v>
      </c>
      <c r="I187" s="318" t="n">
        <v>0.61</v>
      </c>
      <c r="J187" s="318">
        <f>ROUND(H187*(I187/1000),2)</f>
        <v/>
      </c>
      <c r="K187" s="318" t="n"/>
    </row>
    <row r="188">
      <c r="B188" s="317" t="n">
        <v>160</v>
      </c>
      <c r="C188" s="318" t="n">
        <v>10272057</v>
      </c>
      <c r="D188" s="318" t="inlineStr">
        <is>
          <t>11334_ABC_GSK_Flonase Sensimist_Primetime_Unified Upfront_Q2_2019_Digital_TV#19P248</t>
        </is>
      </c>
      <c r="E188" s="318" t="inlineStr">
        <is>
          <t>ABC</t>
        </is>
      </c>
      <c r="F188" s="319" t="n">
        <v>43556</v>
      </c>
      <c r="G188" s="319" t="n">
        <v>43625</v>
      </c>
      <c r="H188" s="318" t="n">
        <v>376385</v>
      </c>
      <c r="I188" s="318" t="n">
        <v>0.61</v>
      </c>
      <c r="J188" s="318">
        <f>ROUND(H188*(I188/1000),2)</f>
        <v/>
      </c>
      <c r="K188" s="318" t="n"/>
    </row>
    <row r="189">
      <c r="B189" s="317" t="n">
        <v>161</v>
      </c>
      <c r="C189" s="318" t="n">
        <v>10272058</v>
      </c>
      <c r="D189" s="318" t="inlineStr">
        <is>
          <t>11643_ABC_Sun Pharma_Healix/Prime ADI_Scatter_2Q_2019_Digital</t>
        </is>
      </c>
      <c r="E189" s="318" t="inlineStr">
        <is>
          <t>ABC</t>
        </is>
      </c>
      <c r="F189" s="319" t="n">
        <v>43572</v>
      </c>
      <c r="G189" s="319" t="n">
        <v>43616</v>
      </c>
      <c r="H189" s="318" t="n">
        <v>19603</v>
      </c>
      <c r="I189" s="318" t="n">
        <v>0.61</v>
      </c>
      <c r="J189" s="318">
        <f>ROUND(H189*(I189/1000),2)</f>
        <v/>
      </c>
      <c r="K189" s="318" t="n"/>
    </row>
    <row r="190">
      <c r="B190" s="317" t="n">
        <v>162</v>
      </c>
      <c r="C190" s="318" t="n">
        <v>10272059</v>
      </c>
      <c r="D190" s="318" t="inlineStr">
        <is>
          <t>11145_ABC_Unilever_Knorr_Primetime_Non-Unified Upfront_2Q_2019</t>
        </is>
      </c>
      <c r="E190" s="318" t="inlineStr">
        <is>
          <t>ABC</t>
        </is>
      </c>
      <c r="F190" s="319" t="n">
        <v>43558</v>
      </c>
      <c r="G190" s="319" t="n">
        <v>43646</v>
      </c>
      <c r="H190" s="318" t="n">
        <v>1321294</v>
      </c>
      <c r="I190" s="318" t="n">
        <v>0.61</v>
      </c>
      <c r="J190" s="318">
        <f>ROUND(H190*(I190/1000),2)</f>
        <v/>
      </c>
      <c r="K190" s="318" t="n"/>
    </row>
    <row r="191">
      <c r="B191" s="317" t="n">
        <v>163</v>
      </c>
      <c r="C191" s="318" t="n">
        <v>10272060</v>
      </c>
      <c r="D191" s="318" t="inlineStr">
        <is>
          <t>11318_ABC_Lionsgate_Long Shot_Prime JKL_Unified Upfront_Q2_2019_Digital_19P303</t>
        </is>
      </c>
      <c r="E191" s="318" t="inlineStr">
        <is>
          <t>ABC</t>
        </is>
      </c>
      <c r="F191" s="319" t="n">
        <v>43556</v>
      </c>
      <c r="G191" s="319" t="n">
        <v>43590</v>
      </c>
      <c r="H191" s="318" t="n">
        <v>35552</v>
      </c>
      <c r="I191" s="318" t="n">
        <v>0.61</v>
      </c>
      <c r="J191" s="318">
        <f>ROUND(H191*(I191/1000),2)</f>
        <v/>
      </c>
      <c r="K191" s="318" t="n"/>
    </row>
    <row r="192">
      <c r="B192" s="317" t="n">
        <v>164</v>
      </c>
      <c r="C192" s="318" t="n">
        <v>10272061</v>
      </c>
      <c r="D192" s="318" t="inlineStr">
        <is>
          <t>11241_ABC_Liberty Mutual_Primetime_Unified_Q2_2019_Digital_TV#19P523</t>
        </is>
      </c>
      <c r="E192" s="318" t="inlineStr">
        <is>
          <t>ABC</t>
        </is>
      </c>
      <c r="F192" s="319" t="n">
        <v>43570</v>
      </c>
      <c r="G192" s="319" t="n">
        <v>43646</v>
      </c>
      <c r="H192" s="318" t="n">
        <v>527837</v>
      </c>
      <c r="I192" s="318" t="n">
        <v>0.61</v>
      </c>
      <c r="J192" s="318">
        <f>ROUND(H192*(I192/1000),2)</f>
        <v/>
      </c>
      <c r="K192" s="318" t="n"/>
    </row>
    <row r="193">
      <c r="B193" s="317" t="n">
        <v>165</v>
      </c>
      <c r="C193" s="318" t="n">
        <v>10272062</v>
      </c>
      <c r="D193" s="318" t="inlineStr">
        <is>
          <t>10972_ABC_Church &amp; Dwight_RSR3_Prime_Upfront Backfill_Q2_2019_Digital</t>
        </is>
      </c>
      <c r="E193" s="318" t="inlineStr">
        <is>
          <t>ABC</t>
        </is>
      </c>
      <c r="F193" s="319" t="n">
        <v>43556</v>
      </c>
      <c r="G193" s="319" t="n">
        <v>43646</v>
      </c>
      <c r="H193" s="318" t="n">
        <v>2618</v>
      </c>
      <c r="I193" s="318" t="n">
        <v>0.61</v>
      </c>
      <c r="J193" s="318">
        <f>ROUND(H193*(I193/1000),2)</f>
        <v/>
      </c>
      <c r="K193" s="318" t="n"/>
    </row>
    <row r="194">
      <c r="B194" s="317" t="n">
        <v>166</v>
      </c>
      <c r="C194" s="318" t="n">
        <v>10272063</v>
      </c>
      <c r="D194" s="318" t="inlineStr">
        <is>
          <t>11186_ABC_Capital One_Bank_Primetime_Upfront_Q2_2019_Digital</t>
        </is>
      </c>
      <c r="E194" s="318" t="inlineStr">
        <is>
          <t>ABC</t>
        </is>
      </c>
      <c r="F194" s="319" t="n">
        <v>43556</v>
      </c>
      <c r="G194" s="319" t="n">
        <v>43646</v>
      </c>
      <c r="H194" s="318" t="n">
        <v>351200</v>
      </c>
      <c r="I194" s="318" t="n">
        <v>0.61</v>
      </c>
      <c r="J194" s="318">
        <f>ROUND(H194*(I194/1000),2)</f>
        <v/>
      </c>
      <c r="K194" s="318" t="n"/>
    </row>
    <row r="195">
      <c r="B195" s="317" t="n">
        <v>167</v>
      </c>
      <c r="C195" s="318" t="n">
        <v>10272064</v>
      </c>
      <c r="D195" s="318" t="inlineStr">
        <is>
          <t>11065_ABC_MillerCoors_Coors Light_Primetime LF + JKL LF/SF_Scatter_2Q_2019_Digital_P2+</t>
        </is>
      </c>
      <c r="E195" s="318" t="inlineStr">
        <is>
          <t>ABC</t>
        </is>
      </c>
      <c r="F195" s="319" t="n">
        <v>43556</v>
      </c>
      <c r="G195" s="319" t="n">
        <v>43646</v>
      </c>
      <c r="H195" s="318" t="n">
        <v>338946</v>
      </c>
      <c r="I195" s="318" t="n">
        <v>0.61</v>
      </c>
      <c r="J195" s="318">
        <f>ROUND(H195*(I195/1000),2)</f>
        <v/>
      </c>
      <c r="K195" s="318" t="n"/>
    </row>
    <row r="196">
      <c r="B196" s="317" t="n">
        <v>168</v>
      </c>
      <c r="C196" s="318" t="n">
        <v>10272065</v>
      </c>
      <c r="D196" s="318" t="inlineStr">
        <is>
          <t>11231_ABC__Preen_ICON/ABC Digital_Scatter_2Q_2019_Digital</t>
        </is>
      </c>
      <c r="E196" s="318" t="inlineStr">
        <is>
          <t>ABC</t>
        </is>
      </c>
      <c r="F196" s="319" t="n">
        <v>43573</v>
      </c>
      <c r="G196" s="319" t="n">
        <v>43590</v>
      </c>
      <c r="H196" s="318" t="n">
        <v>8121</v>
      </c>
      <c r="I196" s="318" t="n">
        <v>0.61</v>
      </c>
      <c r="J196" s="318">
        <f>ROUND(H196*(I196/1000),2)</f>
        <v/>
      </c>
      <c r="K196" s="318" t="n"/>
    </row>
    <row r="197">
      <c r="B197" s="317" t="n">
        <v>169</v>
      </c>
      <c r="C197" s="318" t="n">
        <v>10272066</v>
      </c>
      <c r="D197" s="318" t="inlineStr">
        <is>
          <t>11084_ABC_Weight Watchers_Primetime_Upfront Unified_Q2_2019_Digital_TV#19P287</t>
        </is>
      </c>
      <c r="E197" s="318" t="inlineStr">
        <is>
          <t>ABC</t>
        </is>
      </c>
      <c r="F197" s="319" t="n">
        <v>43556</v>
      </c>
      <c r="G197" s="319" t="n">
        <v>43629</v>
      </c>
      <c r="H197" s="318" t="n">
        <v>378710</v>
      </c>
      <c r="I197" s="318" t="n">
        <v>0.61</v>
      </c>
      <c r="J197" s="318">
        <f>ROUND(H197*(I197/1000),2)</f>
        <v/>
      </c>
      <c r="K197" s="318" t="n"/>
    </row>
    <row r="198">
      <c r="B198" s="317" t="n">
        <v>170</v>
      </c>
      <c r="C198" s="318" t="n">
        <v>10272067</v>
      </c>
      <c r="D198" s="318" t="inlineStr">
        <is>
          <t>10522_ABC_Ferrero_Crunch_Primetime_Upfront_Q2_2019_Digital_TV#19P316</t>
        </is>
      </c>
      <c r="E198" s="318" t="inlineStr">
        <is>
          <t>ABC</t>
        </is>
      </c>
      <c r="F198" s="319" t="n">
        <v>43556</v>
      </c>
      <c r="G198" s="319" t="n">
        <v>43590</v>
      </c>
      <c r="H198" s="318" t="n">
        <v>66691</v>
      </c>
      <c r="I198" s="318" t="n">
        <v>0.61</v>
      </c>
      <c r="J198" s="318">
        <f>ROUND(H198*(I198/1000),2)</f>
        <v/>
      </c>
      <c r="K198" s="318" t="n"/>
    </row>
    <row r="199">
      <c r="B199" s="317" t="n">
        <v>171</v>
      </c>
      <c r="C199" s="318" t="n">
        <v>10272068</v>
      </c>
      <c r="D199" s="318" t="inlineStr">
        <is>
          <t>11471_ABC_Warner Brothers_Detective Pikachu_Primetime_Upfront_Q2_2019_Digital</t>
        </is>
      </c>
      <c r="E199" s="318" t="inlineStr">
        <is>
          <t>ABC</t>
        </is>
      </c>
      <c r="F199" s="319" t="n">
        <v>43563</v>
      </c>
      <c r="G199" s="319" t="n">
        <v>43597</v>
      </c>
      <c r="H199" s="318" t="n">
        <v>6</v>
      </c>
      <c r="I199" s="318" t="n">
        <v>0.61</v>
      </c>
      <c r="J199" s="318">
        <f>ROUND(H199*(I199/1000),2)</f>
        <v/>
      </c>
      <c r="K199" s="318" t="n"/>
    </row>
    <row r="200">
      <c r="B200" s="317" t="n">
        <v>172</v>
      </c>
      <c r="C200" s="318" t="n">
        <v>10272069</v>
      </c>
      <c r="D200" s="318" t="inlineStr">
        <is>
          <t>11381_ABC/FF_Post_Primetime VOD_Upfront_Q2_2019_Digital</t>
        </is>
      </c>
      <c r="E200" s="318" t="inlineStr">
        <is>
          <t>ABC</t>
        </is>
      </c>
      <c r="F200" s="319" t="n">
        <v>43556</v>
      </c>
      <c r="G200" s="319" t="n">
        <v>43632</v>
      </c>
      <c r="H200" s="318" t="n">
        <v>1719883</v>
      </c>
      <c r="I200" s="318" t="n">
        <v>0.61</v>
      </c>
      <c r="J200" s="318">
        <f>ROUND(H200*(I200/1000),2)</f>
        <v/>
      </c>
      <c r="K200" s="318" t="n"/>
    </row>
    <row r="201">
      <c r="B201" s="317" t="n">
        <v>173</v>
      </c>
      <c r="C201" s="318" t="n">
        <v>10272069</v>
      </c>
      <c r="D201" s="318" t="inlineStr">
        <is>
          <t>11381_ABC/FF_Post_Primetime VOD_Upfront_Q2_2019_Digital</t>
        </is>
      </c>
      <c r="E201" s="318" t="inlineStr">
        <is>
          <t>Freeform</t>
        </is>
      </c>
      <c r="F201" s="319" t="n">
        <v>43556</v>
      </c>
      <c r="G201" s="319" t="n">
        <v>43632</v>
      </c>
      <c r="H201" s="318" t="n">
        <v>370536</v>
      </c>
      <c r="I201" s="318" t="n">
        <v>0.61</v>
      </c>
      <c r="J201" s="318">
        <f>ROUND(H201*(I201/1000),2)</f>
        <v/>
      </c>
      <c r="K201" s="318" t="n"/>
    </row>
    <row r="202">
      <c r="B202" s="317" t="n">
        <v>174</v>
      </c>
      <c r="C202" s="318" t="n">
        <v>10272070</v>
      </c>
      <c r="D202" s="318" t="inlineStr">
        <is>
          <t>11522_ABC_McDonald's_Breakfast Core_ABC Digital_Upfront_Q2_2019_Digital_11522_4/16</t>
        </is>
      </c>
      <c r="E202" s="318" t="inlineStr">
        <is>
          <t>ABC</t>
        </is>
      </c>
      <c r="F202" s="319" t="n">
        <v>43572</v>
      </c>
      <c r="G202" s="319" t="n">
        <v>43597</v>
      </c>
      <c r="H202" s="318" t="n">
        <v>42666</v>
      </c>
      <c r="I202" s="318" t="n">
        <v>0.61</v>
      </c>
      <c r="J202" s="318">
        <f>ROUND(H202*(I202/1000),2)</f>
        <v/>
      </c>
      <c r="K202" s="318" t="n"/>
    </row>
    <row r="203">
      <c r="B203" s="317" t="n">
        <v>175</v>
      </c>
      <c r="C203" s="318" t="n">
        <v>10272071</v>
      </c>
      <c r="D203" s="318" t="inlineStr">
        <is>
          <t>11147_Freeform_Popeye's_Horizon_Upfront_2Q_2019_ Digital</t>
        </is>
      </c>
      <c r="E203" s="318" t="inlineStr">
        <is>
          <t>Freeform</t>
        </is>
      </c>
      <c r="F203" s="319" t="n">
        <v>43573</v>
      </c>
      <c r="G203" s="319" t="n">
        <v>43646</v>
      </c>
      <c r="H203" s="318" t="n">
        <v>199698</v>
      </c>
      <c r="I203" s="318" t="n">
        <v>0.61</v>
      </c>
      <c r="J203" s="318">
        <f>ROUND(H203*(I203/1000),2)</f>
        <v/>
      </c>
      <c r="K203" s="318" t="n"/>
    </row>
    <row r="204">
      <c r="B204" s="317" t="n">
        <v>176</v>
      </c>
      <c r="C204" s="318" t="n">
        <v>10272072</v>
      </c>
      <c r="D204" s="318" t="inlineStr">
        <is>
          <t>10971_ABC_Church &amp; Dwight_WVL3_Prime_Upfront Backfill_Q2_2019_Digital</t>
        </is>
      </c>
      <c r="E204" s="318" t="inlineStr">
        <is>
          <t>ABC</t>
        </is>
      </c>
      <c r="F204" s="319" t="n">
        <v>43556</v>
      </c>
      <c r="G204" s="319" t="n">
        <v>43646</v>
      </c>
      <c r="H204" s="318" t="n">
        <v>2709</v>
      </c>
      <c r="I204" s="318" t="n">
        <v>0.61</v>
      </c>
      <c r="J204" s="318">
        <f>ROUND(H204*(I204/1000),2)</f>
        <v/>
      </c>
      <c r="K204" s="318" t="n"/>
    </row>
    <row r="205">
      <c r="B205" s="317" t="n">
        <v>177</v>
      </c>
      <c r="C205" s="318" t="n">
        <v>10272073</v>
      </c>
      <c r="D205" s="318" t="inlineStr">
        <is>
          <t>11507_ABC_Bayer_Kyleena_Primetime_Upfront_Q2_2019_Digital_W1834_vCE</t>
        </is>
      </c>
      <c r="E205" s="318" t="inlineStr">
        <is>
          <t>ABC</t>
        </is>
      </c>
      <c r="F205" s="319" t="n">
        <v>43559</v>
      </c>
      <c r="G205" s="319" t="n">
        <v>43641</v>
      </c>
      <c r="H205" s="318" t="n">
        <v>1343</v>
      </c>
      <c r="I205" s="318" t="n">
        <v>0.61</v>
      </c>
      <c r="J205" s="318">
        <f>ROUND(H205*(I205/1000),2)</f>
        <v/>
      </c>
      <c r="K205" s="318" t="n"/>
    </row>
    <row r="206">
      <c r="B206" s="317" t="n">
        <v>178</v>
      </c>
      <c r="C206" s="318" t="n">
        <v>10272074</v>
      </c>
      <c r="D206" s="318" t="inlineStr">
        <is>
          <t>11028_ABC_Taco Bell_Primetime + JKL + Freeform LF_Upfront_2Q_2019_Digital_A18+ DAR</t>
        </is>
      </c>
      <c r="E206" s="318" t="inlineStr">
        <is>
          <t>ABC</t>
        </is>
      </c>
      <c r="F206" s="319" t="n">
        <v>43563</v>
      </c>
      <c r="G206" s="319" t="n">
        <v>43646</v>
      </c>
      <c r="H206" s="318" t="n">
        <v>1164961</v>
      </c>
      <c r="I206" s="318" t="n">
        <v>0.61</v>
      </c>
      <c r="J206" s="318">
        <f>ROUND(H206*(I206/1000),2)</f>
        <v/>
      </c>
      <c r="K206" s="318" t="n"/>
    </row>
    <row r="207">
      <c r="B207" s="317" t="n">
        <v>179</v>
      </c>
      <c r="C207" s="318" t="n">
        <v>10272074</v>
      </c>
      <c r="D207" s="318" t="inlineStr">
        <is>
          <t>11028_ABC_Taco Bell_Primetime + JKL + Freeform LF_Upfront_2Q_2019_Digital_A18+ DAR</t>
        </is>
      </c>
      <c r="E207" s="318" t="inlineStr">
        <is>
          <t>Freeform</t>
        </is>
      </c>
      <c r="F207" s="319" t="n">
        <v>43563</v>
      </c>
      <c r="G207" s="319" t="n">
        <v>43646</v>
      </c>
      <c r="H207" s="318" t="n">
        <v>174528</v>
      </c>
      <c r="I207" s="318" t="n">
        <v>0.61</v>
      </c>
      <c r="J207" s="318">
        <f>ROUND(H207*(I207/1000),2)</f>
        <v/>
      </c>
      <c r="K207" s="318" t="n"/>
    </row>
    <row r="208">
      <c r="B208" s="317" t="n">
        <v>180</v>
      </c>
      <c r="C208" s="318" t="n">
        <v>10272075</v>
      </c>
      <c r="D208" s="318" t="inlineStr">
        <is>
          <t>10955_ABC/FF_Darden_Olive Garden_Primetime/Freeform_Upfront_Q2_2019_Digital</t>
        </is>
      </c>
      <c r="E208" s="318" t="inlineStr">
        <is>
          <t>ABC</t>
        </is>
      </c>
      <c r="F208" s="319" t="n">
        <v>43556</v>
      </c>
      <c r="G208" s="319" t="n">
        <v>43646</v>
      </c>
      <c r="H208" s="318" t="n">
        <v>426103</v>
      </c>
      <c r="I208" s="318" t="n">
        <v>0.61</v>
      </c>
      <c r="J208" s="318">
        <f>ROUND(H208*(I208/1000),2)</f>
        <v/>
      </c>
      <c r="K208" s="318" t="n"/>
    </row>
    <row r="209">
      <c r="B209" s="317" t="n">
        <v>181</v>
      </c>
      <c r="C209" s="318" t="n">
        <v>10272075</v>
      </c>
      <c r="D209" s="318" t="inlineStr">
        <is>
          <t>10955_ABC/FF_Darden_Olive Garden_Primetime/Freeform_Upfront_Q2_2019_Digital</t>
        </is>
      </c>
      <c r="E209" s="318" t="inlineStr">
        <is>
          <t>Freeform</t>
        </is>
      </c>
      <c r="F209" s="319" t="n">
        <v>43556</v>
      </c>
      <c r="G209" s="319" t="n">
        <v>43646</v>
      </c>
      <c r="H209" s="318" t="n">
        <v>91086</v>
      </c>
      <c r="I209" s="318" t="n">
        <v>0.61</v>
      </c>
      <c r="J209" s="318">
        <f>ROUND(H209*(I209/1000),2)</f>
        <v/>
      </c>
      <c r="K209" s="318" t="n"/>
    </row>
    <row r="210">
      <c r="B210" s="317" t="n">
        <v>182</v>
      </c>
      <c r="C210" s="318" t="n">
        <v>10272076</v>
      </c>
      <c r="D210" s="318" t="inlineStr">
        <is>
          <t>11866_Freeform_KFC_Multiple Brands_(May-June)_Wieden &amp; Kenneedy/Upfront_Q2_2019_Digital</t>
        </is>
      </c>
      <c r="E210" s="318" t="inlineStr">
        <is>
          <t>ABC</t>
        </is>
      </c>
      <c r="F210" s="319" t="n">
        <v>43584</v>
      </c>
      <c r="G210" s="319" t="n">
        <v>43646</v>
      </c>
      <c r="H210" s="318" t="n">
        <v>289</v>
      </c>
      <c r="I210" s="318" t="n">
        <v>0.61</v>
      </c>
      <c r="J210" s="318">
        <f>ROUND(H210*(I210/1000),2)</f>
        <v/>
      </c>
      <c r="K210" s="318" t="n"/>
    </row>
    <row r="211">
      <c r="B211" s="317" t="n">
        <v>183</v>
      </c>
      <c r="C211" s="318" t="n">
        <v>10272076</v>
      </c>
      <c r="D211" s="318" t="inlineStr">
        <is>
          <t>11866_Freeform_KFC_Multiple Brands_(May-June)_Wieden &amp; Kenneedy/Upfront_Q2_2019_Digital</t>
        </is>
      </c>
      <c r="E211" s="318" t="inlineStr">
        <is>
          <t>Disney Channel</t>
        </is>
      </c>
      <c r="F211" s="319" t="n">
        <v>43584</v>
      </c>
      <c r="G211" s="319" t="n">
        <v>43646</v>
      </c>
      <c r="H211" s="318" t="n">
        <v>378</v>
      </c>
      <c r="I211" s="318" t="n">
        <v>0.61</v>
      </c>
      <c r="J211" s="318">
        <f>ROUND(H211*(I211/1000),2)</f>
        <v/>
      </c>
      <c r="K211" s="318" t="n"/>
    </row>
    <row r="212">
      <c r="B212" s="317" t="n">
        <v>184</v>
      </c>
      <c r="C212" s="318" t="n">
        <v>10272076</v>
      </c>
      <c r="D212" s="318" t="inlineStr">
        <is>
          <t>11866_Freeform_KFC_Multiple Brands_(May-June)_Wieden &amp; Kenneedy/Upfront_Q2_2019_Digital</t>
        </is>
      </c>
      <c r="E212" s="318" t="inlineStr">
        <is>
          <t>Disney Junior</t>
        </is>
      </c>
      <c r="F212" s="319" t="n">
        <v>43584</v>
      </c>
      <c r="G212" s="319" t="n">
        <v>43646</v>
      </c>
      <c r="H212" s="318" t="n">
        <v>371</v>
      </c>
      <c r="I212" s="318" t="n">
        <v>0.61</v>
      </c>
      <c r="J212" s="318">
        <f>ROUND(H212*(I212/1000),2)</f>
        <v/>
      </c>
      <c r="K212" s="318" t="n"/>
    </row>
    <row r="213">
      <c r="B213" s="317" t="n">
        <v>185</v>
      </c>
      <c r="C213" s="318" t="n">
        <v>10272076</v>
      </c>
      <c r="D213" s="318" t="inlineStr">
        <is>
          <t>11866_Freeform_KFC_Multiple Brands_(May-June)_Wieden &amp; Kenneedy/Upfront_Q2_2019_Digital</t>
        </is>
      </c>
      <c r="E213" s="318" t="inlineStr">
        <is>
          <t>Disney XD</t>
        </is>
      </c>
      <c r="F213" s="319" t="n">
        <v>43584</v>
      </c>
      <c r="G213" s="319" t="n">
        <v>43646</v>
      </c>
      <c r="H213" s="318" t="n">
        <v>301</v>
      </c>
      <c r="I213" s="318" t="n">
        <v>0.61</v>
      </c>
      <c r="J213" s="318">
        <f>ROUND(H213*(I213/1000),2)</f>
        <v/>
      </c>
      <c r="K213" s="318" t="n"/>
    </row>
    <row r="214">
      <c r="B214" s="317" t="n">
        <v>186</v>
      </c>
      <c r="C214" s="318" t="n">
        <v>10272076</v>
      </c>
      <c r="D214" s="318" t="inlineStr">
        <is>
          <t>11866_Freeform_KFC_Multiple Brands_(May-June)_Wieden &amp; Kenneedy/Upfront_Q2_2019_Digital</t>
        </is>
      </c>
      <c r="E214" s="318" t="inlineStr">
        <is>
          <t>Freeform</t>
        </is>
      </c>
      <c r="F214" s="319" t="n">
        <v>43584</v>
      </c>
      <c r="G214" s="319" t="n">
        <v>43646</v>
      </c>
      <c r="H214" s="318" t="n">
        <v>26748</v>
      </c>
      <c r="I214" s="318" t="n">
        <v>0.61</v>
      </c>
      <c r="J214" s="318">
        <f>ROUND(H214*(I214/1000),2)</f>
        <v/>
      </c>
      <c r="K214" s="318" t="n"/>
    </row>
    <row r="215">
      <c r="B215" s="317" t="n">
        <v>187</v>
      </c>
      <c r="C215" s="318" t="n">
        <v>10272077</v>
      </c>
      <c r="D215" s="318" t="inlineStr">
        <is>
          <t>11093_ABC_Bayer_MiraLax_Primetime_Upfront Unified_Q2_2019_TV#19P048_BYR_LAX_011</t>
        </is>
      </c>
      <c r="E215" s="318" t="inlineStr">
        <is>
          <t>ABC</t>
        </is>
      </c>
      <c r="F215" s="319" t="n">
        <v>43556</v>
      </c>
      <c r="G215" s="319" t="n">
        <v>43590</v>
      </c>
      <c r="H215" s="318" t="n">
        <v>120453</v>
      </c>
      <c r="I215" s="318" t="n">
        <v>0.61</v>
      </c>
      <c r="J215" s="318">
        <f>ROUND(H215*(I215/1000),2)</f>
        <v/>
      </c>
      <c r="K215" s="318" t="n"/>
    </row>
    <row r="216">
      <c r="B216" s="317" t="n">
        <v>188</v>
      </c>
      <c r="C216" s="318" t="n">
        <v>10272078</v>
      </c>
      <c r="D216" s="318" t="inlineStr">
        <is>
          <t>11767_ABC/FF_Victoria's Secret_Primetime Freeform Kimmel_Upfront_Q2_2019_Digital</t>
        </is>
      </c>
      <c r="E216" s="318" t="inlineStr">
        <is>
          <t>ABC</t>
        </is>
      </c>
      <c r="F216" s="319" t="n">
        <v>43573</v>
      </c>
      <c r="G216" s="319" t="n">
        <v>43625</v>
      </c>
      <c r="H216" s="318" t="n">
        <v>45097</v>
      </c>
      <c r="I216" s="318" t="n">
        <v>0.61</v>
      </c>
      <c r="J216" s="318">
        <f>ROUND(H216*(I216/1000),2)</f>
        <v/>
      </c>
      <c r="K216" s="318" t="n"/>
    </row>
    <row r="217">
      <c r="B217" s="317" t="n">
        <v>189</v>
      </c>
      <c r="C217" s="318" t="n">
        <v>10272079</v>
      </c>
      <c r="D217" s="318" t="inlineStr">
        <is>
          <t>11375_ABC_Post_Primetime_Unified Upfront_Q2_2019_Digital</t>
        </is>
      </c>
      <c r="E217" s="318" t="inlineStr">
        <is>
          <t>ABC</t>
        </is>
      </c>
      <c r="F217" s="319" t="n">
        <v>43556</v>
      </c>
      <c r="G217" s="319" t="n">
        <v>43632</v>
      </c>
      <c r="H217" s="318" t="n">
        <v>157253</v>
      </c>
      <c r="I217" s="318" t="n">
        <v>0.61</v>
      </c>
      <c r="J217" s="318">
        <f>ROUND(H217*(I217/1000),2)</f>
        <v/>
      </c>
      <c r="K217" s="318" t="n"/>
    </row>
    <row r="218">
      <c r="B218" s="317" t="n">
        <v>190</v>
      </c>
      <c r="C218" s="318" t="n">
        <v>10272080</v>
      </c>
      <c r="D218" s="318" t="inlineStr">
        <is>
          <t>11697_ABC_Honda_Regional_Prime/JKL_Upfront_Q2_2019_Digital</t>
        </is>
      </c>
      <c r="E218" s="318" t="inlineStr">
        <is>
          <t>ABC</t>
        </is>
      </c>
      <c r="F218" s="319" t="n">
        <v>43570</v>
      </c>
      <c r="G218" s="319" t="n">
        <v>43650</v>
      </c>
      <c r="H218" s="318" t="n">
        <v>1391</v>
      </c>
      <c r="I218" s="318" t="n">
        <v>0.61</v>
      </c>
      <c r="J218" s="318">
        <f>ROUND(H218*(I218/1000),2)</f>
        <v/>
      </c>
      <c r="K218" s="318" t="n"/>
    </row>
    <row r="219">
      <c r="B219" s="317" t="n">
        <v>191</v>
      </c>
      <c r="C219" s="318" t="n">
        <v>10272081</v>
      </c>
      <c r="D219" s="318" t="inlineStr">
        <is>
          <t>10668_ABC_Applebee's_Primetime_Unified_Q2_2019_Digital_#19P296</t>
        </is>
      </c>
      <c r="E219" s="318" t="inlineStr">
        <is>
          <t>ABC</t>
        </is>
      </c>
      <c r="F219" s="319" t="n">
        <v>43564</v>
      </c>
      <c r="G219" s="319" t="n">
        <v>43646</v>
      </c>
      <c r="H219" s="318" t="n">
        <v>344266</v>
      </c>
      <c r="I219" s="318" t="n">
        <v>0.61</v>
      </c>
      <c r="J219" s="318">
        <f>ROUND(H219*(I219/1000),2)</f>
        <v/>
      </c>
      <c r="K219" s="318" t="n"/>
    </row>
    <row r="220">
      <c r="B220" s="317" t="n">
        <v>192</v>
      </c>
      <c r="C220" s="318" t="n">
        <v>10272082</v>
      </c>
      <c r="D220" s="318" t="inlineStr">
        <is>
          <t>11202_ABC_Conagra_Banquet_Primetime LF_Upfront Unified_2Q_2019_19P268_W25-54 DAR</t>
        </is>
      </c>
      <c r="E220" s="318" t="inlineStr">
        <is>
          <t>ABC</t>
        </is>
      </c>
      <c r="F220" s="319" t="n">
        <v>43556</v>
      </c>
      <c r="G220" s="319" t="n">
        <v>43611</v>
      </c>
      <c r="H220" s="318" t="n">
        <v>146304</v>
      </c>
      <c r="I220" s="318" t="n">
        <v>0.61</v>
      </c>
      <c r="J220" s="318">
        <f>ROUND(H220*(I220/1000),2)</f>
        <v/>
      </c>
      <c r="K220" s="318" t="n"/>
    </row>
    <row r="221">
      <c r="B221" s="317" t="n">
        <v>193</v>
      </c>
      <c r="C221" s="318" t="n">
        <v>10272083</v>
      </c>
      <c r="D221" s="318" t="inlineStr">
        <is>
          <t>11572_ABC_Sargento_Prime_ADI_2Q_2019_Digital_TV #19P141</t>
        </is>
      </c>
      <c r="E221" s="318" t="inlineStr">
        <is>
          <t>ABC</t>
        </is>
      </c>
      <c r="F221" s="319" t="n">
        <v>43570</v>
      </c>
      <c r="G221" s="319" t="n">
        <v>43646</v>
      </c>
      <c r="H221" s="318" t="n">
        <v>805815</v>
      </c>
      <c r="I221" s="318" t="n">
        <v>0.61</v>
      </c>
      <c r="J221" s="318">
        <f>ROUND(H221*(I221/1000),2)</f>
        <v/>
      </c>
      <c r="K221" s="318" t="n"/>
    </row>
    <row r="222">
      <c r="B222" s="317" t="n">
        <v>194</v>
      </c>
      <c r="C222" s="318" t="n">
        <v>10272084</v>
      </c>
      <c r="D222" s="318" t="inlineStr">
        <is>
          <t>11367_ABC_Marshalls_Primetime_Upfront Unified_Q2_2019_TV#19P078_TJN_MAR_120_</t>
        </is>
      </c>
      <c r="E222" s="318" t="inlineStr">
        <is>
          <t>ABC</t>
        </is>
      </c>
      <c r="F222" s="319" t="n">
        <v>43556</v>
      </c>
      <c r="G222" s="319" t="n">
        <v>43646</v>
      </c>
      <c r="H222" s="318" t="n">
        <v>485306</v>
      </c>
      <c r="I222" s="318" t="n">
        <v>0.61</v>
      </c>
      <c r="J222" s="318">
        <f>ROUND(H222*(I222/1000),2)</f>
        <v/>
      </c>
      <c r="K222" s="318" t="n"/>
    </row>
    <row r="223">
      <c r="B223" s="317" t="n">
        <v>195</v>
      </c>
      <c r="C223" s="318" t="n">
        <v>10272085</v>
      </c>
      <c r="D223" s="318" t="inlineStr">
        <is>
          <t>11346_Freeform_Weight Watchers_Horizon_Upfront_2Q_2019_Digital</t>
        </is>
      </c>
      <c r="E223" s="318" t="inlineStr">
        <is>
          <t>Freeform</t>
        </is>
      </c>
      <c r="F223" s="319" t="n">
        <v>43556</v>
      </c>
      <c r="G223" s="319" t="n">
        <v>43646</v>
      </c>
      <c r="H223" s="318" t="n">
        <v>306847</v>
      </c>
      <c r="I223" s="318" t="n">
        <v>0.61</v>
      </c>
      <c r="J223" s="318">
        <f>ROUND(H223*(I223/1000),2)</f>
        <v/>
      </c>
      <c r="K223" s="318" t="n"/>
    </row>
    <row r="224">
      <c r="B224" s="317" t="n">
        <v>196</v>
      </c>
      <c r="C224" s="318" t="n">
        <v>10272086</v>
      </c>
      <c r="D224" s="318" t="inlineStr">
        <is>
          <t>11102_ABC_P&amp;G_PAMPERS CRUISERSá360_Primetime_Upfront_Q2_2019_Digital_TV#19P100</t>
        </is>
      </c>
      <c r="E224" s="318" t="inlineStr">
        <is>
          <t>ABC</t>
        </is>
      </c>
      <c r="F224" s="319" t="n">
        <v>43556</v>
      </c>
      <c r="G224" s="319" t="n">
        <v>43646</v>
      </c>
      <c r="H224" s="318" t="n">
        <v>447723</v>
      </c>
      <c r="I224" s="318" t="n">
        <v>0.61</v>
      </c>
      <c r="J224" s="318">
        <f>ROUND(H224*(I224/1000),2)</f>
        <v/>
      </c>
      <c r="K224" s="318" t="n"/>
    </row>
    <row r="225">
      <c r="B225" s="317" t="n">
        <v>197</v>
      </c>
      <c r="C225" s="318" t="n">
        <v>10272087</v>
      </c>
      <c r="D225" s="318" t="inlineStr">
        <is>
          <t>11834_Freeform_Walmart_fight Hunger_Upfront_2Q_Digital</t>
        </is>
      </c>
      <c r="E225" s="318" t="inlineStr">
        <is>
          <t>Freeform</t>
        </is>
      </c>
      <c r="F225" s="319" t="n">
        <v>43578</v>
      </c>
      <c r="G225" s="319" t="n">
        <v>43585</v>
      </c>
      <c r="H225" s="318" t="n">
        <v>167</v>
      </c>
      <c r="I225" s="318" t="n">
        <v>0.61</v>
      </c>
      <c r="J225" s="318">
        <f>ROUND(H225*(I225/1000),2)</f>
        <v/>
      </c>
      <c r="K225" s="318" t="n"/>
    </row>
    <row r="226">
      <c r="B226" s="317" t="n">
        <v>198</v>
      </c>
      <c r="C226" s="318" t="n">
        <v>10272088</v>
      </c>
      <c r="D226" s="318" t="inlineStr">
        <is>
          <t>11393_ABC_Ancestry_Primetime_Upfront_Q2_2019_Digital_TV#19P258</t>
        </is>
      </c>
      <c r="E226" s="318" t="inlineStr">
        <is>
          <t>ABC</t>
        </is>
      </c>
      <c r="F226" s="319" t="n">
        <v>43556</v>
      </c>
      <c r="G226" s="319" t="n">
        <v>43646</v>
      </c>
      <c r="H226" s="318" t="n">
        <v>3514794</v>
      </c>
      <c r="I226" s="318" t="n">
        <v>0.61</v>
      </c>
      <c r="J226" s="318">
        <f>ROUND(H226*(I226/1000),2)</f>
        <v/>
      </c>
      <c r="K226" s="318" t="n"/>
    </row>
    <row r="227">
      <c r="B227" s="317" t="n">
        <v>199</v>
      </c>
      <c r="C227" s="318" t="n">
        <v>10272089</v>
      </c>
      <c r="D227" s="318" t="inlineStr">
        <is>
          <t>11357_ABC_Conagra_Healthy Choice_Primetime LF_Upfront Unified_2Q_2019_19P268_W25-54 DAR</t>
        </is>
      </c>
      <c r="E227" s="318" t="inlineStr">
        <is>
          <t>ABC</t>
        </is>
      </c>
      <c r="F227" s="319" t="n">
        <v>43558</v>
      </c>
      <c r="G227" s="319" t="n">
        <v>43611</v>
      </c>
      <c r="H227" s="318" t="n">
        <v>332217</v>
      </c>
      <c r="I227" s="318" t="n">
        <v>0.61</v>
      </c>
      <c r="J227" s="318">
        <f>ROUND(H227*(I227/1000),2)</f>
        <v/>
      </c>
      <c r="K227" s="318" t="n"/>
    </row>
    <row r="228">
      <c r="B228" s="317" t="n">
        <v>200</v>
      </c>
      <c r="C228" s="318" t="n">
        <v>10272090</v>
      </c>
      <c r="D228" s="318" t="inlineStr">
        <is>
          <t>11415_ABC_Autotrader_ Prime LFV + JKL LFV/SFV_ A18-49 DAR_ 2Q'19 _Scatter</t>
        </is>
      </c>
      <c r="E228" s="318" t="inlineStr">
        <is>
          <t>ABC</t>
        </is>
      </c>
      <c r="F228" s="319" t="n">
        <v>43563</v>
      </c>
      <c r="G228" s="319" t="n">
        <v>43632</v>
      </c>
      <c r="H228" s="318" t="n">
        <v>1956144</v>
      </c>
      <c r="I228" s="318" t="n">
        <v>0.61</v>
      </c>
      <c r="J228" s="318">
        <f>ROUND(H228*(I228/1000),2)</f>
        <v/>
      </c>
      <c r="K228" s="318" t="n"/>
    </row>
    <row r="229">
      <c r="B229" s="317" t="n">
        <v>201</v>
      </c>
      <c r="C229" s="318" t="n">
        <v>10272091</v>
      </c>
      <c r="D229" s="318" t="inlineStr">
        <is>
          <t>11037_ABC_P&amp;G_Downy Unstoppable Fabric Enhancer_Primetime_Upfront_Q2_2019_Digital_TV#19P100</t>
        </is>
      </c>
      <c r="E229" s="318" t="inlineStr">
        <is>
          <t>ABC</t>
        </is>
      </c>
      <c r="F229" s="319" t="n">
        <v>43558</v>
      </c>
      <c r="G229" s="319" t="n">
        <v>43625</v>
      </c>
      <c r="H229" s="318" t="n">
        <v>786010</v>
      </c>
      <c r="I229" s="318" t="n">
        <v>0.61</v>
      </c>
      <c r="J229" s="318">
        <f>ROUND(H229*(I229/1000),2)</f>
        <v/>
      </c>
      <c r="K229" s="318" t="n"/>
    </row>
    <row r="230">
      <c r="B230" s="317" t="n">
        <v>202</v>
      </c>
      <c r="C230" s="318" t="n">
        <v>10272092</v>
      </c>
      <c r="D230" s="318" t="inlineStr">
        <is>
          <t>11188_ABC_Amgen_Aimovig_Primetime_Scatter_Q2_2019_Digital</t>
        </is>
      </c>
      <c r="E230" s="318" t="inlineStr">
        <is>
          <t>ABC</t>
        </is>
      </c>
      <c r="F230" s="319" t="n">
        <v>43557</v>
      </c>
      <c r="G230" s="319" t="n">
        <v>43646</v>
      </c>
      <c r="H230" s="318" t="n">
        <v>703607</v>
      </c>
      <c r="I230" s="318" t="n">
        <v>0.61</v>
      </c>
      <c r="J230" s="318">
        <f>ROUND(H230*(I230/1000),2)</f>
        <v/>
      </c>
      <c r="K230" s="318" t="n"/>
    </row>
    <row r="231">
      <c r="B231" s="317" t="n">
        <v>203</v>
      </c>
      <c r="C231" s="318" t="n">
        <v>10272093</v>
      </c>
      <c r="D231" s="318" t="inlineStr">
        <is>
          <t>11049_ABC_Red Lobster_Primetime_Upfront Unified_2Q_2019_Digital_TV #19P207_A25-54 vCE</t>
        </is>
      </c>
      <c r="E231" s="318" t="inlineStr">
        <is>
          <t>ABC</t>
        </is>
      </c>
      <c r="F231" s="319" t="n">
        <v>43556</v>
      </c>
      <c r="G231" s="319" t="n">
        <v>43643</v>
      </c>
      <c r="H231" s="318" t="n">
        <v>432279</v>
      </c>
      <c r="I231" s="318" t="n">
        <v>0.61</v>
      </c>
      <c r="J231" s="318">
        <f>ROUND(H231*(I231/1000),2)</f>
        <v/>
      </c>
      <c r="K231" s="318" t="n"/>
    </row>
    <row r="232">
      <c r="B232" s="317" t="n">
        <v>204</v>
      </c>
      <c r="C232" s="318" t="n">
        <v>10272094</v>
      </c>
      <c r="D232" s="318" t="inlineStr">
        <is>
          <t>11496_ABC_Warner Brothers_A Sun is Also a Star_Primetime_Upfront_Q2_2019_Digital</t>
        </is>
      </c>
      <c r="E232" s="318" t="inlineStr">
        <is>
          <t>ABC</t>
        </is>
      </c>
      <c r="F232" s="319" t="n">
        <v>43572</v>
      </c>
      <c r="G232" s="319" t="n">
        <v>43604</v>
      </c>
      <c r="H232" s="318" t="n">
        <v>1442</v>
      </c>
      <c r="I232" s="318" t="n">
        <v>0.61</v>
      </c>
      <c r="J232" s="318">
        <f>ROUND(H232*(I232/1000),2)</f>
        <v/>
      </c>
      <c r="K232" s="318" t="n"/>
    </row>
    <row r="233">
      <c r="B233" s="317" t="n">
        <v>205</v>
      </c>
      <c r="C233" s="318" t="n">
        <v>10272094</v>
      </c>
      <c r="D233" s="318" t="inlineStr">
        <is>
          <t>11496_ABC_Warner Brothers_A Sun is Also a Star_Primetime_Upfront_Q2_2019_Digital</t>
        </is>
      </c>
      <c r="E233" s="318" t="inlineStr">
        <is>
          <t>Freeform</t>
        </is>
      </c>
      <c r="F233" s="319" t="n">
        <v>43572</v>
      </c>
      <c r="G233" s="319" t="n">
        <v>43604</v>
      </c>
      <c r="H233" s="318" t="n">
        <v>2539</v>
      </c>
      <c r="I233" s="318" t="n">
        <v>0.61</v>
      </c>
      <c r="J233" s="318">
        <f>ROUND(H233*(I233/1000),2)</f>
        <v/>
      </c>
      <c r="K233" s="318" t="n"/>
    </row>
    <row r="234">
      <c r="B234" s="317" t="n">
        <v>206</v>
      </c>
      <c r="C234" s="318" t="n">
        <v>10272095</v>
      </c>
      <c r="D234" s="318" t="inlineStr">
        <is>
          <t>11407_ABC/FF_Hotels.com_Primetime/JKL/Freeform_Upfront_Q2_2019_HOT_HOT_028_</t>
        </is>
      </c>
      <c r="E234" s="318" t="inlineStr">
        <is>
          <t>ABC</t>
        </is>
      </c>
      <c r="F234" s="319" t="n">
        <v>43577</v>
      </c>
      <c r="G234" s="319" t="n">
        <v>43646</v>
      </c>
      <c r="H234" s="318" t="n">
        <v>38853</v>
      </c>
      <c r="I234" s="318" t="n">
        <v>0.61</v>
      </c>
      <c r="J234" s="318">
        <f>ROUND(H234*(I234/1000),2)</f>
        <v/>
      </c>
      <c r="K234" s="318" t="n"/>
    </row>
    <row r="235">
      <c r="B235" s="317" t="n">
        <v>207</v>
      </c>
      <c r="C235" s="318" t="n">
        <v>10272095</v>
      </c>
      <c r="D235" s="318" t="inlineStr">
        <is>
          <t>11407_ABC/FF_Hotels.com_Primetime/JKL/Freeform_Upfront_Q2_2019_HOT_HOT_028_</t>
        </is>
      </c>
      <c r="E235" s="318" t="inlineStr">
        <is>
          <t>Freeform</t>
        </is>
      </c>
      <c r="F235" s="319" t="n">
        <v>43577</v>
      </c>
      <c r="G235" s="319" t="n">
        <v>43646</v>
      </c>
      <c r="H235" s="318" t="n">
        <v>3935806</v>
      </c>
      <c r="I235" s="318" t="n">
        <v>0.61</v>
      </c>
      <c r="J235" s="318">
        <f>ROUND(H235*(I235/1000),2)</f>
        <v/>
      </c>
      <c r="K235" s="318" t="n"/>
    </row>
    <row r="236">
      <c r="B236" s="317" t="n">
        <v>208</v>
      </c>
      <c r="C236" s="318" t="n">
        <v>10272096</v>
      </c>
      <c r="D236" s="318" t="inlineStr">
        <is>
          <t>11336_ABC_P&amp;G_BOUNCE_Primetime_ADI_Q2_2019_Digital_TV#19P100</t>
        </is>
      </c>
      <c r="E236" s="318" t="inlineStr">
        <is>
          <t>ABC</t>
        </is>
      </c>
      <c r="F236" s="319" t="n">
        <v>43556</v>
      </c>
      <c r="G236" s="319" t="n">
        <v>43618</v>
      </c>
      <c r="H236" s="318" t="n">
        <v>191850</v>
      </c>
      <c r="I236" s="318" t="n">
        <v>0.61</v>
      </c>
      <c r="J236" s="318">
        <f>ROUND(H236*(I236/1000),2)</f>
        <v/>
      </c>
      <c r="K236" s="318" t="n"/>
    </row>
    <row r="237">
      <c r="B237" s="317" t="n">
        <v>209</v>
      </c>
      <c r="C237" s="318" t="n">
        <v>10272097</v>
      </c>
      <c r="D237" s="318" t="inlineStr">
        <is>
          <t>11813_ABC_Wyndham Hotels_Prime/GMA/JKL_Scatter_Q2_2019_Digital</t>
        </is>
      </c>
      <c r="E237" s="318" t="inlineStr">
        <is>
          <t>ABC</t>
        </is>
      </c>
      <c r="F237" s="319" t="n">
        <v>43580</v>
      </c>
      <c r="G237" s="319" t="n">
        <v>43639</v>
      </c>
      <c r="H237" s="318" t="n">
        <v>55</v>
      </c>
      <c r="I237" s="318" t="n">
        <v>0.61</v>
      </c>
      <c r="J237" s="318">
        <f>ROUND(H237*(I237/1000),2)</f>
        <v/>
      </c>
      <c r="K237" s="318" t="n"/>
    </row>
    <row r="238">
      <c r="B238" s="317" t="n">
        <v>210</v>
      </c>
      <c r="C238" s="318" t="n">
        <v>10272099</v>
      </c>
      <c r="D238" s="318" t="inlineStr">
        <is>
          <t>11448_Freeform_Amgen_Aimovig_Scatter_2Q_2019_Digital</t>
        </is>
      </c>
      <c r="E238" s="318" t="inlineStr">
        <is>
          <t>Freeform</t>
        </is>
      </c>
      <c r="F238" s="319" t="n">
        <v>43558</v>
      </c>
      <c r="G238" s="319" t="n">
        <v>43646</v>
      </c>
      <c r="H238" s="318" t="n">
        <v>7649435</v>
      </c>
      <c r="I238" s="318" t="n">
        <v>0.61</v>
      </c>
      <c r="J238" s="318">
        <f>ROUND(H238*(I238/1000),2)</f>
        <v/>
      </c>
      <c r="K238" s="318" t="n"/>
    </row>
    <row r="239">
      <c r="B239" s="317" t="n">
        <v>211</v>
      </c>
      <c r="C239" s="318" t="n">
        <v>10272100</v>
      </c>
      <c r="D239" s="318" t="inlineStr">
        <is>
          <t>10416_ABC_Indeed_Primetime_Upfront Unified_Q2_2019_TV#19P137_IDI_COR_040_</t>
        </is>
      </c>
      <c r="E239" s="318" t="inlineStr">
        <is>
          <t>ABC</t>
        </is>
      </c>
      <c r="F239" s="319" t="n">
        <v>43556</v>
      </c>
      <c r="G239" s="319" t="n">
        <v>43646</v>
      </c>
      <c r="H239" s="318" t="n">
        <v>175398</v>
      </c>
      <c r="I239" s="318" t="n">
        <v>0.61</v>
      </c>
      <c r="J239" s="318">
        <f>ROUND(H239*(I239/1000),2)</f>
        <v/>
      </c>
      <c r="K239" s="318" t="n"/>
    </row>
    <row r="240">
      <c r="B240" s="317" t="n">
        <v>212</v>
      </c>
      <c r="C240" s="318" t="n">
        <v>10272101</v>
      </c>
      <c r="D240" s="318" t="inlineStr">
        <is>
          <t>11172_ABC_Discover Card_Primetime_Upfront Unified_2Q_2019_Digital_19P209_A25-54 vCE</t>
        </is>
      </c>
      <c r="E240" s="318" t="inlineStr">
        <is>
          <t>ABC</t>
        </is>
      </c>
      <c r="F240" s="319" t="n">
        <v>43556</v>
      </c>
      <c r="G240" s="319" t="n">
        <v>43639</v>
      </c>
      <c r="H240" s="318" t="n">
        <v>794487</v>
      </c>
      <c r="I240" s="318" t="n">
        <v>0.61</v>
      </c>
      <c r="J240" s="318">
        <f>ROUND(H240*(I240/1000),2)</f>
        <v/>
      </c>
      <c r="K240" s="318" t="n"/>
    </row>
    <row r="241">
      <c r="B241" s="317" t="n">
        <v>213</v>
      </c>
      <c r="C241" s="318" t="n">
        <v>10272102</v>
      </c>
      <c r="D241" s="318" t="inlineStr">
        <is>
          <t>11510_FF_WD STD MOT PIC _Aladdin_Upfront_Q2_2019_Digital</t>
        </is>
      </c>
      <c r="E241" s="318" t="inlineStr">
        <is>
          <t>Freeform</t>
        </is>
      </c>
      <c r="F241" s="319" t="n">
        <v>43582</v>
      </c>
      <c r="G241" s="319" t="n">
        <v>43611</v>
      </c>
      <c r="H241" s="318" t="n">
        <v>2437863</v>
      </c>
      <c r="I241" s="318" t="n">
        <v>0.61</v>
      </c>
      <c r="J241" s="318">
        <f>ROUND(H241*(I241/1000),2)</f>
        <v/>
      </c>
      <c r="K241" s="318" t="n"/>
    </row>
    <row r="242">
      <c r="B242" s="317" t="n">
        <v>214</v>
      </c>
      <c r="C242" s="318" t="n">
        <v>10272103</v>
      </c>
      <c r="D242" s="318" t="inlineStr">
        <is>
          <t>11539_ABC_TJX Companies_TJ Maxx_Primetime_ADI_Q2_2019_TV#19P080</t>
        </is>
      </c>
      <c r="E242" s="318" t="inlineStr">
        <is>
          <t>ABC</t>
        </is>
      </c>
      <c r="F242" s="319" t="n">
        <v>43560</v>
      </c>
      <c r="G242" s="319" t="n">
        <v>43597</v>
      </c>
      <c r="H242" s="318" t="n">
        <v>546488</v>
      </c>
      <c r="I242" s="318" t="n">
        <v>0.61</v>
      </c>
      <c r="J242" s="318">
        <f>ROUND(H242*(I242/1000),2)</f>
        <v/>
      </c>
      <c r="K242" s="318" t="n"/>
    </row>
    <row r="243">
      <c r="B243" s="317" t="n">
        <v>215</v>
      </c>
      <c r="C243" s="318" t="n">
        <v>10272104</v>
      </c>
      <c r="D243" s="318" t="inlineStr">
        <is>
          <t>11376_ABC_Cigna_Primetime_Upfront_Q2_2019_Digital</t>
        </is>
      </c>
      <c r="E243" s="318" t="inlineStr">
        <is>
          <t>ABC</t>
        </is>
      </c>
      <c r="F243" s="319" t="n">
        <v>43556</v>
      </c>
      <c r="G243" s="319" t="n">
        <v>43646</v>
      </c>
      <c r="H243" s="318" t="n">
        <v>972424</v>
      </c>
      <c r="I243" s="318" t="n">
        <v>0.61</v>
      </c>
      <c r="J243" s="318">
        <f>ROUND(H243*(I243/1000),2)</f>
        <v/>
      </c>
      <c r="K243" s="318" t="n"/>
    </row>
    <row r="244">
      <c r="B244" s="317" t="n">
        <v>216</v>
      </c>
      <c r="C244" s="318" t="n">
        <v>10272105</v>
      </c>
      <c r="D244" s="318" t="inlineStr">
        <is>
          <t>11700_ABC_McDonald's_Disney Avengers_ABC Digital &amp; JKL_Upfront_Q2_2019_Digital</t>
        </is>
      </c>
      <c r="E244" s="318" t="inlineStr">
        <is>
          <t>ABC</t>
        </is>
      </c>
      <c r="F244" s="319" t="n">
        <v>43578</v>
      </c>
      <c r="G244" s="319" t="n">
        <v>43597</v>
      </c>
      <c r="H244" s="318" t="n">
        <v>1279442</v>
      </c>
      <c r="I244" s="318" t="n">
        <v>0.61</v>
      </c>
      <c r="J244" s="318">
        <f>ROUND(H244*(I244/1000),2)</f>
        <v/>
      </c>
      <c r="K244" s="318" t="n"/>
    </row>
    <row r="245">
      <c r="B245" s="317" t="n">
        <v>217</v>
      </c>
      <c r="C245" s="318" t="n">
        <v>10272106</v>
      </c>
      <c r="D245" s="318" t="inlineStr">
        <is>
          <t>11075_ABC_Amgen_Aimovig_Primetime_Upfront_Q2_2019_Digital_TV#19P420</t>
        </is>
      </c>
      <c r="E245" s="318" t="inlineStr">
        <is>
          <t>ABC</t>
        </is>
      </c>
      <c r="F245" s="319" t="n">
        <v>43556</v>
      </c>
      <c r="G245" s="319" t="n">
        <v>43646</v>
      </c>
      <c r="H245" s="318" t="n">
        <v>368638</v>
      </c>
      <c r="I245" s="318" t="n">
        <v>0.61</v>
      </c>
      <c r="J245" s="318">
        <f>ROUND(H245*(I245/1000),2)</f>
        <v/>
      </c>
      <c r="K245" s="318" t="n"/>
    </row>
    <row r="246">
      <c r="B246" s="317" t="n">
        <v>218</v>
      </c>
      <c r="C246" s="318" t="n">
        <v>10272107</v>
      </c>
      <c r="D246" s="318" t="inlineStr">
        <is>
          <t>11209_ABC_Sunovion_Latuda_Primetime + Daytime + JKL LF_Scatter_2Q_2019_Digital_A25-49 vCE</t>
        </is>
      </c>
      <c r="E246" s="318" t="inlineStr">
        <is>
          <t>ABC</t>
        </is>
      </c>
      <c r="F246" s="319" t="n">
        <v>43563</v>
      </c>
      <c r="G246" s="319" t="n">
        <v>43644</v>
      </c>
      <c r="H246" s="318" t="n">
        <v>55592</v>
      </c>
      <c r="I246" s="318" t="n">
        <v>0.61</v>
      </c>
      <c r="J246" s="318">
        <f>ROUND(H246*(I246/1000),2)</f>
        <v/>
      </c>
      <c r="K246" s="318" t="n"/>
    </row>
    <row r="247">
      <c r="B247" s="317" t="n">
        <v>219</v>
      </c>
      <c r="C247" s="318" t="n">
        <v>10272108</v>
      </c>
      <c r="D247" s="318" t="inlineStr">
        <is>
          <t>11250_ABC/FF_Verizon_DABC &amp; FF_Upfront_Q2_2019_Digital</t>
        </is>
      </c>
      <c r="E247" s="318" t="inlineStr">
        <is>
          <t>ABC</t>
        </is>
      </c>
      <c r="F247" s="319" t="n">
        <v>43564</v>
      </c>
      <c r="G247" s="319" t="n">
        <v>43645</v>
      </c>
      <c r="H247" s="318" t="n">
        <v>2689636</v>
      </c>
      <c r="I247" s="318" t="n">
        <v>0.61</v>
      </c>
      <c r="J247" s="318">
        <f>ROUND(H247*(I247/1000),2)</f>
        <v/>
      </c>
      <c r="K247" s="318" t="n"/>
    </row>
    <row r="248">
      <c r="B248" s="317" t="n">
        <v>220</v>
      </c>
      <c r="C248" s="318" t="n">
        <v>10272108</v>
      </c>
      <c r="D248" s="318" t="inlineStr">
        <is>
          <t>11250_ABC/FF_Verizon_DABC &amp; FF_Upfront_Q2_2019_Digital</t>
        </is>
      </c>
      <c r="E248" s="318" t="inlineStr">
        <is>
          <t>Freeform</t>
        </is>
      </c>
      <c r="F248" s="319" t="n">
        <v>43564</v>
      </c>
      <c r="G248" s="319" t="n">
        <v>43645</v>
      </c>
      <c r="H248" s="318" t="n">
        <v>710466</v>
      </c>
      <c r="I248" s="318" t="n">
        <v>0.61</v>
      </c>
      <c r="J248" s="318">
        <f>ROUND(H248*(I248/1000),2)</f>
        <v/>
      </c>
      <c r="K248" s="318" t="n"/>
    </row>
    <row r="249">
      <c r="B249" s="317" t="n">
        <v>221</v>
      </c>
      <c r="C249" s="318" t="n">
        <v>10272109</v>
      </c>
      <c r="D249" s="318" t="inlineStr">
        <is>
          <t>11272_ABC_Allergan_Botox Cosmetic NA_Primetime_Upfront Unified_Q2_2019_TV#19P247_AG1_BS_018_</t>
        </is>
      </c>
      <c r="E249" s="318" t="inlineStr">
        <is>
          <t>ABC</t>
        </is>
      </c>
      <c r="F249" s="319" t="n">
        <v>43556</v>
      </c>
      <c r="G249" s="319" t="n">
        <v>43646</v>
      </c>
      <c r="H249" s="318" t="n">
        <v>2735518</v>
      </c>
      <c r="I249" s="318" t="n">
        <v>0.61</v>
      </c>
      <c r="J249" s="318">
        <f>ROUND(H249*(I249/1000),2)</f>
        <v/>
      </c>
      <c r="K249" s="318" t="n"/>
    </row>
    <row r="250">
      <c r="B250" s="317" t="n">
        <v>222</v>
      </c>
      <c r="C250" s="318" t="n">
        <v>10272110</v>
      </c>
      <c r="D250" s="318" t="inlineStr">
        <is>
          <t>11219_ABC_P&amp;G_Secret_Prime_Scatter_Q2_2019_Digital</t>
        </is>
      </c>
      <c r="E250" s="318" t="inlineStr">
        <is>
          <t>ABC</t>
        </is>
      </c>
      <c r="F250" s="319" t="n">
        <v>43556</v>
      </c>
      <c r="G250" s="319" t="n">
        <v>43646</v>
      </c>
      <c r="H250" s="318" t="n">
        <v>919972</v>
      </c>
      <c r="I250" s="318" t="n">
        <v>0.61</v>
      </c>
      <c r="J250" s="318">
        <f>ROUND(H250*(I250/1000),2)</f>
        <v/>
      </c>
      <c r="K250" s="318" t="n"/>
    </row>
    <row r="251">
      <c r="B251" s="317" t="n">
        <v>223</v>
      </c>
      <c r="C251" s="318" t="n">
        <v>10272111</v>
      </c>
      <c r="D251" s="318" t="inlineStr">
        <is>
          <t>11773_Freeform_McDonalds_Avengers 4_Upfront_2Q_2019_Digital</t>
        </is>
      </c>
      <c r="E251" s="318" t="inlineStr">
        <is>
          <t>Freeform</t>
        </is>
      </c>
      <c r="F251" s="319" t="n">
        <v>43578</v>
      </c>
      <c r="G251" s="319" t="n">
        <v>43597</v>
      </c>
      <c r="H251" s="318" t="n">
        <v>931016</v>
      </c>
      <c r="I251" s="318" t="n">
        <v>0.61</v>
      </c>
      <c r="J251" s="318">
        <f>ROUND(H251*(I251/1000),2)</f>
        <v/>
      </c>
      <c r="K251" s="318" t="n"/>
    </row>
    <row r="252">
      <c r="B252" s="317" t="n">
        <v>224</v>
      </c>
      <c r="C252" s="318" t="n">
        <v>10272113</v>
      </c>
      <c r="D252" s="318" t="inlineStr">
        <is>
          <t>11340_ABC_P&amp;G_OLAY SUN FACIAL MOISTURIZER_Primetime_ADI_Q2_2019_Digital_TV#19P100</t>
        </is>
      </c>
      <c r="E252" s="318" t="inlineStr">
        <is>
          <t>ABC</t>
        </is>
      </c>
      <c r="F252" s="319" t="n">
        <v>43557</v>
      </c>
      <c r="G252" s="319" t="n">
        <v>43604</v>
      </c>
      <c r="H252" s="318" t="n">
        <v>289316</v>
      </c>
      <c r="I252" s="318" t="n">
        <v>0.61</v>
      </c>
      <c r="J252" s="318">
        <f>ROUND(H252*(I252/1000),2)</f>
        <v/>
      </c>
      <c r="K252" s="318" t="n"/>
    </row>
    <row r="253">
      <c r="B253" s="317" t="n">
        <v>225</v>
      </c>
      <c r="C253" s="318" t="n">
        <v>10272114</v>
      </c>
      <c r="D253" s="318" t="inlineStr">
        <is>
          <t>11400_ABC_AT&amp;T_Mobility_VOD_Primetime_Upfront_Q2_2019_Digital</t>
        </is>
      </c>
      <c r="E253" s="318" t="inlineStr">
        <is>
          <t>ABC</t>
        </is>
      </c>
      <c r="F253" s="319" t="n">
        <v>43560</v>
      </c>
      <c r="G253" s="319" t="n">
        <v>43646</v>
      </c>
      <c r="H253" s="318" t="n">
        <v>1367929</v>
      </c>
      <c r="I253" s="318" t="n">
        <v>0.61</v>
      </c>
      <c r="J253" s="318">
        <f>ROUND(H253*(I253/1000),2)</f>
        <v/>
      </c>
      <c r="K253" s="318" t="n"/>
    </row>
    <row r="254">
      <c r="B254" s="317" t="n">
        <v>226</v>
      </c>
      <c r="C254" s="318" t="n">
        <v>10272115</v>
      </c>
      <c r="D254" s="318" t="inlineStr">
        <is>
          <t>11228_ABC - Subaru - 2Q'19 - Unified Upfront - Prime - TV#19P208 - A25-54 - DAR (+)</t>
        </is>
      </c>
      <c r="E254" s="318" t="inlineStr">
        <is>
          <t>ABC</t>
        </is>
      </c>
      <c r="F254" s="319" t="n">
        <v>43584</v>
      </c>
      <c r="G254" s="319" t="n">
        <v>43646</v>
      </c>
      <c r="H254" s="318" t="n">
        <v>301314</v>
      </c>
      <c r="I254" s="318" t="n">
        <v>0.61</v>
      </c>
      <c r="J254" s="318">
        <f>ROUND(H254*(I254/1000),2)</f>
        <v/>
      </c>
      <c r="K254" s="318" t="n"/>
    </row>
    <row r="255">
      <c r="B255" s="317" t="n">
        <v>227</v>
      </c>
      <c r="C255" s="318" t="n">
        <v>10272116</v>
      </c>
      <c r="D255" s="318" t="inlineStr">
        <is>
          <t>11566_ABC_Astrazeneca_Farixiga_Healix/News_Upfront_2Q_2019</t>
        </is>
      </c>
      <c r="E255" s="318" t="inlineStr">
        <is>
          <t>ABC</t>
        </is>
      </c>
      <c r="F255" s="319" t="n">
        <v>43567</v>
      </c>
      <c r="G255" s="319" t="n">
        <v>43639</v>
      </c>
      <c r="H255" s="318" t="n">
        <v>203</v>
      </c>
      <c r="I255" s="318" t="n">
        <v>0.61</v>
      </c>
      <c r="J255" s="318">
        <f>ROUND(H255*(I255/1000),2)</f>
        <v/>
      </c>
      <c r="K255" s="318" t="n"/>
    </row>
    <row r="256">
      <c r="B256" s="317" t="n">
        <v>228</v>
      </c>
      <c r="C256" s="318" t="n">
        <v>10272117</v>
      </c>
      <c r="D256" s="318" t="inlineStr">
        <is>
          <t>11676_GEA_Scatter_2Q_2019-Laundry Digital Prime/GMA</t>
        </is>
      </c>
      <c r="E256" s="318" t="inlineStr">
        <is>
          <t>ABC</t>
        </is>
      </c>
      <c r="F256" s="319" t="n">
        <v>43577</v>
      </c>
      <c r="G256" s="319" t="n">
        <v>43646</v>
      </c>
      <c r="H256" s="318" t="n">
        <v>164931</v>
      </c>
      <c r="I256" s="318" t="n">
        <v>0.61</v>
      </c>
      <c r="J256" s="318">
        <f>ROUND(H256*(I256/1000),2)</f>
        <v/>
      </c>
      <c r="K256" s="318" t="n"/>
    </row>
    <row r="257">
      <c r="B257" s="317" t="n">
        <v>229</v>
      </c>
      <c r="C257" s="318" t="n">
        <v>10272117</v>
      </c>
      <c r="D257" s="318" t="inlineStr">
        <is>
          <t>11676_GEA_Scatter_2Q_2019-Laundry Digital Prime/GMA</t>
        </is>
      </c>
      <c r="E257" s="318" t="inlineStr">
        <is>
          <t>Freeform</t>
        </is>
      </c>
      <c r="F257" s="319" t="n">
        <v>43577</v>
      </c>
      <c r="G257" s="319" t="n">
        <v>43646</v>
      </c>
      <c r="H257" s="318" t="n">
        <v>5</v>
      </c>
      <c r="I257" s="318" t="n">
        <v>0.61</v>
      </c>
      <c r="J257" s="318">
        <f>ROUND(H257*(I257/1000),2)</f>
        <v/>
      </c>
      <c r="K257" s="318" t="n"/>
    </row>
    <row r="258">
      <c r="B258" s="317" t="n">
        <v>230</v>
      </c>
      <c r="C258" s="318" t="n">
        <v>10272118</v>
      </c>
      <c r="D258" s="318" t="inlineStr">
        <is>
          <t>11112_ABC_P&amp;G_TIDE LAUNDRY TB_Primetime_Upfront_Q2_2019_Digital_TV#19P100</t>
        </is>
      </c>
      <c r="E258" s="318" t="inlineStr">
        <is>
          <t>ABC</t>
        </is>
      </c>
      <c r="F258" s="319" t="n">
        <v>43557</v>
      </c>
      <c r="G258" s="319" t="n">
        <v>43639</v>
      </c>
      <c r="H258" s="318" t="n">
        <v>847944</v>
      </c>
      <c r="I258" s="318" t="n">
        <v>0.61</v>
      </c>
      <c r="J258" s="318">
        <f>ROUND(H258*(I258/1000),2)</f>
        <v/>
      </c>
      <c r="K258" s="318" t="n"/>
    </row>
    <row r="259">
      <c r="B259" s="317" t="n">
        <v>231</v>
      </c>
      <c r="C259" s="318" t="n">
        <v>10272119</v>
      </c>
      <c r="D259" s="318" t="inlineStr">
        <is>
          <t>11650_ABC_Subaru_Carmichael Lynch/Prime ADI_Upfront_2Q_2019_Digital</t>
        </is>
      </c>
      <c r="E259" s="318" t="inlineStr">
        <is>
          <t>ABC</t>
        </is>
      </c>
      <c r="F259" s="319" t="n">
        <v>43574</v>
      </c>
      <c r="G259" s="319" t="n">
        <v>43646</v>
      </c>
      <c r="H259" s="318" t="n">
        <v>214788</v>
      </c>
      <c r="I259" s="318" t="n">
        <v>0.61</v>
      </c>
      <c r="J259" s="318">
        <f>ROUND(H259*(I259/1000),2)</f>
        <v/>
      </c>
      <c r="K259" s="318" t="n"/>
    </row>
    <row r="260">
      <c r="B260" s="317" t="n">
        <v>232</v>
      </c>
      <c r="C260" s="318" t="n">
        <v>10272120</v>
      </c>
      <c r="D260" s="318" t="inlineStr">
        <is>
          <t>11278_ABC_Allergan_Juvederm_Primetime_Upfront Unified_Q2_2019_TV#19P247_AG1_JV_010_</t>
        </is>
      </c>
      <c r="E260" s="318" t="inlineStr">
        <is>
          <t>ABC</t>
        </is>
      </c>
      <c r="F260" s="319" t="n">
        <v>43556</v>
      </c>
      <c r="G260" s="319" t="n">
        <v>43632</v>
      </c>
      <c r="H260" s="318" t="n">
        <v>407468</v>
      </c>
      <c r="I260" s="318" t="n">
        <v>0.61</v>
      </c>
      <c r="J260" s="318">
        <f>ROUND(H260*(I260/1000),2)</f>
        <v/>
      </c>
      <c r="K260" s="318" t="n"/>
    </row>
    <row r="261">
      <c r="B261" s="317" t="n">
        <v>233</v>
      </c>
      <c r="C261" s="318" t="n">
        <v>10272121</v>
      </c>
      <c r="D261" s="318" t="inlineStr">
        <is>
          <t>11421_ABC_WDSMP_Aladdin_Primetime_Upfront_Q2_2019_Digital</t>
        </is>
      </c>
      <c r="E261" s="318" t="inlineStr">
        <is>
          <t>ABC</t>
        </is>
      </c>
      <c r="F261" s="319" t="n">
        <v>43582</v>
      </c>
      <c r="G261" s="319" t="n">
        <v>43611</v>
      </c>
      <c r="H261" s="318" t="n">
        <v>1350691</v>
      </c>
      <c r="I261" s="318" t="n">
        <v>0.61</v>
      </c>
      <c r="J261" s="318">
        <f>ROUND(H261*(I261/1000),2)</f>
        <v/>
      </c>
      <c r="K261" s="318" t="n"/>
    </row>
    <row r="262">
      <c r="B262" s="317" t="n">
        <v>234</v>
      </c>
      <c r="C262" s="318" t="n">
        <v>10272123</v>
      </c>
      <c r="D262" s="318" t="inlineStr">
        <is>
          <t>11609_ABC/FF_Merck_Gardasil Adolescent_ABC Digital_Upfront_2Q_2019_Digital_</t>
        </is>
      </c>
      <c r="E262" s="318" t="inlineStr">
        <is>
          <t>ABC</t>
        </is>
      </c>
      <c r="F262" s="319" t="n">
        <v>43571</v>
      </c>
      <c r="G262" s="319" t="n">
        <v>43646</v>
      </c>
      <c r="H262" s="318" t="n">
        <v>142911</v>
      </c>
      <c r="I262" s="318" t="n">
        <v>0.61</v>
      </c>
      <c r="J262" s="318">
        <f>ROUND(H262*(I262/1000),2)</f>
        <v/>
      </c>
      <c r="K262" s="318" t="n"/>
    </row>
    <row r="263">
      <c r="B263" s="317" t="n">
        <v>235</v>
      </c>
      <c r="C263" s="318" t="n">
        <v>10272123</v>
      </c>
      <c r="D263" s="318" t="inlineStr">
        <is>
          <t>11609_ABC/FF_Merck_Gardasil Adolescent_ABC Digital_Upfront_2Q_2019_Digital_</t>
        </is>
      </c>
      <c r="E263" s="318" t="inlineStr">
        <is>
          <t>Freeform</t>
        </is>
      </c>
      <c r="F263" s="319" t="n">
        <v>43571</v>
      </c>
      <c r="G263" s="319" t="n">
        <v>43646</v>
      </c>
      <c r="H263" s="318" t="n">
        <v>2270845</v>
      </c>
      <c r="I263" s="318" t="n">
        <v>0.61</v>
      </c>
      <c r="J263" s="318">
        <f>ROUND(H263*(I263/1000),2)</f>
        <v/>
      </c>
      <c r="K263" s="318" t="n"/>
    </row>
    <row r="264">
      <c r="B264" s="317" t="n">
        <v>236</v>
      </c>
      <c r="C264" s="318" t="n">
        <v>10272126</v>
      </c>
      <c r="D264" s="318" t="inlineStr">
        <is>
          <t>11660_ABC_Nestle_San Pell_Primetime_ADI_Q2_2019_TV#19P224</t>
        </is>
      </c>
      <c r="E264" s="318" t="inlineStr">
        <is>
          <t>ABC</t>
        </is>
      </c>
      <c r="F264" s="319" t="n">
        <v>43570</v>
      </c>
      <c r="G264" s="319" t="n">
        <v>43632</v>
      </c>
      <c r="H264" s="318" t="n">
        <v>895550</v>
      </c>
      <c r="I264" s="318" t="n">
        <v>0.61</v>
      </c>
      <c r="J264" s="318">
        <f>ROUND(H264*(I264/1000),2)</f>
        <v/>
      </c>
      <c r="K264" s="318" t="n"/>
    </row>
    <row r="265">
      <c r="B265" s="317" t="n">
        <v>237</v>
      </c>
      <c r="C265" s="318" t="n">
        <v>10272127</v>
      </c>
      <c r="D265" s="318" t="inlineStr">
        <is>
          <t>11004_ABC_Hyundai_Primetime_Upfront_Q2_2019_Digital</t>
        </is>
      </c>
      <c r="E265" s="318" t="inlineStr">
        <is>
          <t>ABC</t>
        </is>
      </c>
      <c r="F265" s="319" t="n">
        <v>43579</v>
      </c>
      <c r="G265" s="319" t="n">
        <v>43646</v>
      </c>
      <c r="H265" s="318" t="n">
        <v>454964</v>
      </c>
      <c r="I265" s="318" t="n">
        <v>0.61</v>
      </c>
      <c r="J265" s="318">
        <f>ROUND(H265*(I265/1000),2)</f>
        <v/>
      </c>
      <c r="K265" s="318" t="n"/>
    </row>
    <row r="266">
      <c r="B266" s="317" t="n">
        <v>238</v>
      </c>
      <c r="C266" s="318" t="n">
        <v>10272128</v>
      </c>
      <c r="D266" s="318" t="inlineStr">
        <is>
          <t>11260_FF_Prestige_Monistat_CY UF_2Q-4Q_2019_Digital</t>
        </is>
      </c>
      <c r="E266" s="318" t="inlineStr">
        <is>
          <t>Freeform</t>
        </is>
      </c>
      <c r="F266" s="319" t="n">
        <v>43563</v>
      </c>
      <c r="G266" s="319" t="n">
        <v>43639</v>
      </c>
      <c r="H266" s="318" t="n">
        <v>36772</v>
      </c>
      <c r="I266" s="318" t="n">
        <v>0.61</v>
      </c>
      <c r="J266" s="318">
        <f>ROUND(H266*(I266/1000),2)</f>
        <v/>
      </c>
      <c r="K266" s="318" t="n"/>
    </row>
    <row r="267">
      <c r="B267" s="317" t="n">
        <v>239</v>
      </c>
      <c r="C267" s="318" t="n">
        <v>10272129</v>
      </c>
      <c r="D267" s="318" t="inlineStr">
        <is>
          <t>11787_Freeform_McDonalds_Breakfast Core_Upfront_2Q_2019_Digital</t>
        </is>
      </c>
      <c r="E267" s="318" t="inlineStr">
        <is>
          <t>Freeform</t>
        </is>
      </c>
      <c r="F267" s="319" t="n">
        <v>43573</v>
      </c>
      <c r="G267" s="319" t="n">
        <v>43597</v>
      </c>
      <c r="H267" s="318" t="n">
        <v>1325</v>
      </c>
      <c r="I267" s="318" t="n">
        <v>0.61</v>
      </c>
      <c r="J267" s="318">
        <f>ROUND(H267*(I267/1000),2)</f>
        <v/>
      </c>
      <c r="K267" s="318" t="n"/>
    </row>
    <row r="268">
      <c r="B268" s="317" t="n">
        <v>240</v>
      </c>
      <c r="C268" s="318" t="n">
        <v>10272130</v>
      </c>
      <c r="D268" s="318" t="inlineStr">
        <is>
          <t>11214_ABC_Old Navy_Primetime_Upfront_Q2_2019_Digital_TV#19P123</t>
        </is>
      </c>
      <c r="E268" s="318" t="inlineStr">
        <is>
          <t>ABC</t>
        </is>
      </c>
      <c r="F268" s="319" t="n">
        <v>43580</v>
      </c>
      <c r="G268" s="319" t="n">
        <v>43625</v>
      </c>
      <c r="H268" s="318" t="n">
        <v>216378</v>
      </c>
      <c r="I268" s="318" t="n">
        <v>0.61</v>
      </c>
      <c r="J268" s="318">
        <f>ROUND(H268*(I268/1000),2)</f>
        <v/>
      </c>
      <c r="K268" s="318" t="n"/>
    </row>
    <row r="269">
      <c r="B269" s="317" t="n">
        <v>241</v>
      </c>
      <c r="C269" s="318" t="n">
        <v>10272131</v>
      </c>
      <c r="D269" s="318" t="inlineStr">
        <is>
          <t>10819_ABC _Consumer Cellular_Scatter_2Q_2019_Digital</t>
        </is>
      </c>
      <c r="E269" s="318" t="inlineStr">
        <is>
          <t>ABC</t>
        </is>
      </c>
      <c r="F269" s="319" t="n">
        <v>43556</v>
      </c>
      <c r="G269" s="319" t="n">
        <v>43646</v>
      </c>
      <c r="H269" s="318" t="n">
        <v>911602</v>
      </c>
      <c r="I269" s="318" t="n">
        <v>0.61</v>
      </c>
      <c r="J269" s="318">
        <f>ROUND(H269*(I269/1000),2)</f>
        <v/>
      </c>
      <c r="K269" s="318" t="n"/>
    </row>
    <row r="270">
      <c r="B270" s="317" t="n">
        <v>242</v>
      </c>
      <c r="C270" s="318" t="n">
        <v>10272132</v>
      </c>
      <c r="D270" s="318" t="inlineStr">
        <is>
          <t>11758_FF_Storck_Werthers_Upfront_2Q_2019_Digital</t>
        </is>
      </c>
      <c r="E270" s="318" t="inlineStr">
        <is>
          <t>Disney Channel</t>
        </is>
      </c>
      <c r="F270" s="319" t="n">
        <v>43572</v>
      </c>
      <c r="G270" s="319" t="n">
        <v>43646</v>
      </c>
      <c r="H270" s="318" t="n">
        <v>1</v>
      </c>
      <c r="I270" s="318" t="n">
        <v>0.61</v>
      </c>
      <c r="J270" s="318">
        <f>ROUND(H270*(I270/1000),2)</f>
        <v/>
      </c>
      <c r="K270" s="318" t="n"/>
    </row>
    <row r="271">
      <c r="B271" s="317" t="n">
        <v>243</v>
      </c>
      <c r="C271" s="318" t="n">
        <v>10272132</v>
      </c>
      <c r="D271" s="318" t="inlineStr">
        <is>
          <t>11758_FF_Storck_Werthers_Upfront_2Q_2019_Digital</t>
        </is>
      </c>
      <c r="E271" s="318" t="inlineStr">
        <is>
          <t>Disney XD</t>
        </is>
      </c>
      <c r="F271" s="319" t="n">
        <v>43572</v>
      </c>
      <c r="G271" s="319" t="n">
        <v>43646</v>
      </c>
      <c r="H271" s="318" t="n">
        <v>4</v>
      </c>
      <c r="I271" s="318" t="n">
        <v>0.61</v>
      </c>
      <c r="J271" s="318">
        <f>ROUND(H271*(I271/1000),2)</f>
        <v/>
      </c>
      <c r="K271" s="318" t="n"/>
    </row>
    <row r="272">
      <c r="B272" s="317" t="n">
        <v>244</v>
      </c>
      <c r="C272" s="318" t="n">
        <v>10272132</v>
      </c>
      <c r="D272" s="318" t="inlineStr">
        <is>
          <t>11758_FF_Storck_Werthers_Upfront_2Q_2019_Digital</t>
        </is>
      </c>
      <c r="E272" s="318" t="inlineStr">
        <is>
          <t>Freeform</t>
        </is>
      </c>
      <c r="F272" s="319" t="n">
        <v>43572</v>
      </c>
      <c r="G272" s="319" t="n">
        <v>43646</v>
      </c>
      <c r="H272" s="318" t="n">
        <v>12539</v>
      </c>
      <c r="I272" s="318" t="n">
        <v>0.61</v>
      </c>
      <c r="J272" s="318">
        <f>ROUND(H272*(I272/1000),2)</f>
        <v/>
      </c>
      <c r="K272" s="318" t="n"/>
    </row>
    <row r="273">
      <c r="B273" s="317" t="n">
        <v>245</v>
      </c>
      <c r="C273" s="318" t="n">
        <v>10272133</v>
      </c>
      <c r="D273" s="318" t="inlineStr">
        <is>
          <t>11020_ABC_P&amp;G_Crest Paste Gum Health_Primetime_Upfront_Q2_2019_Digital_TV#19P100</t>
        </is>
      </c>
      <c r="E273" s="318" t="inlineStr">
        <is>
          <t>ABC</t>
        </is>
      </c>
      <c r="F273" s="319" t="n">
        <v>43559</v>
      </c>
      <c r="G273" s="319" t="n">
        <v>43646</v>
      </c>
      <c r="H273" s="318" t="n">
        <v>411960</v>
      </c>
      <c r="I273" s="318" t="n">
        <v>0.61</v>
      </c>
      <c r="J273" s="318">
        <f>ROUND(H273*(I273/1000),2)</f>
        <v/>
      </c>
      <c r="K273" s="318" t="n"/>
    </row>
    <row r="274">
      <c r="B274" s="317" t="n">
        <v>246</v>
      </c>
      <c r="C274" s="318" t="n">
        <v>10272134</v>
      </c>
      <c r="D274" s="318" t="inlineStr">
        <is>
          <t>11541_Freeform_Toyota_Corolla_Zenith/Upfront_Q2_2019_Digital</t>
        </is>
      </c>
      <c r="E274" s="318" t="inlineStr">
        <is>
          <t>Freeform</t>
        </is>
      </c>
      <c r="F274" s="319" t="n">
        <v>43570</v>
      </c>
      <c r="G274" s="319" t="n">
        <v>43590</v>
      </c>
      <c r="H274" s="318" t="n">
        <v>772679</v>
      </c>
      <c r="I274" s="318" t="n">
        <v>0.61</v>
      </c>
      <c r="J274" s="318">
        <f>ROUND(H274*(I274/1000),2)</f>
        <v/>
      </c>
      <c r="K274" s="318" t="n"/>
    </row>
    <row r="275">
      <c r="B275" s="317" t="n">
        <v>247</v>
      </c>
      <c r="C275" s="318" t="n">
        <v>10272135</v>
      </c>
      <c r="D275" s="318" t="inlineStr">
        <is>
          <t>10983_Freeform_Conagra_Marie Meals_ROS_Upfront_2Q_2019_Digital</t>
        </is>
      </c>
      <c r="E275" s="318" t="inlineStr">
        <is>
          <t>Freeform</t>
        </is>
      </c>
      <c r="F275" s="319" t="n">
        <v>43558</v>
      </c>
      <c r="G275" s="319" t="n">
        <v>43611</v>
      </c>
      <c r="H275" s="318" t="n">
        <v>876560</v>
      </c>
      <c r="I275" s="318" t="n">
        <v>0.61</v>
      </c>
      <c r="J275" s="318">
        <f>ROUND(H275*(I275/1000),2)</f>
        <v/>
      </c>
      <c r="K275" s="318" t="n"/>
    </row>
    <row r="276">
      <c r="B276" s="317" t="n">
        <v>248</v>
      </c>
      <c r="C276" s="318" t="n">
        <v>10272136</v>
      </c>
      <c r="D276" s="318" t="inlineStr">
        <is>
          <t>11193_ABC_Conagra_Reddi Wip_Primetime LF_Upfront Unified_2Q_2019_19P268_W25-54 DAR</t>
        </is>
      </c>
      <c r="E276" s="318" t="inlineStr">
        <is>
          <t>ABC</t>
        </is>
      </c>
      <c r="F276" s="319" t="n">
        <v>43556</v>
      </c>
      <c r="G276" s="319" t="n">
        <v>43611</v>
      </c>
      <c r="H276" s="318" t="n">
        <v>97531</v>
      </c>
      <c r="I276" s="318" t="n">
        <v>0.61</v>
      </c>
      <c r="J276" s="318">
        <f>ROUND(H276*(I276/1000),2)</f>
        <v/>
      </c>
      <c r="K276" s="318" t="n"/>
    </row>
    <row r="277">
      <c r="B277" s="317" t="n">
        <v>249</v>
      </c>
      <c r="C277" s="318" t="n">
        <v>10272137</v>
      </c>
      <c r="D277" s="318" t="inlineStr">
        <is>
          <t>11883_Freeform_T-Mobile_Upfront_Q2_2019_Digital</t>
        </is>
      </c>
      <c r="E277" s="318" t="inlineStr">
        <is>
          <t>Freeform</t>
        </is>
      </c>
      <c r="F277" s="319" t="n">
        <v>43580</v>
      </c>
      <c r="G277" s="319" t="n">
        <v>43646</v>
      </c>
      <c r="H277" s="318" t="n">
        <v>526217</v>
      </c>
      <c r="I277" s="318" t="n">
        <v>0.61</v>
      </c>
      <c r="J277" s="318">
        <f>ROUND(H277*(I277/1000),2)</f>
        <v/>
      </c>
      <c r="K277" s="318" t="n"/>
    </row>
    <row r="278">
      <c r="B278" s="317" t="n">
        <v>250</v>
      </c>
      <c r="C278" s="318" t="n">
        <v>10272138</v>
      </c>
      <c r="D278" s="318" t="inlineStr">
        <is>
          <t>10998_ABC_Bayer_Claritin BASE_Primetime_Upront Unified_Q2_2019_TV#19P048_(+)_BYR_CLA_023_</t>
        </is>
      </c>
      <c r="E278" s="318" t="inlineStr">
        <is>
          <t>ABC</t>
        </is>
      </c>
      <c r="F278" s="319" t="n">
        <v>43556</v>
      </c>
      <c r="G278" s="319" t="n">
        <v>43611</v>
      </c>
      <c r="H278" s="318" t="n">
        <v>762454</v>
      </c>
      <c r="I278" s="318" t="n">
        <v>0.61</v>
      </c>
      <c r="J278" s="318">
        <f>ROUND(H278*(I278/1000),2)</f>
        <v/>
      </c>
      <c r="K278" s="318" t="n"/>
    </row>
    <row r="279">
      <c r="B279" s="317" t="n">
        <v>251</v>
      </c>
      <c r="C279" s="318" t="n">
        <v>10272139</v>
      </c>
      <c r="D279" s="318" t="inlineStr">
        <is>
          <t>11316_Freeform_Pepsi_Bubly_Upfront_2Q_2019_Digital</t>
        </is>
      </c>
      <c r="E279" s="318" t="inlineStr">
        <is>
          <t>Freeform</t>
        </is>
      </c>
      <c r="F279" s="319" t="n">
        <v>43564</v>
      </c>
      <c r="G279" s="319" t="n">
        <v>43646</v>
      </c>
      <c r="H279" s="318" t="n">
        <v>429816</v>
      </c>
      <c r="I279" s="318" t="n">
        <v>0.61</v>
      </c>
      <c r="J279" s="318">
        <f>ROUND(H279*(I279/1000),2)</f>
        <v/>
      </c>
      <c r="K279" s="318" t="n"/>
    </row>
    <row r="280">
      <c r="B280" s="317" t="n">
        <v>252</v>
      </c>
      <c r="C280" s="318" t="n">
        <v>10272140</v>
      </c>
      <c r="D280" s="318" t="inlineStr">
        <is>
          <t>11684_ABC_Beats_Nothing Can Stop You_ Prime LFV_Scatter_2Q_2019</t>
        </is>
      </c>
      <c r="E280" s="318" t="inlineStr">
        <is>
          <t>ABC</t>
        </is>
      </c>
      <c r="F280" s="319" t="n">
        <v>43574</v>
      </c>
      <c r="G280" s="319" t="n">
        <v>43646</v>
      </c>
      <c r="H280" s="318" t="n">
        <v>1796942</v>
      </c>
      <c r="I280" s="318" t="n">
        <v>0.61</v>
      </c>
      <c r="J280" s="318">
        <f>ROUND(H280*(I280/1000),2)</f>
        <v/>
      </c>
      <c r="K280" s="318" t="n"/>
    </row>
    <row r="281">
      <c r="B281" s="317" t="n">
        <v>253</v>
      </c>
      <c r="C281" s="318" t="n">
        <v>10272141</v>
      </c>
      <c r="D281" s="318" t="inlineStr">
        <is>
          <t>11945_Freeform_Walmart_OGP Broadband May_Upfront_Q2_2019_Digital</t>
        </is>
      </c>
      <c r="E281" s="318" t="inlineStr">
        <is>
          <t>Freeform</t>
        </is>
      </c>
      <c r="F281" s="319" t="n">
        <v>43586</v>
      </c>
      <c r="G281" s="319" t="n">
        <v>43616</v>
      </c>
      <c r="H281" s="318" t="n">
        <v>1874079</v>
      </c>
      <c r="I281" s="318" t="n">
        <v>0.61</v>
      </c>
      <c r="J281" s="318">
        <f>ROUND(H281*(I281/1000),2)</f>
        <v/>
      </c>
      <c r="K281" s="318" t="n"/>
    </row>
    <row r="282">
      <c r="B282" s="317" t="n">
        <v>254</v>
      </c>
      <c r="C282" s="318" t="n">
        <v>10272142</v>
      </c>
      <c r="D282" s="318" t="inlineStr">
        <is>
          <t>11204_ABC_TJX Companies_TJ Maxx_Primetime_Upfront Unified_Q2_2019_TV#19P080</t>
        </is>
      </c>
      <c r="E282" s="318" t="inlineStr">
        <is>
          <t>ABC</t>
        </is>
      </c>
      <c r="F282" s="319" t="n">
        <v>43556</v>
      </c>
      <c r="G282" s="319" t="n">
        <v>43646</v>
      </c>
      <c r="H282" s="318" t="n">
        <v>820975</v>
      </c>
      <c r="I282" s="318" t="n">
        <v>0.61</v>
      </c>
      <c r="J282" s="318">
        <f>ROUND(H282*(I282/1000),2)</f>
        <v/>
      </c>
      <c r="K282" s="318" t="n"/>
    </row>
    <row r="283">
      <c r="B283" s="317" t="n">
        <v>255</v>
      </c>
      <c r="C283" s="318" t="n">
        <v>10272143</v>
      </c>
      <c r="D283" s="318" t="inlineStr">
        <is>
          <t>11373_ABC_Universal_ Prime_ADI_2Q'19_#19P063</t>
        </is>
      </c>
      <c r="E283" s="318" t="inlineStr">
        <is>
          <t>ABC</t>
        </is>
      </c>
      <c r="F283" s="319" t="n">
        <v>43570</v>
      </c>
      <c r="G283" s="319" t="n">
        <v>43644</v>
      </c>
      <c r="H283" s="318" t="n">
        <v>302878</v>
      </c>
      <c r="I283" s="318" t="n">
        <v>0.61</v>
      </c>
      <c r="J283" s="318">
        <f>ROUND(H283*(I283/1000),2)</f>
        <v/>
      </c>
      <c r="K283" s="318" t="n"/>
    </row>
    <row r="284">
      <c r="B284" s="317" t="n">
        <v>256</v>
      </c>
      <c r="C284" s="318" t="n">
        <v>10272144</v>
      </c>
      <c r="D284" s="318" t="inlineStr">
        <is>
          <t>10743_ABC _Sanofi_Dupixent_ABC Digtal_Scatter_Q2_2019_Digital</t>
        </is>
      </c>
      <c r="E284" s="318" t="inlineStr">
        <is>
          <t>ABC</t>
        </is>
      </c>
      <c r="F284" s="319" t="n">
        <v>43557</v>
      </c>
      <c r="G284" s="319" t="n">
        <v>43597</v>
      </c>
      <c r="H284" s="318" t="n">
        <v>43581</v>
      </c>
      <c r="I284" s="318" t="n">
        <v>0.61</v>
      </c>
      <c r="J284" s="318">
        <f>ROUND(H284*(I284/1000),2)</f>
        <v/>
      </c>
      <c r="K284" s="318" t="n"/>
    </row>
    <row r="285">
      <c r="B285" s="317" t="n">
        <v>257</v>
      </c>
      <c r="C285" s="318" t="n">
        <v>10272145</v>
      </c>
      <c r="D285" s="318" t="inlineStr">
        <is>
          <t>11125_Freeform_Darden_Starcom/Upfront_2Q19_2019_Digital_TV#20150</t>
        </is>
      </c>
      <c r="E285" s="318" t="inlineStr">
        <is>
          <t>Freeform</t>
        </is>
      </c>
      <c r="F285" s="319" t="n">
        <v>43556</v>
      </c>
      <c r="G285" s="319" t="n">
        <v>43646</v>
      </c>
      <c r="H285" s="318" t="n">
        <v>1627449</v>
      </c>
      <c r="I285" s="318" t="n">
        <v>0.61</v>
      </c>
      <c r="J285" s="318">
        <f>ROUND(H285*(I285/1000),2)</f>
        <v/>
      </c>
      <c r="K285" s="318" t="n"/>
    </row>
    <row r="286">
      <c r="B286" s="317" t="n">
        <v>258</v>
      </c>
      <c r="C286" s="318" t="n">
        <v>10272146</v>
      </c>
      <c r="D286" s="318" t="inlineStr">
        <is>
          <t>11379_ABC_Cigna_News_Upfront_Q2_2019_Digital</t>
        </is>
      </c>
      <c r="E286" s="318" t="inlineStr">
        <is>
          <t>ABC</t>
        </is>
      </c>
      <c r="F286" s="319" t="n">
        <v>43556</v>
      </c>
      <c r="G286" s="319" t="n">
        <v>43646</v>
      </c>
      <c r="H286" s="318" t="n">
        <v>3243</v>
      </c>
      <c r="I286" s="318" t="n">
        <v>0.61</v>
      </c>
      <c r="J286" s="318">
        <f>ROUND(H286*(I286/1000),2)</f>
        <v/>
      </c>
      <c r="K286" s="318" t="n"/>
    </row>
    <row r="287">
      <c r="B287" s="317" t="n">
        <v>259</v>
      </c>
      <c r="C287" s="318" t="n">
        <v>10272147</v>
      </c>
      <c r="D287" s="318" t="inlineStr">
        <is>
          <t>11850_ABC_McDonalds ROD_Digital and JKL_Upfront_2Q'19_Digital</t>
        </is>
      </c>
      <c r="E287" s="318" t="inlineStr">
        <is>
          <t>ABC</t>
        </is>
      </c>
      <c r="F287" s="319" t="n">
        <v>43585</v>
      </c>
      <c r="G287" s="319" t="n">
        <v>43617</v>
      </c>
      <c r="H287" s="318" t="n">
        <v>2077696</v>
      </c>
      <c r="I287" s="318" t="n">
        <v>0.61</v>
      </c>
      <c r="J287" s="318">
        <f>ROUND(H287*(I287/1000),2)</f>
        <v/>
      </c>
      <c r="K287" s="318" t="n"/>
    </row>
    <row r="288">
      <c r="B288" s="317" t="n">
        <v>260</v>
      </c>
      <c r="C288" s="318" t="n">
        <v>10272148</v>
      </c>
      <c r="D288" s="318" t="inlineStr">
        <is>
          <t>11378_ABC_Booking.com_Prime_ADI_2Q'19_Digital_VOD_#19P486</t>
        </is>
      </c>
      <c r="E288" s="318" t="inlineStr">
        <is>
          <t>ABC</t>
        </is>
      </c>
      <c r="F288" s="319" t="n">
        <v>43563</v>
      </c>
      <c r="G288" s="319" t="n">
        <v>43646</v>
      </c>
      <c r="H288" s="318" t="n">
        <v>532212</v>
      </c>
      <c r="I288" s="318" t="n">
        <v>0.61</v>
      </c>
      <c r="J288" s="318">
        <f>ROUND(H288*(I288/1000),2)</f>
        <v/>
      </c>
      <c r="K288" s="318" t="n"/>
    </row>
    <row r="289">
      <c r="B289" s="317" t="n">
        <v>261</v>
      </c>
      <c r="C289" s="318" t="n">
        <v>10272149</v>
      </c>
      <c r="D289" s="318" t="inlineStr">
        <is>
          <t>11047_ABC_Amgen_Enbrel_Primetime_Upfront_Q2_2019_Digital_TV#19P133</t>
        </is>
      </c>
      <c r="E289" s="318" t="inlineStr">
        <is>
          <t>ABC</t>
        </is>
      </c>
      <c r="F289" s="319" t="n">
        <v>43556</v>
      </c>
      <c r="G289" s="319" t="n">
        <v>43646</v>
      </c>
      <c r="H289" s="318" t="n">
        <v>1570</v>
      </c>
      <c r="I289" s="318" t="n">
        <v>0.61</v>
      </c>
      <c r="J289" s="318">
        <f>ROUND(H289*(I289/1000),2)</f>
        <v/>
      </c>
      <c r="K289" s="318" t="n"/>
    </row>
    <row r="290">
      <c r="B290" s="317" t="n">
        <v>262</v>
      </c>
      <c r="C290" s="318" t="n">
        <v>10272150</v>
      </c>
      <c r="D290" s="318" t="inlineStr">
        <is>
          <t>11078_ABC_Bayer_Claritin D_Primetime_Upfront Unified_Q2_2019_TV#19P048_BYR_CLD_016</t>
        </is>
      </c>
      <c r="E290" s="318" t="inlineStr">
        <is>
          <t>ABC</t>
        </is>
      </c>
      <c r="F290" s="319" t="n">
        <v>43556</v>
      </c>
      <c r="G290" s="319" t="n">
        <v>43611</v>
      </c>
      <c r="H290" s="318" t="n">
        <v>791818</v>
      </c>
      <c r="I290" s="318" t="n">
        <v>0.61</v>
      </c>
      <c r="J290" s="318">
        <f>ROUND(H290*(I290/1000),2)</f>
        <v/>
      </c>
      <c r="K290" s="318" t="n"/>
    </row>
    <row r="291">
      <c r="B291" s="317" t="n">
        <v>263</v>
      </c>
      <c r="C291" s="318" t="n">
        <v>10272151</v>
      </c>
      <c r="D291" s="318" t="inlineStr">
        <is>
          <t>11304_ABC_Metro PCS_Primetime Upfront Unified_Upfront_Q2_2019_Digital_19P192</t>
        </is>
      </c>
      <c r="E291" s="318" t="inlineStr">
        <is>
          <t>ABC</t>
        </is>
      </c>
      <c r="F291" s="319" t="n">
        <v>43556</v>
      </c>
      <c r="G291" s="319" t="n">
        <v>43646</v>
      </c>
      <c r="H291" s="318" t="n">
        <v>877003</v>
      </c>
      <c r="I291" s="318" t="n">
        <v>0.61</v>
      </c>
      <c r="J291" s="318">
        <f>ROUND(H291*(I291/1000),2)</f>
        <v/>
      </c>
      <c r="K291" s="318" t="n"/>
    </row>
    <row r="292">
      <c r="B292" s="317" t="n">
        <v>264</v>
      </c>
      <c r="C292" s="318" t="n">
        <v>10272152</v>
      </c>
      <c r="D292" s="318" t="inlineStr">
        <is>
          <t>11094_ABC_P&amp;G_Downy Fabric Enhancer DY_Primetime_Upfront_Q2_2019_Digital_TV#19P100</t>
        </is>
      </c>
      <c r="E292" s="318" t="inlineStr">
        <is>
          <t>ABC</t>
        </is>
      </c>
      <c r="F292" s="319" t="n">
        <v>43558</v>
      </c>
      <c r="G292" s="319" t="n">
        <v>43639</v>
      </c>
      <c r="H292" s="318" t="n">
        <v>392682</v>
      </c>
      <c r="I292" s="318" t="n">
        <v>0.61</v>
      </c>
      <c r="J292" s="318">
        <f>ROUND(H292*(I292/1000),2)</f>
        <v/>
      </c>
      <c r="K292" s="318" t="n"/>
    </row>
    <row r="293">
      <c r="B293" s="317" t="n">
        <v>265</v>
      </c>
      <c r="C293" s="318" t="n">
        <v>10272153</v>
      </c>
      <c r="D293" s="318" t="inlineStr">
        <is>
          <t>11561_ABC_Realtor.com_Prime_Upfront Backfill_Q2_2019_Digital</t>
        </is>
      </c>
      <c r="E293" s="318" t="inlineStr">
        <is>
          <t>ABC</t>
        </is>
      </c>
      <c r="F293" s="319" t="n">
        <v>43564</v>
      </c>
      <c r="G293" s="319" t="n">
        <v>43646</v>
      </c>
      <c r="H293" s="318" t="n">
        <v>431021</v>
      </c>
      <c r="I293" s="318" t="n">
        <v>0.61</v>
      </c>
      <c r="J293" s="318">
        <f>ROUND(H293*(I293/1000),2)</f>
        <v/>
      </c>
      <c r="K293" s="318" t="n"/>
    </row>
    <row r="294">
      <c r="B294" s="317" t="n">
        <v>266</v>
      </c>
      <c r="C294" s="318" t="n">
        <v>10272154</v>
      </c>
      <c r="D294" s="318" t="inlineStr">
        <is>
          <t>11725_ABC_Chase_Prime &amp; News_Upfront_Q2_2019_Digital</t>
        </is>
      </c>
      <c r="E294" s="318" t="inlineStr">
        <is>
          <t>ABC</t>
        </is>
      </c>
      <c r="F294" s="319" t="n">
        <v>43570</v>
      </c>
      <c r="G294" s="319" t="n">
        <v>43646</v>
      </c>
      <c r="H294" s="318" t="n">
        <v>3059372</v>
      </c>
      <c r="I294" s="318" t="n">
        <v>0.61</v>
      </c>
      <c r="J294" s="318">
        <f>ROUND(H294*(I294/1000),2)</f>
        <v/>
      </c>
      <c r="K294" s="318" t="n"/>
    </row>
    <row r="295">
      <c r="B295" s="317" t="n">
        <v>267</v>
      </c>
      <c r="C295" s="318" t="n">
        <v>10272155</v>
      </c>
      <c r="D295" s="318" t="inlineStr">
        <is>
          <t>11717_DCWW_ Take Me Fishing_STB VOD/APPS_DC/DXD_Scatter_2Q_2019_Digital</t>
        </is>
      </c>
      <c r="E295" s="318" t="inlineStr">
        <is>
          <t>Disney Channel</t>
        </is>
      </c>
      <c r="F295" s="319" t="n">
        <v>43586</v>
      </c>
      <c r="G295" s="319" t="n">
        <v>43708</v>
      </c>
      <c r="H295" s="318" t="n">
        <v>749357</v>
      </c>
      <c r="I295" s="318" t="n">
        <v>0.61</v>
      </c>
      <c r="J295" s="318">
        <f>ROUND(H295*(I295/1000),2)</f>
        <v/>
      </c>
      <c r="K295" s="318" t="n"/>
    </row>
    <row r="296">
      <c r="B296" s="317" t="n">
        <v>268</v>
      </c>
      <c r="C296" s="318" t="n">
        <v>10272155</v>
      </c>
      <c r="D296" s="318" t="inlineStr">
        <is>
          <t>11717_DCWW_ Take Me Fishing_STB VOD/APPS_DC/DXD_Scatter_2Q_2019_Digital</t>
        </is>
      </c>
      <c r="E296" s="318" t="inlineStr">
        <is>
          <t>Disney XD</t>
        </is>
      </c>
      <c r="F296" s="319" t="n">
        <v>43586</v>
      </c>
      <c r="G296" s="319" t="n">
        <v>43708</v>
      </c>
      <c r="H296" s="318" t="n">
        <v>1089767</v>
      </c>
      <c r="I296" s="318" t="n">
        <v>0.61</v>
      </c>
      <c r="J296" s="318">
        <f>ROUND(H296*(I296/1000),2)</f>
        <v/>
      </c>
      <c r="K296" s="318" t="n"/>
    </row>
    <row r="297">
      <c r="B297" s="317" t="n">
        <v>269</v>
      </c>
      <c r="C297" s="318" t="n">
        <v>10272156</v>
      </c>
      <c r="D297" s="318" t="inlineStr">
        <is>
          <t>11438_Freefrom_Clorox_Scatter_Q2_2019_Digital</t>
        </is>
      </c>
      <c r="E297" s="318" t="inlineStr">
        <is>
          <t>Freeform</t>
        </is>
      </c>
      <c r="F297" s="319" t="n">
        <v>43578</v>
      </c>
      <c r="G297" s="319" t="n">
        <v>43639</v>
      </c>
      <c r="H297" s="318" t="n">
        <v>15956</v>
      </c>
      <c r="I297" s="318" t="n">
        <v>0.61</v>
      </c>
      <c r="J297" s="318">
        <f>ROUND(H297*(I297/1000),2)</f>
        <v/>
      </c>
      <c r="K297" s="318" t="n"/>
    </row>
    <row r="298">
      <c r="B298" s="317" t="n">
        <v>270</v>
      </c>
      <c r="C298" s="318" t="n">
        <v>10272157</v>
      </c>
      <c r="D298" s="318" t="inlineStr">
        <is>
          <t>11212_ABC_JCP_Enterprise_STBVOD_Upfront_Q2_2019_Digital</t>
        </is>
      </c>
      <c r="E298" s="318" t="inlineStr">
        <is>
          <t>ABC</t>
        </is>
      </c>
      <c r="F298" s="319" t="n">
        <v>43586</v>
      </c>
      <c r="G298" s="319" t="n">
        <v>43612</v>
      </c>
      <c r="H298" s="318" t="n">
        <v>2959942</v>
      </c>
      <c r="I298" s="318" t="n">
        <v>0.61</v>
      </c>
      <c r="J298" s="318">
        <f>ROUND(H298*(I298/1000),2)</f>
        <v/>
      </c>
      <c r="K298" s="318" t="n"/>
    </row>
    <row r="299">
      <c r="B299" s="317" t="n">
        <v>271</v>
      </c>
      <c r="C299" s="318" t="n">
        <v>10272158</v>
      </c>
      <c r="D299" s="318" t="inlineStr">
        <is>
          <t>11946_Freeform_JC Penney_May_Upfront_2Q19_Digital</t>
        </is>
      </c>
      <c r="E299" s="318" t="inlineStr">
        <is>
          <t>Freeform</t>
        </is>
      </c>
      <c r="F299" s="319" t="n">
        <v>43586</v>
      </c>
      <c r="G299" s="319" t="n">
        <v>43612</v>
      </c>
      <c r="H299" s="318" t="n">
        <v>3989</v>
      </c>
      <c r="I299" s="318" t="n">
        <v>0.61</v>
      </c>
      <c r="J299" s="318">
        <f>ROUND(H299*(I299/1000),2)</f>
        <v/>
      </c>
      <c r="K299" s="318" t="n"/>
    </row>
    <row r="300">
      <c r="B300" s="317" t="n">
        <v>272</v>
      </c>
      <c r="C300" s="318" t="n">
        <v>10272161</v>
      </c>
      <c r="D300" s="318" t="inlineStr">
        <is>
          <t>11728_ABC_AstraZeneca_Bydureon_Healix/Primetime_Scatter_2Q_2019_Digital</t>
        </is>
      </c>
      <c r="E300" s="318" t="inlineStr">
        <is>
          <t>ABC</t>
        </is>
      </c>
      <c r="F300" s="319" t="n">
        <v>43591</v>
      </c>
      <c r="G300" s="319" t="n">
        <v>43616</v>
      </c>
      <c r="H300" s="318" t="n">
        <v>812854</v>
      </c>
      <c r="I300" s="318" t="n">
        <v>0.61</v>
      </c>
      <c r="J300" s="318">
        <f>ROUND(H300*(I300/1000),2)</f>
        <v/>
      </c>
      <c r="K300" s="318" t="n"/>
    </row>
    <row r="301">
      <c r="B301" s="317" t="n">
        <v>273</v>
      </c>
      <c r="C301" s="318" t="n">
        <v>10301973</v>
      </c>
      <c r="D301" s="318" t="inlineStr">
        <is>
          <t>10583_ABC_Chipotle_Upfront_Prime LFV/Kimmel LFV&amp;SFV_Upfront_2Q_2019_P2+</t>
        </is>
      </c>
      <c r="E301" s="318" t="inlineStr">
        <is>
          <t>ABC</t>
        </is>
      </c>
      <c r="F301" s="319" t="n">
        <v>43591</v>
      </c>
      <c r="G301" s="319" t="n">
        <v>43632</v>
      </c>
      <c r="H301" s="318" t="n">
        <v>1481829</v>
      </c>
      <c r="I301" s="318" t="n">
        <v>0.61</v>
      </c>
      <c r="J301" s="318">
        <f>ROUND(H301*(I301/1000),2)</f>
        <v/>
      </c>
      <c r="K301" s="318" t="n"/>
    </row>
    <row r="302">
      <c r="B302" s="317" t="n">
        <v>274</v>
      </c>
      <c r="C302" s="318" t="n">
        <v>10301974</v>
      </c>
      <c r="D302" s="318" t="inlineStr">
        <is>
          <t>11842_ABC_Lionsgate_John Wick 3_Prime JKL_Unified Upfront_Q2_2019_Digital</t>
        </is>
      </c>
      <c r="E302" s="318" t="inlineStr">
        <is>
          <t>ABC</t>
        </is>
      </c>
      <c r="F302" s="319" t="n">
        <v>43591</v>
      </c>
      <c r="G302" s="319" t="n">
        <v>43604</v>
      </c>
      <c r="H302" s="318" t="n">
        <v>73642</v>
      </c>
      <c r="I302" s="318" t="n">
        <v>0.61</v>
      </c>
      <c r="J302" s="318">
        <f>ROUND(H302*(I302/1000),2)</f>
        <v/>
      </c>
      <c r="K302" s="318" t="n"/>
    </row>
    <row r="303">
      <c r="B303" s="317" t="n">
        <v>275</v>
      </c>
      <c r="C303" s="318" t="n">
        <v>10301977</v>
      </c>
      <c r="D303" s="318" t="inlineStr">
        <is>
          <t>11829_DCWW_Warner Brothers_PG13 Godzilla: King of the Monsters Pre-Opening_Upfront_2Q19_Digital_2019</t>
        </is>
      </c>
      <c r="E303" s="318" t="inlineStr">
        <is>
          <t>Disney Channel</t>
        </is>
      </c>
      <c r="F303" s="319" t="n">
        <v>43584</v>
      </c>
      <c r="G303" s="319" t="n">
        <v>43618</v>
      </c>
      <c r="H303" s="318" t="n">
        <v>162918</v>
      </c>
      <c r="I303" s="318" t="n">
        <v>0.61</v>
      </c>
      <c r="J303" s="318">
        <f>ROUND(H303*(I303/1000),2)</f>
        <v/>
      </c>
      <c r="K303" s="318" t="n"/>
    </row>
    <row r="304">
      <c r="B304" s="317" t="n">
        <v>276</v>
      </c>
      <c r="C304" s="318" t="n">
        <v>10301977</v>
      </c>
      <c r="D304" s="318" t="inlineStr">
        <is>
          <t>11829_DCWW_Warner Brothers_PG13 Godzilla: King of the Monsters Pre-Opening_Upfront_2Q19_Digital_2019</t>
        </is>
      </c>
      <c r="E304" s="318" t="inlineStr">
        <is>
          <t>Disney XD</t>
        </is>
      </c>
      <c r="F304" s="319" t="n">
        <v>43584</v>
      </c>
      <c r="G304" s="319" t="n">
        <v>43618</v>
      </c>
      <c r="H304" s="318" t="n">
        <v>77123</v>
      </c>
      <c r="I304" s="318" t="n">
        <v>0.61</v>
      </c>
      <c r="J304" s="318">
        <f>ROUND(H304*(I304/1000),2)</f>
        <v/>
      </c>
      <c r="K304" s="318" t="n"/>
    </row>
    <row r="305">
      <c r="B305" s="317" t="n">
        <v>277</v>
      </c>
      <c r="C305" s="318" t="n">
        <v>10301978</v>
      </c>
      <c r="D305" s="318" t="inlineStr">
        <is>
          <t>11509_Freeform_Pepsi_Lays Fluidity_Scatter_2Q_2019_Digital</t>
        </is>
      </c>
      <c r="E305" s="318" t="inlineStr">
        <is>
          <t>Freeform</t>
        </is>
      </c>
      <c r="F305" s="319" t="n">
        <v>43588</v>
      </c>
      <c r="G305" s="319" t="n">
        <v>43646</v>
      </c>
      <c r="H305" s="318" t="n">
        <v>756518</v>
      </c>
      <c r="I305" s="318" t="n">
        <v>0.61</v>
      </c>
      <c r="J305" s="318">
        <f>ROUND(H305*(I305/1000),2)</f>
        <v/>
      </c>
      <c r="K305" s="318" t="n"/>
    </row>
    <row r="306">
      <c r="B306" s="317" t="n">
        <v>278</v>
      </c>
      <c r="C306" s="318" t="n">
        <v>10301979</v>
      </c>
      <c r="D306" s="318" t="inlineStr">
        <is>
          <t>12008_DCWW_Warner Brothers_ Lego Movie 2 The Second Part PST_APP + VOD_2Q19_Upfront_Digital_2019</t>
        </is>
      </c>
      <c r="E306" s="318" t="inlineStr">
        <is>
          <t>Disney Channel</t>
        </is>
      </c>
      <c r="F306" s="319" t="n">
        <v>43588</v>
      </c>
      <c r="G306" s="319" t="n">
        <v>43594</v>
      </c>
      <c r="H306" s="318" t="n">
        <v>1843827</v>
      </c>
      <c r="I306" s="318" t="n">
        <v>0.61</v>
      </c>
      <c r="J306" s="318">
        <f>ROUND(H306*(I306/1000),2)</f>
        <v/>
      </c>
      <c r="K306" s="318" t="n"/>
    </row>
    <row r="307">
      <c r="B307" s="317" t="n">
        <v>279</v>
      </c>
      <c r="C307" s="318" t="n">
        <v>10301979</v>
      </c>
      <c r="D307" s="318" t="inlineStr">
        <is>
          <t>12008_DCWW_Warner Brothers_ Lego Movie 2 The Second Part PST_APP + VOD_2Q19_Upfront_Digital_2019</t>
        </is>
      </c>
      <c r="E307" s="318" t="inlineStr">
        <is>
          <t>Disney XD</t>
        </is>
      </c>
      <c r="F307" s="319" t="n">
        <v>43588</v>
      </c>
      <c r="G307" s="319" t="n">
        <v>43594</v>
      </c>
      <c r="H307" s="318" t="n">
        <v>591377</v>
      </c>
      <c r="I307" s="318" t="n">
        <v>0.61</v>
      </c>
      <c r="J307" s="318">
        <f>ROUND(H307*(I307/1000),2)</f>
        <v/>
      </c>
      <c r="K307" s="318" t="n"/>
    </row>
    <row r="308">
      <c r="B308" s="317" t="n">
        <v>280</v>
      </c>
      <c r="C308" s="318" t="n">
        <v>10301980</v>
      </c>
      <c r="D308" s="318" t="inlineStr">
        <is>
          <t>11901_ABC - Red Robin - 2Q'19 - Upfront - Primetime FEP/ VOD</t>
        </is>
      </c>
      <c r="E308" s="318" t="inlineStr">
        <is>
          <t>ABC</t>
        </is>
      </c>
      <c r="F308" s="319" t="n">
        <v>43584</v>
      </c>
      <c r="G308" s="319" t="n">
        <v>43618</v>
      </c>
      <c r="H308" s="318" t="n">
        <v>878459</v>
      </c>
      <c r="I308" s="318" t="n">
        <v>0.61</v>
      </c>
      <c r="J308" s="318">
        <f>ROUND(H308*(I308/1000),2)</f>
        <v/>
      </c>
      <c r="K308" s="318" t="n"/>
    </row>
    <row r="309">
      <c r="B309" s="317" t="n">
        <v>281</v>
      </c>
      <c r="C309" s="318" t="n">
        <v>10301981</v>
      </c>
      <c r="D309" s="318" t="inlineStr">
        <is>
          <t>11891_ABC_Apple_Apple Watch_Primetime VOD DAI_Upfront_Q2_2019_Digital</t>
        </is>
      </c>
      <c r="E309" s="318" t="inlineStr">
        <is>
          <t>ABC</t>
        </is>
      </c>
      <c r="F309" s="319" t="n">
        <v>43592</v>
      </c>
      <c r="G309" s="319" t="n">
        <v>43618</v>
      </c>
      <c r="H309" s="318" t="n">
        <v>246587</v>
      </c>
      <c r="I309" s="318" t="n">
        <v>0.61</v>
      </c>
      <c r="J309" s="318">
        <f>ROUND(H309*(I309/1000),2)</f>
        <v/>
      </c>
      <c r="K309" s="318" t="n"/>
    </row>
    <row r="310">
      <c r="B310" s="317" t="n">
        <v>282</v>
      </c>
      <c r="C310" s="318" t="n">
        <v>10311973</v>
      </c>
      <c r="D310" s="318" t="inlineStr">
        <is>
          <t>11892_ABC_Shark Ninja_Foodi_UM/Primetime_Scatter_2Q_2019_Digital</t>
        </is>
      </c>
      <c r="E310" s="318" t="inlineStr">
        <is>
          <t>ABC</t>
        </is>
      </c>
      <c r="F310" s="319" t="n">
        <v>43591</v>
      </c>
      <c r="G310" s="319" t="n">
        <v>43604</v>
      </c>
      <c r="H310" s="318" t="n">
        <v>218155</v>
      </c>
      <c r="I310" s="318" t="n">
        <v>0.61</v>
      </c>
      <c r="J310" s="318">
        <f>ROUND(H310*(I310/1000),2)</f>
        <v/>
      </c>
      <c r="K310" s="318" t="n"/>
    </row>
    <row r="311">
      <c r="B311" s="317" t="n">
        <v>283</v>
      </c>
      <c r="C311" s="318" t="n">
        <v>10311976</v>
      </c>
      <c r="D311" s="318" t="inlineStr">
        <is>
          <t>11983_Freeform_Tracfone_Total Wireless VOD_Upfront_2Q19_Digital</t>
        </is>
      </c>
      <c r="E311" s="318" t="inlineStr">
        <is>
          <t>Freeform</t>
        </is>
      </c>
      <c r="F311" s="319" t="n">
        <v>43591</v>
      </c>
      <c r="G311" s="319" t="n">
        <v>43625</v>
      </c>
      <c r="H311" s="318" t="n">
        <v>4658974</v>
      </c>
      <c r="I311" s="318" t="n">
        <v>0.61</v>
      </c>
      <c r="J311" s="318">
        <f>ROUND(H311*(I311/1000),2)</f>
        <v/>
      </c>
      <c r="K311" s="318" t="n"/>
    </row>
    <row r="312">
      <c r="B312" s="317" t="n">
        <v>284</v>
      </c>
      <c r="C312" s="318" t="n">
        <v>10311977</v>
      </c>
      <c r="D312" s="318" t="inlineStr">
        <is>
          <t>11961_Freeform_Warner_The Sun is Also a Star Pre-Opening_ADI_Upfront_2Q_2019_Digital</t>
        </is>
      </c>
      <c r="E312" s="318" t="inlineStr">
        <is>
          <t>Freeform</t>
        </is>
      </c>
      <c r="F312" s="319" t="n">
        <v>43591</v>
      </c>
      <c r="G312" s="319" t="n">
        <v>43604</v>
      </c>
      <c r="H312" s="318" t="n">
        <v>2041238</v>
      </c>
      <c r="I312" s="318" t="n">
        <v>0.61</v>
      </c>
      <c r="J312" s="318">
        <f>ROUND(H312*(I312/1000),2)</f>
        <v/>
      </c>
      <c r="K312" s="318" t="n"/>
    </row>
    <row r="313">
      <c r="B313" s="317" t="n">
        <v>285</v>
      </c>
      <c r="C313" s="318" t="n">
        <v>10311978</v>
      </c>
      <c r="D313" s="318" t="inlineStr">
        <is>
          <t>11859_ABC_Apple Siri Drivers_Primetime VOD_Scatter_2Q/3Q_2019_Digital</t>
        </is>
      </c>
      <c r="E313" s="318" t="inlineStr">
        <is>
          <t>ABC</t>
        </is>
      </c>
      <c r="F313" s="319" t="n">
        <v>43591</v>
      </c>
      <c r="G313" s="319" t="n">
        <v>43646</v>
      </c>
      <c r="H313" s="318" t="n">
        <v>256</v>
      </c>
      <c r="I313" s="318" t="n">
        <v>0.61</v>
      </c>
      <c r="J313" s="318">
        <f>ROUND(H313*(I313/1000),2)</f>
        <v/>
      </c>
      <c r="K313" s="318" t="n"/>
    </row>
    <row r="314">
      <c r="B314" s="317" t="n">
        <v>286</v>
      </c>
      <c r="C314" s="318" t="n">
        <v>10311979</v>
      </c>
      <c r="D314" s="318" t="inlineStr">
        <is>
          <t>11939_Freeform_Apple VOD_Upfront_Watch_2Q_2019_Digital</t>
        </is>
      </c>
      <c r="E314" s="318" t="inlineStr">
        <is>
          <t>Freeform</t>
        </is>
      </c>
      <c r="F314" s="319" t="n">
        <v>43592</v>
      </c>
      <c r="G314" s="319" t="n">
        <v>43618</v>
      </c>
      <c r="H314" s="318" t="n">
        <v>248378</v>
      </c>
      <c r="I314" s="318" t="n">
        <v>0.61</v>
      </c>
      <c r="J314" s="318">
        <f>ROUND(H314*(I314/1000),2)</f>
        <v/>
      </c>
      <c r="K314" s="318" t="n"/>
    </row>
    <row r="315">
      <c r="B315" s="317" t="n">
        <v>287</v>
      </c>
      <c r="C315" s="318" t="n">
        <v>10311981</v>
      </c>
      <c r="D315" s="318" t="inlineStr">
        <is>
          <t>11564_ABC/FF_Annapurna_The Hustle_ABC &amp; Freeform_Scatter_Q2_2019_Digital</t>
        </is>
      </c>
      <c r="E315" s="318" t="inlineStr">
        <is>
          <t>ABC</t>
        </is>
      </c>
      <c r="F315" s="319" t="n">
        <v>43574</v>
      </c>
      <c r="G315" s="319" t="n">
        <v>43597</v>
      </c>
      <c r="H315" s="318" t="n">
        <v>1</v>
      </c>
      <c r="I315" s="318" t="n">
        <v>0.61</v>
      </c>
      <c r="J315" s="318">
        <f>ROUND(H315*(I315/1000),2)</f>
        <v/>
      </c>
      <c r="K315" s="318" t="n"/>
    </row>
    <row r="316">
      <c r="B316" s="317" t="n">
        <v>288</v>
      </c>
      <c r="C316" s="318" t="n">
        <v>10311981</v>
      </c>
      <c r="D316" s="318" t="inlineStr">
        <is>
          <t>11564_ABC/FF_Annapurna_The Hustle_ABC &amp; Freeform_Scatter_Q2_2019_Digital</t>
        </is>
      </c>
      <c r="E316" s="318" t="inlineStr">
        <is>
          <t>Freeform</t>
        </is>
      </c>
      <c r="F316" s="319" t="n">
        <v>43574</v>
      </c>
      <c r="G316" s="319" t="n">
        <v>43597</v>
      </c>
      <c r="H316" s="318" t="n">
        <v>299058</v>
      </c>
      <c r="I316" s="318" t="n">
        <v>0.61</v>
      </c>
      <c r="J316" s="318">
        <f>ROUND(H316*(I316/1000),2)</f>
        <v/>
      </c>
      <c r="K316" s="318" t="n"/>
    </row>
    <row r="317">
      <c r="B317" s="317" t="n">
        <v>289</v>
      </c>
      <c r="C317" s="318" t="n">
        <v>10311984</v>
      </c>
      <c r="D317" s="318" t="inlineStr">
        <is>
          <t>11949_ABC_Jared_Primetime_ADI_Q2_2019_TV#19P198</t>
        </is>
      </c>
      <c r="E317" s="318" t="inlineStr">
        <is>
          <t>ABC</t>
        </is>
      </c>
      <c r="F317" s="319" t="n">
        <v>43591</v>
      </c>
      <c r="G317" s="319" t="n">
        <v>43597</v>
      </c>
      <c r="H317" s="318" t="n">
        <v>1745751</v>
      </c>
      <c r="I317" s="318" t="n">
        <v>0.61</v>
      </c>
      <c r="J317" s="318">
        <f>ROUND(H317*(I317/1000),2)</f>
        <v/>
      </c>
      <c r="K317" s="318" t="n"/>
    </row>
    <row r="318">
      <c r="B318" s="317" t="n">
        <v>290</v>
      </c>
      <c r="C318" s="318" t="n">
        <v>10311985</v>
      </c>
      <c r="D318" s="318" t="inlineStr">
        <is>
          <t>11950_ABC_Kay Jewelers_Primetime_ADI_Q2_2019_TV#19P196</t>
        </is>
      </c>
      <c r="E318" s="318" t="inlineStr">
        <is>
          <t>ABC</t>
        </is>
      </c>
      <c r="F318" s="319" t="n">
        <v>43587</v>
      </c>
      <c r="G318" s="319" t="n">
        <v>43611</v>
      </c>
      <c r="H318" s="318" t="n">
        <v>751090</v>
      </c>
      <c r="I318" s="318" t="n">
        <v>0.61</v>
      </c>
      <c r="J318" s="318">
        <f>ROUND(H318*(I318/1000),2)</f>
        <v/>
      </c>
      <c r="K318" s="318" t="n"/>
    </row>
    <row r="319">
      <c r="B319" s="317" t="n">
        <v>291</v>
      </c>
      <c r="C319" s="318" t="n">
        <v>10311986</v>
      </c>
      <c r="D319" s="318" t="inlineStr">
        <is>
          <t>11955_ABC_Zales_Primetime_ADI_Q2_2019_TV#19P199</t>
        </is>
      </c>
      <c r="E319" s="318" t="inlineStr">
        <is>
          <t>ABC</t>
        </is>
      </c>
      <c r="F319" s="319" t="n">
        <v>43587</v>
      </c>
      <c r="G319" s="319" t="n">
        <v>43611</v>
      </c>
      <c r="H319" s="318" t="n">
        <v>397655</v>
      </c>
      <c r="I319" s="318" t="n">
        <v>0.61</v>
      </c>
      <c r="J319" s="318">
        <f>ROUND(H319*(I319/1000),2)</f>
        <v/>
      </c>
      <c r="K319" s="318" t="n"/>
    </row>
    <row r="320">
      <c r="B320" s="317" t="n">
        <v>292</v>
      </c>
      <c r="C320" s="318" t="n">
        <v>10311986</v>
      </c>
      <c r="D320" s="318" t="inlineStr">
        <is>
          <t>11955_ABC_Zales_Primetime_ADI_Q2_2019_TV#19P199</t>
        </is>
      </c>
      <c r="E320" s="318" t="inlineStr">
        <is>
          <t>Freeform</t>
        </is>
      </c>
      <c r="F320" s="319" t="n">
        <v>43587</v>
      </c>
      <c r="G320" s="319" t="n">
        <v>43611</v>
      </c>
      <c r="H320" s="318" t="n">
        <v>16907</v>
      </c>
      <c r="I320" s="318" t="n">
        <v>0.61</v>
      </c>
      <c r="J320" s="318">
        <f>ROUND(H320*(I320/1000),2)</f>
        <v/>
      </c>
      <c r="K320" s="318" t="n"/>
    </row>
    <row r="321">
      <c r="B321" s="317" t="n">
        <v>293</v>
      </c>
      <c r="C321" s="318" t="n">
        <v>10311987</v>
      </c>
      <c r="D321" s="318" t="inlineStr">
        <is>
          <t>11920_ABC_Kay Jewelers_Kay Gifting_Primetime/Kimmel_Upfront_2Q_2019_Show Target_SJT_KAY_001_</t>
        </is>
      </c>
      <c r="E321" s="318" t="inlineStr">
        <is>
          <t>ABC</t>
        </is>
      </c>
      <c r="F321" s="319" t="n">
        <v>43586</v>
      </c>
      <c r="G321" s="319" t="n">
        <v>43597</v>
      </c>
      <c r="H321" s="318" t="n">
        <v>428906</v>
      </c>
      <c r="I321" s="318" t="n">
        <v>0.61</v>
      </c>
      <c r="J321" s="318">
        <f>ROUND(H321*(I321/1000),2)</f>
        <v/>
      </c>
      <c r="K321" s="318" t="n"/>
    </row>
    <row r="322">
      <c r="B322" s="317" t="n">
        <v>294</v>
      </c>
      <c r="C322" s="318" t="n">
        <v>10311989</v>
      </c>
      <c r="D322" s="318" t="inlineStr">
        <is>
          <t>11401_ABC_Apex_Linkedin_ABC Digital_Scatter_2Q_2019_Digital_A25-49</t>
        </is>
      </c>
      <c r="E322" s="318" t="inlineStr">
        <is>
          <t>ABC</t>
        </is>
      </c>
      <c r="F322" s="319" t="n">
        <v>43588</v>
      </c>
      <c r="G322" s="319" t="n">
        <v>43639</v>
      </c>
      <c r="H322" s="318" t="n">
        <v>2638088</v>
      </c>
      <c r="I322" s="318" t="n">
        <v>0.61</v>
      </c>
      <c r="J322" s="318">
        <f>ROUND(H322*(I322/1000),2)</f>
        <v/>
      </c>
      <c r="K322" s="318" t="n"/>
    </row>
    <row r="323">
      <c r="B323" s="317" t="n">
        <v>295</v>
      </c>
      <c r="C323" s="318" t="n">
        <v>10311990</v>
      </c>
      <c r="D323" s="318" t="inlineStr">
        <is>
          <t>12027_Freeform - Red Robin - Scatter- FEP/VOD - 2Q'19</t>
        </is>
      </c>
      <c r="E323" s="318" t="inlineStr">
        <is>
          <t>Freeform</t>
        </is>
      </c>
      <c r="F323" s="319" t="n">
        <v>43592</v>
      </c>
      <c r="G323" s="319" t="n">
        <v>43618</v>
      </c>
      <c r="H323" s="318" t="n">
        <v>101807</v>
      </c>
      <c r="I323" s="318" t="n">
        <v>0.61</v>
      </c>
      <c r="J323" s="318">
        <f>ROUND(H323*(I323/1000),2)</f>
        <v/>
      </c>
      <c r="K323" s="318" t="n"/>
    </row>
    <row r="324">
      <c r="B324" s="317" t="n">
        <v>296</v>
      </c>
      <c r="C324" s="318" t="n">
        <v>10311996</v>
      </c>
      <c r="D324" s="318" t="inlineStr">
        <is>
          <t>11358_FF_Universal_Ma_Scatter_Q3_2019_Digital</t>
        </is>
      </c>
      <c r="E324" s="318" t="inlineStr">
        <is>
          <t>Freeform</t>
        </is>
      </c>
      <c r="F324" s="319" t="n">
        <v>43591</v>
      </c>
      <c r="G324" s="319" t="n">
        <v>43616</v>
      </c>
      <c r="H324" s="318" t="n">
        <v>822081</v>
      </c>
      <c r="I324" s="318" t="n">
        <v>0.61</v>
      </c>
      <c r="J324" s="318">
        <f>ROUND(H324*(I324/1000),2)</f>
        <v/>
      </c>
      <c r="K324" s="318" t="n"/>
    </row>
    <row r="325">
      <c r="B325" s="317" t="n">
        <v>297</v>
      </c>
      <c r="C325" s="318" t="n">
        <v>10311998</v>
      </c>
      <c r="D325" s="318" t="inlineStr">
        <is>
          <t>PSAs on Disney Channel Q3 - Q4 FY2019 - SD-HD</t>
        </is>
      </c>
      <c r="E325" s="318" t="inlineStr">
        <is>
          <t>Disney Channel</t>
        </is>
      </c>
      <c r="F325" s="319" t="n">
        <v>43593</v>
      </c>
      <c r="G325" s="319" t="n">
        <v>43830</v>
      </c>
      <c r="H325" s="318" t="n">
        <v>2176125</v>
      </c>
      <c r="I325" s="318" t="n">
        <v>0.61</v>
      </c>
      <c r="J325" s="318">
        <f>ROUND(H325*(I325/1000),2)</f>
        <v/>
      </c>
      <c r="K325" s="318" t="n"/>
    </row>
    <row r="326">
      <c r="B326" s="317" t="n">
        <v>298</v>
      </c>
      <c r="C326" s="318" t="n">
        <v>10311999</v>
      </c>
      <c r="D326" s="318" t="inlineStr">
        <is>
          <t>11665_ABC_P&amp;G_Bounty_Prime_Upfront_Q2_2019_Digital_19P066</t>
        </is>
      </c>
      <c r="E326" s="318" t="inlineStr">
        <is>
          <t>ABC</t>
        </is>
      </c>
      <c r="F326" s="319" t="n">
        <v>43591</v>
      </c>
      <c r="G326" s="319" t="n">
        <v>43637</v>
      </c>
      <c r="H326" s="318" t="n">
        <v>38146</v>
      </c>
      <c r="I326" s="318" t="n">
        <v>0.61</v>
      </c>
      <c r="J326" s="318">
        <f>ROUND(H326*(I326/1000),2)</f>
        <v/>
      </c>
      <c r="K326" s="318" t="n"/>
    </row>
    <row r="327">
      <c r="B327" s="317" t="n">
        <v>299</v>
      </c>
      <c r="C327" s="318" t="n">
        <v>10312000</v>
      </c>
      <c r="D327" s="318" t="inlineStr">
        <is>
          <t>11934_Freeform_Warner_Godzilla Pre-Opening_ADI_Upfront_2Q_2019_Digital</t>
        </is>
      </c>
      <c r="E327" s="318" t="inlineStr">
        <is>
          <t>Freeform</t>
        </is>
      </c>
      <c r="F327" s="319" t="n">
        <v>43593</v>
      </c>
      <c r="G327" s="319" t="n">
        <v>43618</v>
      </c>
      <c r="H327" s="318" t="n">
        <v>15359</v>
      </c>
      <c r="I327" s="318" t="n">
        <v>0.61</v>
      </c>
      <c r="J327" s="318">
        <f>ROUND(H327*(I327/1000),2)</f>
        <v/>
      </c>
      <c r="K327" s="318" t="n"/>
    </row>
    <row r="328">
      <c r="B328" s="317" t="n">
        <v>300</v>
      </c>
      <c r="C328" s="318" t="n">
        <v>10312001</v>
      </c>
      <c r="D328" s="318" t="inlineStr">
        <is>
          <t>PSAs on Disney Junior Q3-Q4 FY19 - SD-HD</t>
        </is>
      </c>
      <c r="E328" s="318" t="inlineStr">
        <is>
          <t>Disney Junior</t>
        </is>
      </c>
      <c r="F328" s="319" t="n">
        <v>43593</v>
      </c>
      <c r="G328" s="319" t="n">
        <v>43830</v>
      </c>
      <c r="H328" s="318" t="n">
        <v>1029531</v>
      </c>
      <c r="I328" s="318" t="n">
        <v>0.61</v>
      </c>
      <c r="J328" s="318">
        <f>ROUND(H328*(I328/1000),2)</f>
        <v/>
      </c>
      <c r="K328" s="318" t="n"/>
    </row>
    <row r="329">
      <c r="B329" s="317" t="n">
        <v>301</v>
      </c>
      <c r="C329" s="318" t="n">
        <v>10312003</v>
      </c>
      <c r="D329" s="318" t="inlineStr">
        <is>
          <t>11041_ABC_American Express_Platinum_UM/Prime ADI_Upfront_2Q_2019_Digital_19P459</t>
        </is>
      </c>
      <c r="E329" s="318" t="inlineStr">
        <is>
          <t>ABC</t>
        </is>
      </c>
      <c r="F329" s="319" t="n">
        <v>43593</v>
      </c>
      <c r="G329" s="319" t="n">
        <v>43639</v>
      </c>
      <c r="H329" s="318" t="n">
        <v>68946</v>
      </c>
      <c r="I329" s="318" t="n">
        <v>0.61</v>
      </c>
      <c r="J329" s="318">
        <f>ROUND(H329*(I329/1000),2)</f>
        <v/>
      </c>
      <c r="K329" s="318" t="n"/>
    </row>
    <row r="330">
      <c r="B330" s="317" t="n">
        <v>302</v>
      </c>
      <c r="C330" s="318" t="n">
        <v>10312008</v>
      </c>
      <c r="D330" s="318" t="inlineStr">
        <is>
          <t>11520_Freeform_Dairy Queen_Treats_ROS_Upfront_Q2_2019_Digital</t>
        </is>
      </c>
      <c r="E330" s="318" t="inlineStr">
        <is>
          <t>Freeform</t>
        </is>
      </c>
      <c r="F330" s="319" t="n">
        <v>43588</v>
      </c>
      <c r="G330" s="319" t="n">
        <v>43639</v>
      </c>
      <c r="H330" s="318" t="n">
        <v>225495</v>
      </c>
      <c r="I330" s="318" t="n">
        <v>0.61</v>
      </c>
      <c r="J330" s="318">
        <f>ROUND(H330*(I330/1000),2)</f>
        <v/>
      </c>
      <c r="K330" s="318" t="n"/>
    </row>
    <row r="331">
      <c r="B331" s="317" t="n">
        <v>303</v>
      </c>
      <c r="C331" s="318" t="n">
        <v>10312010</v>
      </c>
      <c r="D331" s="318" t="inlineStr">
        <is>
          <t>11223_ABC_Microsoft_End User_Prime &amp; JKL_Upfront_Q2_2019_19P135 &amp; 19L006</t>
        </is>
      </c>
      <c r="E331" s="318" t="inlineStr">
        <is>
          <t>ABC</t>
        </is>
      </c>
      <c r="F331" s="319" t="n">
        <v>43584</v>
      </c>
      <c r="G331" s="319" t="n">
        <v>43646</v>
      </c>
      <c r="H331" s="318" t="n">
        <v>706231</v>
      </c>
      <c r="I331" s="318" t="n">
        <v>0.61</v>
      </c>
      <c r="J331" s="318">
        <f>ROUND(H331*(I331/1000),2)</f>
        <v/>
      </c>
      <c r="K331" s="318" t="n"/>
    </row>
    <row r="332">
      <c r="B332" s="317" t="n">
        <v>304</v>
      </c>
      <c r="C332" s="318" t="n">
        <v>10312012</v>
      </c>
      <c r="D332" s="318" t="inlineStr">
        <is>
          <t>11416_DCWW_WDSMP_Aladdin_Upfront_Q2_2019_Digital_DC DAI</t>
        </is>
      </c>
      <c r="E332" s="318" t="inlineStr">
        <is>
          <t>Disney Channel</t>
        </is>
      </c>
      <c r="F332" s="319" t="n">
        <v>43598</v>
      </c>
      <c r="G332" s="319" t="n">
        <v>43611</v>
      </c>
      <c r="H332" s="318" t="n">
        <v>1060033</v>
      </c>
      <c r="I332" s="318" t="n">
        <v>0.61</v>
      </c>
      <c r="J332" s="318">
        <f>ROUND(H332*(I332/1000),2)</f>
        <v/>
      </c>
      <c r="K332" s="318" t="n"/>
    </row>
    <row r="333">
      <c r="B333" s="317" t="n">
        <v>305</v>
      </c>
      <c r="C333" s="318" t="n">
        <v>10312017</v>
      </c>
      <c r="D333" s="318" t="inlineStr">
        <is>
          <t>11439_DCWW_Milk Pep_Upfront_Q1-Q3_2019_Digital</t>
        </is>
      </c>
      <c r="E333" s="318" t="inlineStr">
        <is>
          <t>Disney Channel</t>
        </is>
      </c>
      <c r="F333" s="319" t="n">
        <v>43598</v>
      </c>
      <c r="G333" s="319" t="n">
        <v>43646</v>
      </c>
      <c r="H333" s="318" t="n">
        <v>78969</v>
      </c>
      <c r="I333" s="318" t="n">
        <v>0.61</v>
      </c>
      <c r="J333" s="318">
        <f>ROUND(H333*(I333/1000),2)</f>
        <v/>
      </c>
      <c r="K333" s="318" t="n"/>
    </row>
    <row r="334">
      <c r="B334" s="317" t="n">
        <v>306</v>
      </c>
      <c r="C334" s="318" t="n">
        <v>10312017</v>
      </c>
      <c r="D334" s="318" t="inlineStr">
        <is>
          <t>11439_DCWW_Milk Pep_Upfront_Q1-Q3_2019_Digital</t>
        </is>
      </c>
      <c r="E334" s="318" t="inlineStr">
        <is>
          <t>Disney XD</t>
        </is>
      </c>
      <c r="F334" s="319" t="n">
        <v>43598</v>
      </c>
      <c r="G334" s="319" t="n">
        <v>43646</v>
      </c>
      <c r="H334" s="318" t="n">
        <v>77184</v>
      </c>
      <c r="I334" s="318" t="n">
        <v>0.61</v>
      </c>
      <c r="J334" s="318">
        <f>ROUND(H334*(I334/1000),2)</f>
        <v/>
      </c>
      <c r="K334" s="318" t="n"/>
    </row>
    <row r="335">
      <c r="B335" s="317" t="n">
        <v>307</v>
      </c>
      <c r="C335" s="318" t="n">
        <v>10312018</v>
      </c>
      <c r="D335" s="318" t="inlineStr">
        <is>
          <t>12037_ABC_ Paramount_Rocketman-DABC LFV_ 2Q'19 Scatter_</t>
        </is>
      </c>
      <c r="E335" s="318" t="inlineStr">
        <is>
          <t>ABC</t>
        </is>
      </c>
      <c r="F335" s="319" t="n">
        <v>43598</v>
      </c>
      <c r="G335" s="319" t="n">
        <v>43616</v>
      </c>
      <c r="H335" s="318" t="n">
        <v>394198</v>
      </c>
      <c r="I335" s="318" t="n">
        <v>0.61</v>
      </c>
      <c r="J335" s="318">
        <f>ROUND(H335*(I335/1000),2)</f>
        <v/>
      </c>
      <c r="K335" s="318" t="n"/>
    </row>
    <row r="336">
      <c r="B336" s="317" t="n">
        <v>308</v>
      </c>
      <c r="C336" s="318" t="n">
        <v>10312018</v>
      </c>
      <c r="D336" s="318" t="inlineStr">
        <is>
          <t>12037_ABC_ Paramount_Rocketman-DABC LFV_ 2Q'19 Scatter_</t>
        </is>
      </c>
      <c r="E336" s="318" t="inlineStr">
        <is>
          <t>Freeform</t>
        </is>
      </c>
      <c r="F336" s="319" t="n">
        <v>43598</v>
      </c>
      <c r="G336" s="319" t="n">
        <v>43616</v>
      </c>
      <c r="H336" s="318" t="n">
        <v>52781</v>
      </c>
      <c r="I336" s="318" t="n">
        <v>0.61</v>
      </c>
      <c r="J336" s="318">
        <f>ROUND(H336*(I336/1000),2)</f>
        <v/>
      </c>
      <c r="K336" s="318" t="n"/>
    </row>
    <row r="337">
      <c r="B337" s="317" t="n">
        <v>309</v>
      </c>
      <c r="C337" s="318" t="n">
        <v>10312021</v>
      </c>
      <c r="D337" s="318" t="inlineStr">
        <is>
          <t>12036_ABC_Apple_Apple iPhone_Primetime VOD DAI_Upfront_Q2_2019_Digital</t>
        </is>
      </c>
      <c r="E337" s="318" t="inlineStr">
        <is>
          <t>ABC</t>
        </is>
      </c>
      <c r="F337" s="319" t="n">
        <v>43599</v>
      </c>
      <c r="G337" s="319" t="n">
        <v>43616</v>
      </c>
      <c r="H337" s="318" t="n">
        <v>196791</v>
      </c>
      <c r="I337" s="318" t="n">
        <v>0.61</v>
      </c>
      <c r="J337" s="318">
        <f>ROUND(H337*(I337/1000),2)</f>
        <v/>
      </c>
      <c r="K337" s="318" t="n"/>
    </row>
    <row r="338">
      <c r="B338" s="317" t="n">
        <v>310</v>
      </c>
      <c r="C338" s="318" t="n">
        <v>10312022</v>
      </c>
      <c r="D338" s="318" t="inlineStr">
        <is>
          <t>12006_ABC_Smuckers_Milk Bone_Primetime_Upfront_Q2_2019_Digital</t>
        </is>
      </c>
      <c r="E338" s="318" t="inlineStr">
        <is>
          <t>ABC</t>
        </is>
      </c>
      <c r="F338" s="319" t="n">
        <v>43591</v>
      </c>
      <c r="G338" s="319" t="n">
        <v>43632</v>
      </c>
      <c r="H338" s="318" t="n">
        <v>382562</v>
      </c>
      <c r="I338" s="318" t="n">
        <v>0.61</v>
      </c>
      <c r="J338" s="318">
        <f>ROUND(H338*(I338/1000),2)</f>
        <v/>
      </c>
      <c r="K338" s="318" t="n"/>
    </row>
    <row r="339">
      <c r="B339" s="317" t="n">
        <v>311</v>
      </c>
      <c r="C339" s="318" t="n">
        <v>10312026</v>
      </c>
      <c r="D339" s="318" t="inlineStr">
        <is>
          <t>11930_Freeform_Chattem_Freeform LFV_ADI_Upfront_Q2_2019_Digital_19I309</t>
        </is>
      </c>
      <c r="E339" s="318" t="inlineStr">
        <is>
          <t>ABC</t>
        </is>
      </c>
      <c r="F339" s="319" t="n">
        <v>43592</v>
      </c>
      <c r="G339" s="319" t="n">
        <v>43646</v>
      </c>
      <c r="H339" s="318" t="n">
        <v>312582</v>
      </c>
      <c r="I339" s="318" t="n">
        <v>0.61</v>
      </c>
      <c r="J339" s="318">
        <f>ROUND(H339*(I339/1000),2)</f>
        <v/>
      </c>
      <c r="K339" s="318" t="n"/>
    </row>
    <row r="340">
      <c r="B340" s="317" t="n">
        <v>312</v>
      </c>
      <c r="C340" s="318" t="n">
        <v>10312026</v>
      </c>
      <c r="D340" s="318" t="inlineStr">
        <is>
          <t>11930_Freeform_Chattem_Freeform LFV_ADI_Upfront_Q2_2019_Digital_19I309</t>
        </is>
      </c>
      <c r="E340" s="318" t="inlineStr">
        <is>
          <t>Freeform</t>
        </is>
      </c>
      <c r="F340" s="319" t="n">
        <v>43592</v>
      </c>
      <c r="G340" s="319" t="n">
        <v>43646</v>
      </c>
      <c r="H340" s="318" t="n">
        <v>4683336</v>
      </c>
      <c r="I340" s="318" t="n">
        <v>0.61</v>
      </c>
      <c r="J340" s="318">
        <f>ROUND(H340*(I340/1000),2)</f>
        <v/>
      </c>
      <c r="K340" s="318" t="n"/>
    </row>
    <row r="341">
      <c r="B341" s="317" t="n">
        <v>313</v>
      </c>
      <c r="C341" s="318" t="n">
        <v>10312027</v>
      </c>
      <c r="D341" s="318" t="inlineStr">
        <is>
          <t>11938_Freeform_Apple VOD_Upfront_iPhone_2Q_2019_Digital</t>
        </is>
      </c>
      <c r="E341" s="318" t="inlineStr">
        <is>
          <t>Freeform</t>
        </is>
      </c>
      <c r="F341" s="319" t="n">
        <v>43599</v>
      </c>
      <c r="G341" s="319" t="n">
        <v>43618</v>
      </c>
      <c r="H341" s="318" t="n">
        <v>270566</v>
      </c>
      <c r="I341" s="318" t="n">
        <v>0.61</v>
      </c>
      <c r="J341" s="318">
        <f>ROUND(H341*(I341/1000),2)</f>
        <v/>
      </c>
      <c r="K341" s="318" t="n"/>
    </row>
    <row r="342">
      <c r="B342" s="317" t="n">
        <v>314</v>
      </c>
      <c r="C342" s="318" t="n">
        <v>10312028</v>
      </c>
      <c r="D342" s="318" t="inlineStr">
        <is>
          <t>11993_ABC_Dr Pepper_Bai_Primetime_ADI_Q2_2019_Digital_TV#19P559</t>
        </is>
      </c>
      <c r="E342" s="318" t="inlineStr">
        <is>
          <t>ABC</t>
        </is>
      </c>
      <c r="F342" s="319" t="n">
        <v>43594</v>
      </c>
      <c r="G342" s="319" t="n">
        <v>43646</v>
      </c>
      <c r="H342" s="318" t="n">
        <v>465352</v>
      </c>
      <c r="I342" s="318" t="n">
        <v>0.61</v>
      </c>
      <c r="J342" s="318">
        <f>ROUND(H342*(I342/1000),2)</f>
        <v/>
      </c>
      <c r="K342" s="318" t="n"/>
    </row>
    <row r="343">
      <c r="B343" s="317" t="n">
        <v>315</v>
      </c>
      <c r="C343" s="318" t="n">
        <v>10312029</v>
      </c>
      <c r="D343" s="318" t="inlineStr">
        <is>
          <t>11927_ABC_Dr Pepper_Canada Dry_Primetime_ADI_Q2_2019_Digital_TV#19P569</t>
        </is>
      </c>
      <c r="E343" s="318" t="inlineStr">
        <is>
          <t>ABC</t>
        </is>
      </c>
      <c r="F343" s="319" t="n">
        <v>43593</v>
      </c>
      <c r="G343" s="319" t="n">
        <v>43632</v>
      </c>
      <c r="H343" s="318" t="n">
        <v>520908</v>
      </c>
      <c r="I343" s="318" t="n">
        <v>0.61</v>
      </c>
      <c r="J343" s="318">
        <f>ROUND(H343*(I343/1000),2)</f>
        <v/>
      </c>
      <c r="K343" s="318" t="n"/>
    </row>
    <row r="344">
      <c r="B344" s="317" t="n">
        <v>316</v>
      </c>
      <c r="C344" s="318" t="n">
        <v>10312030</v>
      </c>
      <c r="D344" s="318" t="inlineStr">
        <is>
          <t>11461_FF_Annapurna_Booksmart_Pretty Little Liars_Scatter_Q2_2019_Digital</t>
        </is>
      </c>
      <c r="E344" s="318" t="inlineStr">
        <is>
          <t>Freeform</t>
        </is>
      </c>
      <c r="F344" s="319" t="n">
        <v>43598</v>
      </c>
      <c r="G344" s="319" t="n">
        <v>43614</v>
      </c>
      <c r="H344" s="318" t="n">
        <v>213517</v>
      </c>
      <c r="I344" s="318" t="n">
        <v>0.61</v>
      </c>
      <c r="J344" s="318">
        <f>ROUND(H344*(I344/1000),2)</f>
        <v/>
      </c>
      <c r="K344" s="318" t="n"/>
    </row>
    <row r="345">
      <c r="B345" s="317" t="n">
        <v>317</v>
      </c>
      <c r="C345" s="318" t="n">
        <v>10312041</v>
      </c>
      <c r="D345" s="318" t="inlineStr">
        <is>
          <t>11885_ABC_SC Johnson_Raid_Primetime_Upfront_Q2_2019_Digital</t>
        </is>
      </c>
      <c r="E345" s="318" t="inlineStr">
        <is>
          <t>ABC</t>
        </is>
      </c>
      <c r="F345" s="319" t="n">
        <v>43582</v>
      </c>
      <c r="G345" s="319" t="n">
        <v>43644</v>
      </c>
      <c r="H345" s="318" t="n">
        <v>802397</v>
      </c>
      <c r="I345" s="318" t="n">
        <v>0.61</v>
      </c>
      <c r="J345" s="318">
        <f>ROUND(H345*(I345/1000),2)</f>
        <v/>
      </c>
      <c r="K345" s="318" t="n"/>
    </row>
    <row r="346">
      <c r="B346" s="317" t="n">
        <v>318</v>
      </c>
      <c r="C346" s="318" t="n">
        <v>10312050</v>
      </c>
      <c r="D346" s="318" t="inlineStr">
        <is>
          <t>11999_Freeform_Pepsi_Frappuccino_Upfront_2Q_2019_Digital</t>
        </is>
      </c>
      <c r="E346" s="318" t="inlineStr">
        <is>
          <t>ABC</t>
        </is>
      </c>
      <c r="F346" s="319" t="n">
        <v>43595</v>
      </c>
      <c r="G346" s="319" t="n">
        <v>43646</v>
      </c>
      <c r="H346" s="318" t="n">
        <v>181141</v>
      </c>
      <c r="I346" s="318" t="n">
        <v>0.61</v>
      </c>
      <c r="J346" s="318">
        <f>ROUND(H346*(I346/1000),2)</f>
        <v/>
      </c>
      <c r="K346" s="318" t="n"/>
    </row>
    <row r="347">
      <c r="B347" s="317" t="n">
        <v>319</v>
      </c>
      <c r="C347" s="318" t="n">
        <v>10312050</v>
      </c>
      <c r="D347" s="318" t="inlineStr">
        <is>
          <t>11999_Freeform_Pepsi_Frappuccino_Upfront_2Q_2019_Digital</t>
        </is>
      </c>
      <c r="E347" s="318" t="inlineStr">
        <is>
          <t>Freeform</t>
        </is>
      </c>
      <c r="F347" s="319" t="n">
        <v>43595</v>
      </c>
      <c r="G347" s="319" t="n">
        <v>43646</v>
      </c>
      <c r="H347" s="318" t="n">
        <v>150082</v>
      </c>
      <c r="I347" s="318" t="n">
        <v>0.61</v>
      </c>
      <c r="J347" s="318">
        <f>ROUND(H347*(I347/1000),2)</f>
        <v/>
      </c>
      <c r="K347" s="318" t="n"/>
    </row>
    <row r="348">
      <c r="B348" s="317" t="n">
        <v>320</v>
      </c>
      <c r="C348" s="318" t="n">
        <v>10312053</v>
      </c>
      <c r="D348" s="318" t="inlineStr">
        <is>
          <t>10981_ABC_Mazda_Primetime_ADI_Q2_2019_TV#19P293</t>
        </is>
      </c>
      <c r="E348" s="318" t="inlineStr">
        <is>
          <t>ABC</t>
        </is>
      </c>
      <c r="F348" s="319" t="n">
        <v>43564</v>
      </c>
      <c r="G348" s="319" t="n">
        <v>43632</v>
      </c>
      <c r="H348" s="318" t="n">
        <v>105990</v>
      </c>
      <c r="I348" s="318" t="n">
        <v>0.61</v>
      </c>
      <c r="J348" s="318">
        <f>ROUND(H348*(I348/1000),2)</f>
        <v/>
      </c>
      <c r="K348" s="318" t="n"/>
    </row>
    <row r="349">
      <c r="B349" s="317" t="n">
        <v>321</v>
      </c>
      <c r="C349" s="318" t="n">
        <v>10312054</v>
      </c>
      <c r="D349" s="318" t="inlineStr">
        <is>
          <t>12054_ABC_Kay Jewelers_Kay Bridal_Primetime/Kimmel_Upfront_2Q_2019_Show Target_SJT_KBR_001_</t>
        </is>
      </c>
      <c r="E349" s="318" t="inlineStr">
        <is>
          <t>ABC</t>
        </is>
      </c>
      <c r="F349" s="319" t="n">
        <v>43598</v>
      </c>
      <c r="G349" s="319" t="n">
        <v>43611</v>
      </c>
      <c r="H349" s="318" t="n">
        <v>454415</v>
      </c>
      <c r="I349" s="318" t="n">
        <v>0.61</v>
      </c>
      <c r="J349" s="318">
        <f>ROUND(H349*(I349/1000),2)</f>
        <v/>
      </c>
      <c r="K349" s="318" t="n"/>
    </row>
    <row r="350">
      <c r="B350" s="317" t="n">
        <v>322</v>
      </c>
      <c r="C350" s="318" t="n">
        <v>10312058</v>
      </c>
      <c r="D350" s="318" t="inlineStr">
        <is>
          <t>11699_ABC_TrueCar_CAT3_Prime_Upfront Backfill_Q2_2019_Digital</t>
        </is>
      </c>
      <c r="E350" s="318" t="inlineStr">
        <is>
          <t>ABC</t>
        </is>
      </c>
      <c r="F350" s="319" t="n">
        <v>43605</v>
      </c>
      <c r="G350" s="319" t="n">
        <v>43618</v>
      </c>
      <c r="H350" s="318" t="n">
        <v>42383</v>
      </c>
      <c r="I350" s="318" t="n">
        <v>0.61</v>
      </c>
      <c r="J350" s="318">
        <f>ROUND(H350*(I350/1000),2)</f>
        <v/>
      </c>
      <c r="K350" s="318" t="n"/>
    </row>
    <row r="351">
      <c r="B351" s="317" t="n">
        <v>323</v>
      </c>
      <c r="C351" s="318" t="n">
        <v>10312059</v>
      </c>
      <c r="D351" s="318" t="inlineStr">
        <is>
          <t>12045_ABC/FF_Fox_Dark Phoenix_ABC Digital &amp; Freeform_Upfront_Q2_2019_Digital</t>
        </is>
      </c>
      <c r="E351" s="318" t="inlineStr">
        <is>
          <t>ABC</t>
        </is>
      </c>
      <c r="F351" s="319" t="n">
        <v>43594</v>
      </c>
      <c r="G351" s="319" t="n">
        <v>43623</v>
      </c>
      <c r="H351" s="318" t="n">
        <v>71179</v>
      </c>
      <c r="I351" s="318" t="n">
        <v>0.61</v>
      </c>
      <c r="J351" s="318">
        <f>ROUND(H351*(I351/1000),2)</f>
        <v/>
      </c>
      <c r="K351" s="318" t="n"/>
    </row>
    <row r="352">
      <c r="B352" s="317" t="n">
        <v>324</v>
      </c>
      <c r="C352" s="318" t="n">
        <v>10312060</v>
      </c>
      <c r="D352" s="318" t="inlineStr">
        <is>
          <t>11936_DCWW_Warner Brothers_Detective Pikachu Chase II _UF_2Q19_2019_Digital</t>
        </is>
      </c>
      <c r="E352" s="318" t="inlineStr">
        <is>
          <t>Disney Channel</t>
        </is>
      </c>
      <c r="F352" s="319" t="n">
        <v>43601</v>
      </c>
      <c r="G352" s="319" t="n">
        <v>43604</v>
      </c>
      <c r="H352" s="318" t="n">
        <v>879661</v>
      </c>
      <c r="I352" s="318" t="n">
        <v>0.61</v>
      </c>
      <c r="J352" s="318">
        <f>ROUND(H352*(I352/1000),2)</f>
        <v/>
      </c>
      <c r="K352" s="318" t="n"/>
    </row>
    <row r="353">
      <c r="B353" s="317" t="n">
        <v>325</v>
      </c>
      <c r="C353" s="318" t="n">
        <v>10312060</v>
      </c>
      <c r="D353" s="318" t="inlineStr">
        <is>
          <t>11936_DCWW_Warner Brothers_Detective Pikachu Chase II _UF_2Q19_2019_Digital</t>
        </is>
      </c>
      <c r="E353" s="318" t="inlineStr">
        <is>
          <t>Disney XD</t>
        </is>
      </c>
      <c r="F353" s="319" t="n">
        <v>43601</v>
      </c>
      <c r="G353" s="319" t="n">
        <v>43604</v>
      </c>
      <c r="H353" s="318" t="n">
        <v>275014</v>
      </c>
      <c r="I353" s="318" t="n">
        <v>0.61</v>
      </c>
      <c r="J353" s="318">
        <f>ROUND(H353*(I353/1000),2)</f>
        <v/>
      </c>
      <c r="K353" s="318" t="n"/>
    </row>
    <row r="354">
      <c r="B354" s="317" t="n">
        <v>326</v>
      </c>
      <c r="C354" s="318" t="n">
        <v>10312065</v>
      </c>
      <c r="D354" s="318" t="inlineStr">
        <is>
          <t>12048_ABC_TrueCar_NCF3_Prime_Upfront Backfill_Q2_2019_Digital</t>
        </is>
      </c>
      <c r="E354" s="318" t="inlineStr">
        <is>
          <t>ABC</t>
        </is>
      </c>
      <c r="F354" s="319" t="n">
        <v>43605</v>
      </c>
      <c r="G354" s="319" t="n">
        <v>43618</v>
      </c>
      <c r="H354" s="318" t="n">
        <v>42472</v>
      </c>
      <c r="I354" s="318" t="n">
        <v>0.61</v>
      </c>
      <c r="J354" s="318">
        <f>ROUND(H354*(I354/1000),2)</f>
        <v/>
      </c>
      <c r="K354" s="318" t="n"/>
    </row>
    <row r="355">
      <c r="B355" s="317" t="n">
        <v>327</v>
      </c>
      <c r="C355" s="318" t="n">
        <v>10312066</v>
      </c>
      <c r="D355" s="318" t="inlineStr">
        <is>
          <t>12065_ABC_La-Z-Boy_Ent/Lifestyle_Upfront_Q2_2019_Digital</t>
        </is>
      </c>
      <c r="E355" s="318" t="inlineStr">
        <is>
          <t>ABC</t>
        </is>
      </c>
      <c r="F355" s="319" t="n">
        <v>43599</v>
      </c>
      <c r="G355" s="319" t="n">
        <v>43611</v>
      </c>
      <c r="H355" s="318" t="n">
        <v>30591</v>
      </c>
      <c r="I355" s="318" t="n">
        <v>0.61</v>
      </c>
      <c r="J355" s="318">
        <f>ROUND(H355*(I355/1000),2)</f>
        <v/>
      </c>
      <c r="K355" s="318" t="n"/>
    </row>
    <row r="356">
      <c r="B356" s="317" t="n">
        <v>328</v>
      </c>
      <c r="C356" s="318" t="n">
        <v>10312067</v>
      </c>
      <c r="D356" s="318" t="inlineStr">
        <is>
          <t>11397_ABC_Mitsubishi_Primetime_Upfront_Q2_2019_Digital</t>
        </is>
      </c>
      <c r="E356" s="318" t="inlineStr">
        <is>
          <t>ABC</t>
        </is>
      </c>
      <c r="F356" s="319" t="n">
        <v>43556</v>
      </c>
      <c r="G356" s="319" t="n">
        <v>43632</v>
      </c>
      <c r="H356" s="318" t="n">
        <v>7151</v>
      </c>
      <c r="I356" s="318" t="n">
        <v>0.61</v>
      </c>
      <c r="J356" s="318">
        <f>ROUND(H356*(I356/1000),2)</f>
        <v/>
      </c>
      <c r="K356" s="318" t="n"/>
    </row>
    <row r="357">
      <c r="B357" s="317" t="n">
        <v>329</v>
      </c>
      <c r="C357" s="318" t="n">
        <v>10312068</v>
      </c>
      <c r="D357" s="318" t="inlineStr">
        <is>
          <t>12108_ABC_GE_Cafe_Primetime_Scatter_2Q_2019-FEP PRIME</t>
        </is>
      </c>
      <c r="E357" s="318" t="inlineStr">
        <is>
          <t>ABC</t>
        </is>
      </c>
      <c r="F357" s="319" t="n">
        <v>43602</v>
      </c>
      <c r="G357" s="319" t="n">
        <v>43646</v>
      </c>
      <c r="H357" s="318" t="n">
        <v>738407</v>
      </c>
      <c r="I357" s="318" t="n">
        <v>0.61</v>
      </c>
      <c r="J357" s="318">
        <f>ROUND(H357*(I357/1000),2)</f>
        <v/>
      </c>
      <c r="K357" s="318" t="n"/>
    </row>
    <row r="358">
      <c r="B358" s="317" t="n">
        <v>330</v>
      </c>
      <c r="C358" s="318" t="n">
        <v>10312069</v>
      </c>
      <c r="D358" s="318" t="inlineStr">
        <is>
          <t>11422_ABC_WDSMP_Toy Story 4_Primetime_Upfront_Q2_2019_Digital</t>
        </is>
      </c>
      <c r="E358" s="318" t="inlineStr">
        <is>
          <t>ABC</t>
        </is>
      </c>
      <c r="F358" s="319" t="n">
        <v>43605</v>
      </c>
      <c r="G358" s="319" t="n">
        <v>43639</v>
      </c>
      <c r="H358" s="318" t="n">
        <v>1063482</v>
      </c>
      <c r="I358" s="318" t="n">
        <v>0.61</v>
      </c>
      <c r="J358" s="318">
        <f>ROUND(H358*(I358/1000),2)</f>
        <v/>
      </c>
      <c r="K358" s="318" t="n"/>
    </row>
    <row r="359">
      <c r="B359" s="317" t="n">
        <v>331</v>
      </c>
      <c r="C359" s="318" t="n">
        <v>10312071</v>
      </c>
      <c r="D359" s="318" t="inlineStr">
        <is>
          <t>12155_ABC_Sony Pictures_MIB International_UM/Prime_Upfront_2Q_2019_Digital</t>
        </is>
      </c>
      <c r="E359" s="318" t="inlineStr">
        <is>
          <t>ABC</t>
        </is>
      </c>
      <c r="F359" s="319" t="n">
        <v>43605</v>
      </c>
      <c r="G359" s="319" t="n">
        <v>43633</v>
      </c>
      <c r="H359" s="318" t="n">
        <v>24509</v>
      </c>
      <c r="I359" s="318" t="n">
        <v>0.61</v>
      </c>
      <c r="J359" s="318">
        <f>ROUND(H359*(I359/1000),2)</f>
        <v/>
      </c>
      <c r="K359" s="318" t="n"/>
    </row>
    <row r="360">
      <c r="B360" s="317" t="n">
        <v>332</v>
      </c>
      <c r="C360" s="318" t="n">
        <v>10312074</v>
      </c>
      <c r="D360" s="318" t="inlineStr">
        <is>
          <t>11527_Freeform_Old Navy_Upfront_2Q19_Digital</t>
        </is>
      </c>
      <c r="E360" s="318" t="inlineStr">
        <is>
          <t>Freeform</t>
        </is>
      </c>
      <c r="F360" s="319" t="n">
        <v>43600</v>
      </c>
      <c r="G360" s="319" t="n">
        <v>43625</v>
      </c>
      <c r="H360" s="318" t="n">
        <v>170</v>
      </c>
      <c r="I360" s="318" t="n">
        <v>0.61</v>
      </c>
      <c r="J360" s="318">
        <f>ROUND(H360*(I360/1000),2)</f>
        <v/>
      </c>
      <c r="K360" s="318" t="n"/>
    </row>
    <row r="361">
      <c r="B361" s="317" t="n">
        <v>333</v>
      </c>
      <c r="C361" s="318" t="n">
        <v>10312075</v>
      </c>
      <c r="D361" s="318" t="inlineStr">
        <is>
          <t>12033_FF_Priceline_Scatter_Pre-emptible_Q2_2019_Digital</t>
        </is>
      </c>
      <c r="E361" s="318" t="inlineStr">
        <is>
          <t>Freeform</t>
        </is>
      </c>
      <c r="F361" s="319" t="n">
        <v>43600</v>
      </c>
      <c r="G361" s="319" t="n">
        <v>43646</v>
      </c>
      <c r="H361" s="318" t="n">
        <v>162939</v>
      </c>
      <c r="I361" s="318" t="n">
        <v>0.61</v>
      </c>
      <c r="J361" s="318">
        <f>ROUND(H361*(I361/1000),2)</f>
        <v/>
      </c>
      <c r="K361" s="318" t="n"/>
    </row>
    <row r="362">
      <c r="B362" s="317" t="n">
        <v>334</v>
      </c>
      <c r="C362" s="318" t="n">
        <v>10312076</v>
      </c>
      <c r="D362" s="318" t="inlineStr">
        <is>
          <t>11131_ABC_Storck_Werther's_Primetime LF + JKL LF/SF_Upfront_2Q_2019_Digital_P2+</t>
        </is>
      </c>
      <c r="E362" s="318" t="inlineStr">
        <is>
          <t>ABC</t>
        </is>
      </c>
      <c r="F362" s="319" t="n">
        <v>43572</v>
      </c>
      <c r="G362" s="319" t="n">
        <v>43646</v>
      </c>
      <c r="H362" s="318" t="n">
        <v>39690</v>
      </c>
      <c r="I362" s="318" t="n">
        <v>0.61</v>
      </c>
      <c r="J362" s="318">
        <f>ROUND(H362*(I362/1000),2)</f>
        <v/>
      </c>
      <c r="K362" s="318" t="n"/>
    </row>
    <row r="363">
      <c r="B363" s="317" t="n">
        <v>335</v>
      </c>
      <c r="C363" s="318" t="n">
        <v>10312078</v>
      </c>
      <c r="D363" s="318" t="inlineStr">
        <is>
          <t>11882_ABC_SC Johnson_OFF_Primetime_Upfront_Q2_2019_Digital_11882_4/27</t>
        </is>
      </c>
      <c r="E363" s="318" t="inlineStr">
        <is>
          <t>ABC</t>
        </is>
      </c>
      <c r="F363" s="319" t="n">
        <v>43584</v>
      </c>
      <c r="G363" s="319" t="n">
        <v>43644</v>
      </c>
      <c r="H363" s="318" t="n">
        <v>470447</v>
      </c>
      <c r="I363" s="318" t="n">
        <v>0.61</v>
      </c>
      <c r="J363" s="318">
        <f>ROUND(H363*(I363/1000),2)</f>
        <v/>
      </c>
      <c r="K363" s="318" t="n"/>
    </row>
    <row r="364">
      <c r="B364" s="317" t="n">
        <v>336</v>
      </c>
      <c r="C364" s="318" t="n">
        <v>10312080</v>
      </c>
      <c r="D364" s="318" t="inlineStr">
        <is>
          <t>12069_DCWW_McDonalds_Secret Life of Pets_2Q19_Upfront_Digital_2019</t>
        </is>
      </c>
      <c r="E364" s="318" t="inlineStr">
        <is>
          <t>Disney Channel</t>
        </is>
      </c>
      <c r="F364" s="319" t="n">
        <v>43606</v>
      </c>
      <c r="G364" s="319" t="n">
        <v>43626</v>
      </c>
      <c r="H364" s="318" t="n">
        <v>272084</v>
      </c>
      <c r="I364" s="318" t="n">
        <v>0.61</v>
      </c>
      <c r="J364" s="318">
        <f>ROUND(H364*(I364/1000),2)</f>
        <v/>
      </c>
      <c r="K364" s="318" t="n"/>
    </row>
    <row r="365">
      <c r="B365" s="317" t="n">
        <v>337</v>
      </c>
      <c r="C365" s="318" t="n">
        <v>10312080</v>
      </c>
      <c r="D365" s="318" t="inlineStr">
        <is>
          <t>12069_DCWW_McDonalds_Secret Life of Pets_2Q19_Upfront_Digital_2019</t>
        </is>
      </c>
      <c r="E365" s="318" t="inlineStr">
        <is>
          <t>Disney XD</t>
        </is>
      </c>
      <c r="F365" s="319" t="n">
        <v>43606</v>
      </c>
      <c r="G365" s="319" t="n">
        <v>43626</v>
      </c>
      <c r="H365" s="318" t="n">
        <v>267026</v>
      </c>
      <c r="I365" s="318" t="n">
        <v>0.61</v>
      </c>
      <c r="J365" s="318">
        <f>ROUND(H365*(I365/1000),2)</f>
        <v/>
      </c>
      <c r="K365" s="318" t="n"/>
    </row>
    <row r="366">
      <c r="B366" s="317" t="n">
        <v>338</v>
      </c>
      <c r="C366" s="318" t="n">
        <v>10312081</v>
      </c>
      <c r="D366" s="318" t="inlineStr">
        <is>
          <t>11417_ABC_Boehringer_Jardiance_Prime FEP/VOD_Upfront_2Q_2019_Digital</t>
        </is>
      </c>
      <c r="E366" s="318" t="inlineStr">
        <is>
          <t>ABC</t>
        </is>
      </c>
      <c r="F366" s="319" t="n">
        <v>43602</v>
      </c>
      <c r="G366" s="319" t="n">
        <v>43639</v>
      </c>
      <c r="H366" s="318" t="n">
        <v>2154</v>
      </c>
      <c r="I366" s="318" t="n">
        <v>0.61</v>
      </c>
      <c r="J366" s="318">
        <f>ROUND(H366*(I366/1000),2)</f>
        <v/>
      </c>
      <c r="K366" s="318" t="n"/>
    </row>
    <row r="367">
      <c r="B367" s="317" t="n">
        <v>339</v>
      </c>
      <c r="C367" s="318" t="n">
        <v>10312082</v>
      </c>
      <c r="D367" s="318" t="inlineStr">
        <is>
          <t>12140_Freeform_Sony_MIBIntl_Upfront_2Q19_2019_Digital</t>
        </is>
      </c>
      <c r="E367" s="318" t="inlineStr">
        <is>
          <t>Freeform</t>
        </is>
      </c>
      <c r="F367" s="319" t="n">
        <v>43606</v>
      </c>
      <c r="G367" s="319" t="n">
        <v>43632</v>
      </c>
      <c r="H367" s="318" t="n">
        <v>151287</v>
      </c>
      <c r="I367" s="318" t="n">
        <v>0.61</v>
      </c>
      <c r="J367" s="318">
        <f>ROUND(H367*(I367/1000),2)</f>
        <v/>
      </c>
      <c r="K367" s="318" t="n"/>
    </row>
    <row r="368">
      <c r="B368" s="317" t="n">
        <v>340</v>
      </c>
      <c r="C368" s="318" t="n">
        <v>10312084</v>
      </c>
      <c r="D368" s="318" t="inlineStr">
        <is>
          <t>10970_ABC_Pfizer_Ibrance_Prime_Upfront_Q2_2019_Digital_19P060</t>
        </is>
      </c>
      <c r="E368" s="318" t="inlineStr">
        <is>
          <t>ABC</t>
        </is>
      </c>
      <c r="F368" s="319" t="n">
        <v>43557</v>
      </c>
      <c r="G368" s="319" t="n">
        <v>43646</v>
      </c>
      <c r="H368" s="318" t="n">
        <v>278692</v>
      </c>
      <c r="I368" s="318" t="n">
        <v>0.61</v>
      </c>
      <c r="J368" s="318">
        <f>ROUND(H368*(I368/1000),2)</f>
        <v/>
      </c>
      <c r="K368" s="318" t="n"/>
    </row>
    <row r="369">
      <c r="B369" s="317" t="n">
        <v>341</v>
      </c>
      <c r="C369" s="318" t="n">
        <v>10312090</v>
      </c>
      <c r="D369" s="318" t="inlineStr">
        <is>
          <t>12028_DCWW_Danone_Danimals_DC/XD Disney Now &amp; STB VOD_Scatter_Q2_2019_Digital</t>
        </is>
      </c>
      <c r="E369" s="318" t="inlineStr">
        <is>
          <t>Disney Channel</t>
        </is>
      </c>
      <c r="F369" s="319" t="n">
        <v>43605</v>
      </c>
      <c r="G369" s="319" t="n">
        <v>43616</v>
      </c>
      <c r="H369" s="318" t="n">
        <v>149693</v>
      </c>
      <c r="I369" s="318" t="n">
        <v>0.61</v>
      </c>
      <c r="J369" s="318">
        <f>ROUND(H369*(I369/1000),2)</f>
        <v/>
      </c>
      <c r="K369" s="318" t="n"/>
    </row>
    <row r="370">
      <c r="B370" s="317" t="n">
        <v>342</v>
      </c>
      <c r="C370" s="318" t="n">
        <v>10312090</v>
      </c>
      <c r="D370" s="318" t="inlineStr">
        <is>
          <t>12028_DCWW_Danone_Danimals_DC/XD Disney Now &amp; STB VOD_Scatter_Q2_2019_Digital</t>
        </is>
      </c>
      <c r="E370" s="318" t="inlineStr">
        <is>
          <t>Disney XD</t>
        </is>
      </c>
      <c r="F370" s="319" t="n">
        <v>43605</v>
      </c>
      <c r="G370" s="319" t="n">
        <v>43616</v>
      </c>
      <c r="H370" s="318" t="n">
        <v>37404</v>
      </c>
      <c r="I370" s="318" t="n">
        <v>0.61</v>
      </c>
      <c r="J370" s="318">
        <f>ROUND(H370*(I370/1000),2)</f>
        <v/>
      </c>
      <c r="K370" s="318" t="n"/>
    </row>
    <row r="371">
      <c r="B371" s="317" t="n">
        <v>343</v>
      </c>
      <c r="C371" s="318" t="n">
        <v>10312091</v>
      </c>
      <c r="D371" s="318" t="inlineStr">
        <is>
          <t>11781_ABC_McDonalds_Uber Eats_ABC Digital_JKL_2Q_2019_Digital</t>
        </is>
      </c>
      <c r="E371" s="318" t="inlineStr">
        <is>
          <t>ABC</t>
        </is>
      </c>
      <c r="F371" s="319" t="n">
        <v>43601</v>
      </c>
      <c r="G371" s="319" t="n">
        <v>43646</v>
      </c>
      <c r="H371" s="318" t="n">
        <v>1206897</v>
      </c>
      <c r="I371" s="318" t="n">
        <v>0.61</v>
      </c>
      <c r="J371" s="318">
        <f>ROUND(H371*(I371/1000),2)</f>
        <v/>
      </c>
      <c r="K371" s="318" t="n"/>
    </row>
    <row r="372">
      <c r="B372" s="317" t="n">
        <v>344</v>
      </c>
      <c r="C372" s="318" t="n">
        <v>10312093</v>
      </c>
      <c r="D372" s="318" t="inlineStr">
        <is>
          <t>11354_ABC/FF_Universal Pictures_Yesterday_ABC_Freeform_Scatter_Q2_2019-Digital</t>
        </is>
      </c>
      <c r="E372" s="318" t="inlineStr">
        <is>
          <t>ABC</t>
        </is>
      </c>
      <c r="F372" s="319" t="n">
        <v>43605</v>
      </c>
      <c r="G372" s="319" t="n">
        <v>43644</v>
      </c>
      <c r="H372" s="318" t="n">
        <v>5074</v>
      </c>
      <c r="I372" s="318" t="n">
        <v>0.61</v>
      </c>
      <c r="J372" s="318">
        <f>ROUND(H372*(I372/1000),2)</f>
        <v/>
      </c>
      <c r="K372" s="318" t="n"/>
    </row>
    <row r="373">
      <c r="B373" s="317" t="n">
        <v>345</v>
      </c>
      <c r="C373" s="318" t="n">
        <v>10312094</v>
      </c>
      <c r="D373" s="318" t="inlineStr">
        <is>
          <t>11701_ABC/FF_Olly_ABC Digital &amp; Freeform_Scatter_2Q_2019_Digital</t>
        </is>
      </c>
      <c r="E373" s="318" t="inlineStr">
        <is>
          <t>ABC</t>
        </is>
      </c>
      <c r="F373" s="319" t="n">
        <v>43584</v>
      </c>
      <c r="G373" s="319" t="n">
        <v>43618</v>
      </c>
      <c r="H373" s="318" t="n">
        <v>1237924</v>
      </c>
      <c r="I373" s="318" t="n">
        <v>0.61</v>
      </c>
      <c r="J373" s="318">
        <f>ROUND(H373*(I373/1000),2)</f>
        <v/>
      </c>
      <c r="K373" s="318" t="n"/>
    </row>
    <row r="374">
      <c r="B374" s="317" t="n">
        <v>346</v>
      </c>
      <c r="C374" s="318" t="n">
        <v>10312094</v>
      </c>
      <c r="D374" s="318" t="inlineStr">
        <is>
          <t>11701_ABC/FF_Olly_ABC Digital &amp; Freeform_Scatter_2Q_2019_Digital</t>
        </is>
      </c>
      <c r="E374" s="318" t="inlineStr">
        <is>
          <t>Freeform</t>
        </is>
      </c>
      <c r="F374" s="319" t="n">
        <v>43584</v>
      </c>
      <c r="G374" s="319" t="n">
        <v>43618</v>
      </c>
      <c r="H374" s="318" t="n">
        <v>991205</v>
      </c>
      <c r="I374" s="318" t="n">
        <v>0.61</v>
      </c>
      <c r="J374" s="318">
        <f>ROUND(H374*(I374/1000),2)</f>
        <v/>
      </c>
      <c r="K374" s="318" t="n"/>
    </row>
    <row r="375">
      <c r="B375" s="317" t="n">
        <v>347</v>
      </c>
      <c r="C375" s="318" t="n">
        <v>10312096</v>
      </c>
      <c r="D375" s="318" t="inlineStr">
        <is>
          <t>11092_DABC_Chattem_ABC Digital/FF/DCWW/OTV_Upfront_Q2_2019_Digital</t>
        </is>
      </c>
      <c r="E375" s="318" t="inlineStr">
        <is>
          <t>ABC</t>
        </is>
      </c>
      <c r="F375" s="319" t="n">
        <v>43557</v>
      </c>
      <c r="G375" s="319" t="n">
        <v>43646</v>
      </c>
      <c r="H375" s="318" t="n">
        <v>517019</v>
      </c>
      <c r="I375" s="318" t="n">
        <v>0.61</v>
      </c>
      <c r="J375" s="318">
        <f>ROUND(H375*(I375/1000),2)</f>
        <v/>
      </c>
      <c r="K375" s="318" t="n"/>
    </row>
    <row r="376">
      <c r="B376" s="317" t="n">
        <v>348</v>
      </c>
      <c r="C376" s="318" t="n">
        <v>10312096</v>
      </c>
      <c r="D376" s="318" t="inlineStr">
        <is>
          <t>11092_DABC_Chattem_ABC Digital/FF/DCWW/OTV_Upfront_Q2_2019_Digital</t>
        </is>
      </c>
      <c r="E376" s="318" t="inlineStr">
        <is>
          <t>Freeform</t>
        </is>
      </c>
      <c r="F376" s="319" t="n">
        <v>43557</v>
      </c>
      <c r="G376" s="319" t="n">
        <v>43646</v>
      </c>
      <c r="H376" s="318" t="n">
        <v>2100739</v>
      </c>
      <c r="I376" s="318" t="n">
        <v>0.61</v>
      </c>
      <c r="J376" s="318">
        <f>ROUND(H376*(I376/1000),2)</f>
        <v/>
      </c>
      <c r="K376" s="318" t="n"/>
    </row>
    <row r="377">
      <c r="B377" s="317" t="n">
        <v>349</v>
      </c>
      <c r="C377" s="318" t="n">
        <v>10312098</v>
      </c>
      <c r="D377" s="318" t="inlineStr">
        <is>
          <t>11776_DCWW_Wow Wee_ Lucky Fortune_ 2Q _Upfront_Digital_2019</t>
        </is>
      </c>
      <c r="E377" s="318" t="inlineStr">
        <is>
          <t>Disney Channel</t>
        </is>
      </c>
      <c r="F377" s="319" t="n">
        <v>43605</v>
      </c>
      <c r="G377" s="319" t="n">
        <v>43646</v>
      </c>
      <c r="H377" s="318" t="n">
        <v>18155</v>
      </c>
      <c r="I377" s="318" t="n">
        <v>0.61</v>
      </c>
      <c r="J377" s="318">
        <f>ROUND(H377*(I377/1000),2)</f>
        <v/>
      </c>
      <c r="K377" s="318" t="n"/>
    </row>
    <row r="378">
      <c r="B378" s="317" t="n">
        <v>350</v>
      </c>
      <c r="C378" s="318" t="n">
        <v>10312098</v>
      </c>
      <c r="D378" s="318" t="inlineStr">
        <is>
          <t>11776_DCWW_Wow Wee_ Lucky Fortune_ 2Q _Upfront_Digital_2019</t>
        </is>
      </c>
      <c r="E378" s="318" t="inlineStr">
        <is>
          <t>Disney XD</t>
        </is>
      </c>
      <c r="F378" s="319" t="n">
        <v>43605</v>
      </c>
      <c r="G378" s="319" t="n">
        <v>43646</v>
      </c>
      <c r="H378" s="318" t="n">
        <v>10562</v>
      </c>
      <c r="I378" s="318" t="n">
        <v>0.61</v>
      </c>
      <c r="J378" s="318">
        <f>ROUND(H378*(I378/1000),2)</f>
        <v/>
      </c>
      <c r="K378" s="318" t="n"/>
    </row>
    <row r="379">
      <c r="B379" s="317" t="n">
        <v>351</v>
      </c>
      <c r="C379" s="318" t="n">
        <v>10312099</v>
      </c>
      <c r="D379" s="318" t="inlineStr">
        <is>
          <t>10520_ ABC_Ferrero_Trolli_Primetime_Upfront_Q2_2019_Digital_TV#19P316_10520_4/8</t>
        </is>
      </c>
      <c r="E379" s="318" t="inlineStr">
        <is>
          <t>ABC</t>
        </is>
      </c>
      <c r="F379" s="319" t="n">
        <v>43563</v>
      </c>
      <c r="G379" s="319" t="n">
        <v>43632</v>
      </c>
      <c r="H379" s="318" t="n">
        <v>627132</v>
      </c>
      <c r="I379" s="318" t="n">
        <v>0.61</v>
      </c>
      <c r="J379" s="318">
        <f>ROUND(H379*(I379/1000),2)</f>
        <v/>
      </c>
      <c r="K379" s="318" t="n"/>
    </row>
    <row r="380">
      <c r="B380" s="317" t="n">
        <v>352</v>
      </c>
      <c r="C380" s="318" t="n">
        <v>10312103</v>
      </c>
      <c r="D380" s="318" t="inlineStr">
        <is>
          <t>10506_ABC - Ford - Lincoln - 2Q'19 - Upfront</t>
        </is>
      </c>
      <c r="E380" s="318" t="inlineStr">
        <is>
          <t>ABC</t>
        </is>
      </c>
      <c r="F380" s="319" t="n">
        <v>43601</v>
      </c>
      <c r="G380" s="319" t="n">
        <v>43646</v>
      </c>
      <c r="H380" s="318" t="n">
        <v>26887</v>
      </c>
      <c r="I380" s="318" t="n">
        <v>0.61</v>
      </c>
      <c r="J380" s="318">
        <f>ROUND(H380*(I380/1000),2)</f>
        <v/>
      </c>
      <c r="K380" s="318" t="n"/>
    </row>
    <row r="381">
      <c r="B381" s="317" t="n">
        <v>353</v>
      </c>
      <c r="C381" s="318" t="n">
        <v>10312103</v>
      </c>
      <c r="D381" s="318" t="inlineStr">
        <is>
          <t>10506_ABC - Ford - Lincoln - 2Q'19 - Upfront</t>
        </is>
      </c>
      <c r="E381" s="318" t="inlineStr">
        <is>
          <t>Freeform</t>
        </is>
      </c>
      <c r="F381" s="319" t="n">
        <v>43601</v>
      </c>
      <c r="G381" s="319" t="n">
        <v>43646</v>
      </c>
      <c r="H381" s="318" t="n">
        <v>45311</v>
      </c>
      <c r="I381" s="318" t="n">
        <v>0.61</v>
      </c>
      <c r="J381" s="318">
        <f>ROUND(H381*(I381/1000),2)</f>
        <v/>
      </c>
      <c r="K381" s="318" t="n"/>
    </row>
    <row r="382">
      <c r="B382" s="317" t="n">
        <v>354</v>
      </c>
      <c r="C382" s="318" t="n">
        <v>10312105</v>
      </c>
      <c r="D382" s="318" t="inlineStr">
        <is>
          <t>11960_Freeform_Sonic_Zenith_Upfront_Q2_2019_Digital_Absolute A</t>
        </is>
      </c>
      <c r="E382" s="318" t="inlineStr">
        <is>
          <t>Freeform</t>
        </is>
      </c>
      <c r="F382" s="319" t="n">
        <v>43608</v>
      </c>
      <c r="G382" s="319" t="n">
        <v>43646</v>
      </c>
      <c r="H382" s="318" t="n">
        <v>30638</v>
      </c>
      <c r="I382" s="318" t="n">
        <v>0.61</v>
      </c>
      <c r="J382" s="318">
        <f>ROUND(H382*(I382/1000),2)</f>
        <v/>
      </c>
      <c r="K382" s="318" t="n"/>
    </row>
    <row r="383">
      <c r="B383" s="317" t="n">
        <v>355</v>
      </c>
      <c r="C383" s="318" t="n">
        <v>10312106</v>
      </c>
      <c r="D383" s="318" t="inlineStr">
        <is>
          <t>12158_ABC_GSK_Nicorette_GMA Sponsorship_Scatter_Q2_2019_Digital</t>
        </is>
      </c>
      <c r="E383" s="318" t="inlineStr">
        <is>
          <t>ABC</t>
        </is>
      </c>
      <c r="F383" s="319" t="n">
        <v>43606</v>
      </c>
      <c r="G383" s="319" t="n">
        <v>43639</v>
      </c>
      <c r="H383" s="318" t="n">
        <v>11715</v>
      </c>
      <c r="I383" s="318" t="n">
        <v>0.61</v>
      </c>
      <c r="J383" s="318">
        <f>ROUND(H383*(I383/1000),2)</f>
        <v/>
      </c>
      <c r="K383" s="318" t="n"/>
    </row>
    <row r="384">
      <c r="B384" s="317" t="n">
        <v>356</v>
      </c>
      <c r="C384" s="318" t="n">
        <v>10312107</v>
      </c>
      <c r="D384" s="318" t="inlineStr">
        <is>
          <t>12118_FF_WD STD MOT PIC _Toy Story 4_Upfront_Q2_2019_Digital</t>
        </is>
      </c>
      <c r="E384" s="318" t="inlineStr">
        <is>
          <t>Freeform</t>
        </is>
      </c>
      <c r="F384" s="319" t="n">
        <v>43612</v>
      </c>
      <c r="G384" s="319" t="n">
        <v>43639</v>
      </c>
      <c r="H384" s="318" t="n">
        <v>73381</v>
      </c>
      <c r="I384" s="318" t="n">
        <v>0.61</v>
      </c>
      <c r="J384" s="318">
        <f>ROUND(H384*(I384/1000),2)</f>
        <v/>
      </c>
      <c r="K384" s="318" t="n"/>
    </row>
    <row r="385">
      <c r="B385" s="317" t="n">
        <v>357</v>
      </c>
      <c r="C385" s="318" t="n">
        <v>10312108</v>
      </c>
      <c r="D385" s="318" t="inlineStr">
        <is>
          <t>11636_DABC_Go RVing_TS4_Scatter_2Q/3Q_2019_Digital</t>
        </is>
      </c>
      <c r="E385" s="318" t="inlineStr">
        <is>
          <t>ABC</t>
        </is>
      </c>
      <c r="F385" s="319" t="n">
        <v>43605</v>
      </c>
      <c r="G385" s="319" t="n">
        <v>43677</v>
      </c>
      <c r="H385" s="318" t="n">
        <v>35829</v>
      </c>
      <c r="I385" s="318" t="n">
        <v>0.61</v>
      </c>
      <c r="J385" s="318">
        <f>ROUND(H385*(I385/1000),2)</f>
        <v/>
      </c>
      <c r="K385" s="318" t="n"/>
    </row>
    <row r="386">
      <c r="B386" s="317" t="n">
        <v>358</v>
      </c>
      <c r="C386" s="318" t="n">
        <v>10312108</v>
      </c>
      <c r="D386" s="318" t="inlineStr">
        <is>
          <t>11636_DABC_Go RVing_TS4_Scatter_2Q/3Q_2019_Digital</t>
        </is>
      </c>
      <c r="E386" s="318" t="inlineStr">
        <is>
          <t>Disney Channel</t>
        </is>
      </c>
      <c r="F386" s="319" t="n">
        <v>43605</v>
      </c>
      <c r="G386" s="319" t="n">
        <v>43677</v>
      </c>
      <c r="H386" s="318" t="n">
        <v>21</v>
      </c>
      <c r="I386" s="318" t="n">
        <v>0.61</v>
      </c>
      <c r="J386" s="318">
        <f>ROUND(H386*(I386/1000),2)</f>
        <v/>
      </c>
      <c r="K386" s="318" t="n"/>
    </row>
    <row r="387">
      <c r="B387" s="317" t="n">
        <v>359</v>
      </c>
      <c r="C387" s="318" t="n">
        <v>10312108</v>
      </c>
      <c r="D387" s="318" t="inlineStr">
        <is>
          <t>11636_DABC_Go RVing_TS4_Scatter_2Q/3Q_2019_Digital</t>
        </is>
      </c>
      <c r="E387" s="318" t="inlineStr">
        <is>
          <t>Disney Junior</t>
        </is>
      </c>
      <c r="F387" s="319" t="n">
        <v>43605</v>
      </c>
      <c r="G387" s="319" t="n">
        <v>43677</v>
      </c>
      <c r="H387" s="318" t="n">
        <v>2</v>
      </c>
      <c r="I387" s="318" t="n">
        <v>0.61</v>
      </c>
      <c r="J387" s="318">
        <f>ROUND(H387*(I387/1000),2)</f>
        <v/>
      </c>
      <c r="K387" s="318" t="n"/>
    </row>
    <row r="388">
      <c r="B388" s="317" t="n">
        <v>360</v>
      </c>
      <c r="C388" s="318" t="n">
        <v>10312108</v>
      </c>
      <c r="D388" s="318" t="inlineStr">
        <is>
          <t>11636_DABC_Go RVing_TS4_Scatter_2Q/3Q_2019_Digital</t>
        </is>
      </c>
      <c r="E388" s="318" t="inlineStr">
        <is>
          <t>Disney XD</t>
        </is>
      </c>
      <c r="F388" s="319" t="n">
        <v>43605</v>
      </c>
      <c r="G388" s="319" t="n">
        <v>43677</v>
      </c>
      <c r="H388" s="318" t="n">
        <v>207</v>
      </c>
      <c r="I388" s="318" t="n">
        <v>0.61</v>
      </c>
      <c r="J388" s="318">
        <f>ROUND(H388*(I388/1000),2)</f>
        <v/>
      </c>
      <c r="K388" s="318" t="n"/>
    </row>
    <row r="389">
      <c r="B389" s="317" t="n">
        <v>361</v>
      </c>
      <c r="C389" s="318" t="n">
        <v>10312109</v>
      </c>
      <c r="D389" s="318" t="inlineStr">
        <is>
          <t>12074_ABC_Smuckers_Folgers_Primetime_Unified Upfront_Q2_2019_Digital_TV#19P256</t>
        </is>
      </c>
      <c r="E389" s="318" t="inlineStr">
        <is>
          <t>ABC</t>
        </is>
      </c>
      <c r="F389" s="319" t="n">
        <v>43598</v>
      </c>
      <c r="G389" s="319" t="n">
        <v>43646</v>
      </c>
      <c r="H389" s="318" t="n">
        <v>226703</v>
      </c>
      <c r="I389" s="318" t="n">
        <v>0.61</v>
      </c>
      <c r="J389" s="318">
        <f>ROUND(H389*(I389/1000),2)</f>
        <v/>
      </c>
      <c r="K389" s="318" t="n"/>
    </row>
    <row r="390">
      <c r="B390" s="317" t="n">
        <v>362</v>
      </c>
      <c r="C390" s="318" t="n">
        <v>10312110</v>
      </c>
      <c r="D390" s="318" t="inlineStr">
        <is>
          <t>12126_ABC_Smuckers_Nutrish_Primetime_Upfront_Q2_2019_Digital</t>
        </is>
      </c>
      <c r="E390" s="318" t="inlineStr">
        <is>
          <t>ABC</t>
        </is>
      </c>
      <c r="F390" s="319" t="n">
        <v>43605</v>
      </c>
      <c r="G390" s="319" t="n">
        <v>43646</v>
      </c>
      <c r="H390" s="318" t="n">
        <v>247485</v>
      </c>
      <c r="I390" s="318" t="n">
        <v>0.61</v>
      </c>
      <c r="J390" s="318">
        <f>ROUND(H390*(I390/1000),2)</f>
        <v/>
      </c>
      <c r="K390" s="318" t="n"/>
    </row>
    <row r="391">
      <c r="B391" s="317" t="n">
        <v>363</v>
      </c>
      <c r="C391" s="318" t="n">
        <v>10312111</v>
      </c>
      <c r="D391" s="318" t="inlineStr">
        <is>
          <t>12149_ABC_Marriott_Longer Stays_Primetime_Upfront_Q2_2019_Digital</t>
        </is>
      </c>
      <c r="E391" s="318" t="inlineStr">
        <is>
          <t>ABC</t>
        </is>
      </c>
      <c r="F391" s="319" t="n">
        <v>43605</v>
      </c>
      <c r="G391" s="319" t="n">
        <v>43646</v>
      </c>
      <c r="H391" s="318" t="n">
        <v>23113</v>
      </c>
      <c r="I391" s="318" t="n">
        <v>0.61</v>
      </c>
      <c r="J391" s="318">
        <f>ROUND(H391*(I391/1000),2)</f>
        <v/>
      </c>
      <c r="K391" s="318" t="n"/>
    </row>
    <row r="392">
      <c r="B392" s="317" t="n">
        <v>364</v>
      </c>
      <c r="C392" s="318" t="n">
        <v>10312112</v>
      </c>
      <c r="D392" s="318" t="inlineStr">
        <is>
          <t>11515_DCWW_Bel Brands_Calendar Upfront_2Q_2019_Digital</t>
        </is>
      </c>
      <c r="E392" s="318" t="inlineStr">
        <is>
          <t>Disney Channel</t>
        </is>
      </c>
      <c r="F392" s="319" t="n">
        <v>43605</v>
      </c>
      <c r="G392" s="319" t="n">
        <v>43618</v>
      </c>
      <c r="H392" s="318" t="n">
        <v>279681</v>
      </c>
      <c r="I392" s="318" t="n">
        <v>0.61</v>
      </c>
      <c r="J392" s="318">
        <f>ROUND(H392*(I392/1000),2)</f>
        <v/>
      </c>
      <c r="K392" s="318" t="n"/>
    </row>
    <row r="393">
      <c r="B393" s="317" t="n">
        <v>365</v>
      </c>
      <c r="C393" s="318" t="n">
        <v>10312112</v>
      </c>
      <c r="D393" s="318" t="inlineStr">
        <is>
          <t>11515_DCWW_Bel Brands_Calendar Upfront_2Q_2019_Digital</t>
        </is>
      </c>
      <c r="E393" s="318" t="inlineStr">
        <is>
          <t>Disney Junior</t>
        </is>
      </c>
      <c r="F393" s="319" t="n">
        <v>43605</v>
      </c>
      <c r="G393" s="319" t="n">
        <v>43618</v>
      </c>
      <c r="H393" s="318" t="n">
        <v>217472</v>
      </c>
      <c r="I393" s="318" t="n">
        <v>0.61</v>
      </c>
      <c r="J393" s="318">
        <f>ROUND(H393*(I393/1000),2)</f>
        <v/>
      </c>
      <c r="K393" s="318" t="n"/>
    </row>
    <row r="394">
      <c r="B394" s="317" t="n">
        <v>366</v>
      </c>
      <c r="C394" s="318" t="n">
        <v>10312112</v>
      </c>
      <c r="D394" s="318" t="inlineStr">
        <is>
          <t>11515_DCWW_Bel Brands_Calendar Upfront_2Q_2019_Digital</t>
        </is>
      </c>
      <c r="E394" s="318" t="inlineStr">
        <is>
          <t>Disney XD</t>
        </is>
      </c>
      <c r="F394" s="319" t="n">
        <v>43605</v>
      </c>
      <c r="G394" s="319" t="n">
        <v>43618</v>
      </c>
      <c r="H394" s="318" t="n">
        <v>86220</v>
      </c>
      <c r="I394" s="318" t="n">
        <v>0.61</v>
      </c>
      <c r="J394" s="318">
        <f>ROUND(H394*(I394/1000),2)</f>
        <v/>
      </c>
      <c r="K394" s="318" t="n"/>
    </row>
    <row r="395">
      <c r="B395" s="317" t="n">
        <v>367</v>
      </c>
      <c r="C395" s="318" t="n">
        <v>10312115</v>
      </c>
      <c r="D395" s="318" t="inlineStr">
        <is>
          <t>12204_ABC/FF_Walgreens_Summer of Value_Upfront_Non-Unified_ABC Digital_Freeform_Q2_2019_WAL_SUM_016_</t>
        </is>
      </c>
      <c r="E395" s="318" t="inlineStr">
        <is>
          <t>ABC</t>
        </is>
      </c>
      <c r="F395" s="319" t="n">
        <v>43612</v>
      </c>
      <c r="G395" s="319" t="n">
        <v>43645</v>
      </c>
      <c r="H395" s="318" t="n">
        <v>7442</v>
      </c>
      <c r="I395" s="318" t="n">
        <v>0.61</v>
      </c>
      <c r="J395" s="318">
        <f>ROUND(H395*(I395/1000),2)</f>
        <v/>
      </c>
      <c r="K395" s="318" t="n"/>
    </row>
    <row r="396">
      <c r="B396" s="317" t="n">
        <v>368</v>
      </c>
      <c r="C396" s="318" t="n">
        <v>10312115</v>
      </c>
      <c r="D396" s="318" t="inlineStr">
        <is>
          <t>12204_ABC/FF_Walgreens_Summer of Value_Upfront_Non-Unified_ABC Digital_Freeform_Q2_2019_WAL_SUM_016_</t>
        </is>
      </c>
      <c r="E396" s="318" t="inlineStr">
        <is>
          <t>Freeform</t>
        </is>
      </c>
      <c r="F396" s="319" t="n">
        <v>43612</v>
      </c>
      <c r="G396" s="319" t="n">
        <v>43645</v>
      </c>
      <c r="H396" s="318" t="n">
        <v>181178</v>
      </c>
      <c r="I396" s="318" t="n">
        <v>0.61</v>
      </c>
      <c r="J396" s="318">
        <f>ROUND(H396*(I396/1000),2)</f>
        <v/>
      </c>
      <c r="K396" s="318" t="n"/>
    </row>
    <row r="397">
      <c r="B397" s="317" t="n">
        <v>369</v>
      </c>
      <c r="C397" s="318" t="n">
        <v>10312117</v>
      </c>
      <c r="D397" s="318" t="inlineStr">
        <is>
          <t>12004_ABC/FF_P&amp;G_Olay_Scatter_2Q_2019_Digital</t>
        </is>
      </c>
      <c r="E397" s="318" t="inlineStr">
        <is>
          <t>ABC</t>
        </is>
      </c>
      <c r="F397" s="319" t="n">
        <v>43613</v>
      </c>
      <c r="G397" s="319" t="n">
        <v>43646</v>
      </c>
      <c r="H397" s="318" t="n">
        <v>151272</v>
      </c>
      <c r="I397" s="318" t="n">
        <v>0.61</v>
      </c>
      <c r="J397" s="318">
        <f>ROUND(H397*(I397/1000),2)</f>
        <v/>
      </c>
      <c r="K397" s="318" t="n"/>
    </row>
    <row r="398">
      <c r="B398" s="317" t="n">
        <v>370</v>
      </c>
      <c r="C398" s="318" t="n">
        <v>10312117</v>
      </c>
      <c r="D398" s="318" t="inlineStr">
        <is>
          <t>12004_ABC/FF_P&amp;G_Olay_Scatter_2Q_2019_Digital</t>
        </is>
      </c>
      <c r="E398" s="318" t="inlineStr">
        <is>
          <t>Freeform</t>
        </is>
      </c>
      <c r="F398" s="319" t="n">
        <v>43613</v>
      </c>
      <c r="G398" s="319" t="n">
        <v>43646</v>
      </c>
      <c r="H398" s="318" t="n">
        <v>5945</v>
      </c>
      <c r="I398" s="318" t="n">
        <v>0.61</v>
      </c>
      <c r="J398" s="318">
        <f>ROUND(H398*(I398/1000),2)</f>
        <v/>
      </c>
      <c r="K398" s="318" t="n"/>
    </row>
    <row r="399">
      <c r="B399" s="317" t="n">
        <v>371</v>
      </c>
      <c r="C399" s="318" t="n">
        <v>10312118</v>
      </c>
      <c r="D399" s="318" t="inlineStr">
        <is>
          <t>11662_ABC_Subway_Window 3_Prime_Upfront_Q2_2019_Digital_19P246</t>
        </is>
      </c>
      <c r="E399" s="318" t="inlineStr">
        <is>
          <t>ABC</t>
        </is>
      </c>
      <c r="F399" s="319" t="n">
        <v>43606</v>
      </c>
      <c r="G399" s="319" t="n">
        <v>43642</v>
      </c>
      <c r="H399" s="318" t="n">
        <v>32566</v>
      </c>
      <c r="I399" s="318" t="n">
        <v>0.61</v>
      </c>
      <c r="J399" s="318">
        <f>ROUND(H399*(I399/1000),2)</f>
        <v/>
      </c>
      <c r="K399" s="318" t="n"/>
    </row>
    <row r="400">
      <c r="B400" s="317" t="n">
        <v>372</v>
      </c>
      <c r="C400" s="318" t="n">
        <v>10312119</v>
      </c>
      <c r="D400" s="318" t="inlineStr">
        <is>
          <t>11273_Freeform_P&amp;G_Secret_Carat_Scatter_2Q19_2019_Digital</t>
        </is>
      </c>
      <c r="E400" s="318" t="inlineStr">
        <is>
          <t>Freeform</t>
        </is>
      </c>
      <c r="F400" s="319" t="n">
        <v>43557</v>
      </c>
      <c r="G400" s="319" t="n">
        <v>43646</v>
      </c>
      <c r="H400" s="318" t="n">
        <v>93219</v>
      </c>
      <c r="I400" s="318" t="n">
        <v>0.61</v>
      </c>
      <c r="J400" s="318">
        <f>ROUND(H400*(I400/1000),2)</f>
        <v/>
      </c>
      <c r="K400" s="318" t="n"/>
    </row>
    <row r="401">
      <c r="B401" s="317" t="n">
        <v>373</v>
      </c>
      <c r="C401" s="318" t="n">
        <v>10312120</v>
      </c>
      <c r="D401" s="318" t="inlineStr">
        <is>
          <t>12097_P&amp;G_Secret Fresh_Incremental Scatter_2Q'19 _OLV_Freeform</t>
        </is>
      </c>
      <c r="E401" s="318" t="inlineStr">
        <is>
          <t>Freeform</t>
        </is>
      </c>
      <c r="F401" s="319" t="n">
        <v>43605</v>
      </c>
      <c r="G401" s="319" t="n">
        <v>43646</v>
      </c>
      <c r="H401" s="318" t="n">
        <v>547</v>
      </c>
      <c r="I401" s="318" t="n">
        <v>0.61</v>
      </c>
      <c r="J401" s="318">
        <f>ROUND(H401*(I401/1000),2)</f>
        <v/>
      </c>
      <c r="K401" s="318" t="n"/>
    </row>
    <row r="402">
      <c r="B402" s="317" t="n">
        <v>374</v>
      </c>
      <c r="C402" s="318" t="n">
        <v>10312126</v>
      </c>
      <c r="D402" s="318" t="inlineStr">
        <is>
          <t>12147_ABC_GSK_Nicorette_Primetime_Unified Upfront_Q2_2019_TV#19P248</t>
        </is>
      </c>
      <c r="E402" s="318" t="inlineStr">
        <is>
          <t>ABC</t>
        </is>
      </c>
      <c r="F402" s="319" t="n">
        <v>43605</v>
      </c>
      <c r="G402" s="319" t="n">
        <v>43625</v>
      </c>
      <c r="H402" s="318" t="n">
        <v>6642</v>
      </c>
      <c r="I402" s="318" t="n">
        <v>0.61</v>
      </c>
      <c r="J402" s="318">
        <f>ROUND(H402*(I402/1000),2)</f>
        <v/>
      </c>
      <c r="K402" s="318" t="n"/>
    </row>
    <row r="403">
      <c r="B403" s="317" t="n">
        <v>375</v>
      </c>
      <c r="C403" s="318" t="n">
        <v>10312127</v>
      </c>
      <c r="D403" s="318" t="inlineStr">
        <is>
          <t>12198_ABC_ Facebook_Groups_ Scatter ADI_2Q-3Q_2019_TV#19P637</t>
        </is>
      </c>
      <c r="E403" s="318" t="inlineStr">
        <is>
          <t>ABC</t>
        </is>
      </c>
      <c r="F403" s="319" t="n">
        <v>43609</v>
      </c>
      <c r="G403" s="319" t="n">
        <v>43730</v>
      </c>
      <c r="H403" s="318" t="n">
        <v>5315</v>
      </c>
      <c r="I403" s="318" t="n">
        <v>0.61</v>
      </c>
      <c r="J403" s="318">
        <f>ROUND(H403*(I403/1000),2)</f>
        <v/>
      </c>
      <c r="K403" s="318" t="n"/>
    </row>
    <row r="404">
      <c r="B404" s="317" t="n">
        <v>376</v>
      </c>
      <c r="C404" s="318" t="n">
        <v>10312129</v>
      </c>
      <c r="D404" s="318" t="inlineStr">
        <is>
          <t>11921_ABC - Living Essentials_5-Hour Energy_TEA_ABC Digital_Scatter_May_June '19</t>
        </is>
      </c>
      <c r="E404" s="318" t="inlineStr">
        <is>
          <t>ABC</t>
        </is>
      </c>
      <c r="F404" s="319" t="n">
        <v>43592</v>
      </c>
      <c r="G404" s="319" t="n">
        <v>43646</v>
      </c>
      <c r="H404" s="318" t="n">
        <v>2992</v>
      </c>
      <c r="I404" s="318" t="n">
        <v>0.61</v>
      </c>
      <c r="J404" s="318">
        <f>ROUND(H404*(I404/1000),2)</f>
        <v/>
      </c>
      <c r="K404" s="318" t="n"/>
    </row>
    <row r="405">
      <c r="B405" s="317" t="n">
        <v>377</v>
      </c>
      <c r="C405" s="318" t="n">
        <v>10312129</v>
      </c>
      <c r="D405" s="318" t="inlineStr">
        <is>
          <t>11921_ABC - Living Essentials_5-Hour Energy_TEA_ABC Digital_Scatter_May_June '19</t>
        </is>
      </c>
      <c r="E405" s="318" t="inlineStr">
        <is>
          <t>Freeform</t>
        </is>
      </c>
      <c r="F405" s="319" t="n">
        <v>43592</v>
      </c>
      <c r="G405" s="319" t="n">
        <v>43646</v>
      </c>
      <c r="H405" s="318" t="n">
        <v>22663</v>
      </c>
      <c r="I405" s="318" t="n">
        <v>0.61</v>
      </c>
      <c r="J405" s="318">
        <f>ROUND(H405*(I405/1000),2)</f>
        <v/>
      </c>
      <c r="K405" s="318" t="n"/>
    </row>
    <row r="406">
      <c r="B406" s="317" t="n">
        <v>378</v>
      </c>
      <c r="C406" s="318" t="n">
        <v>10312130</v>
      </c>
      <c r="D406" s="318" t="inlineStr">
        <is>
          <t>11050_ABC_Principal Financial Group_Primetime_Upfront_Q2_2019_Digital</t>
        </is>
      </c>
      <c r="E406" s="318" t="inlineStr">
        <is>
          <t>ABC</t>
        </is>
      </c>
      <c r="F406" s="319" t="n">
        <v>43556</v>
      </c>
      <c r="G406" s="319" t="n">
        <v>43646</v>
      </c>
      <c r="H406" s="318" t="n">
        <v>4416</v>
      </c>
      <c r="I406" s="318" t="n">
        <v>0.61</v>
      </c>
      <c r="J406" s="318">
        <f>ROUND(H406*(I406/1000),2)</f>
        <v/>
      </c>
      <c r="K406" s="318" t="n"/>
    </row>
    <row r="407">
      <c r="B407" s="317" t="n">
        <v>379</v>
      </c>
      <c r="C407" s="318" t="n">
        <v>10312131</v>
      </c>
      <c r="D407" s="318" t="inlineStr">
        <is>
          <t>11517_ABC_Tracfone_Total Wireless_Primetime_Upfront_Q2_2019_Digital_TV#19P359</t>
        </is>
      </c>
      <c r="E407" s="318" t="inlineStr">
        <is>
          <t>ABC</t>
        </is>
      </c>
      <c r="F407" s="319" t="n">
        <v>43591</v>
      </c>
      <c r="G407" s="319" t="n">
        <v>43625</v>
      </c>
      <c r="H407" s="318" t="n">
        <v>473</v>
      </c>
      <c r="I407" s="318" t="n">
        <v>0.61</v>
      </c>
      <c r="J407" s="318">
        <f>ROUND(H407*(I407/1000),2)</f>
        <v/>
      </c>
      <c r="K407" s="318" t="n"/>
    </row>
    <row r="408">
      <c r="B408" s="317" t="n">
        <v>380</v>
      </c>
      <c r="C408" s="318" t="n">
        <v>10312132</v>
      </c>
      <c r="D408" s="318" t="inlineStr">
        <is>
          <t>11514_ABC_Tracfone_Straight Talk_Primetime_Upfront_Q2_2019_Digital_TV#19P359</t>
        </is>
      </c>
      <c r="E408" s="318" t="inlineStr">
        <is>
          <t>ABC</t>
        </is>
      </c>
      <c r="F408" s="319" t="n">
        <v>43577</v>
      </c>
      <c r="G408" s="319" t="n">
        <v>43646</v>
      </c>
      <c r="H408" s="318" t="n">
        <v>90</v>
      </c>
      <c r="I408" s="318" t="n">
        <v>0.61</v>
      </c>
      <c r="J408" s="318">
        <f>ROUND(H408*(I408/1000),2)</f>
        <v/>
      </c>
      <c r="K408" s="318" t="n"/>
    </row>
    <row r="409">
      <c r="B409" s="317" t="n">
        <v>381</v>
      </c>
      <c r="C409" s="318" t="n">
        <v>10312133</v>
      </c>
      <c r="D409" s="318" t="inlineStr">
        <is>
          <t>11513_FF_Netflix_Always Be My Maybe_Scatter_Q2_2019_Digital</t>
        </is>
      </c>
      <c r="E409" s="318" t="inlineStr">
        <is>
          <t>Freeform</t>
        </is>
      </c>
      <c r="F409" s="319" t="n">
        <v>43612</v>
      </c>
      <c r="G409" s="319" t="n">
        <v>43625</v>
      </c>
      <c r="H409" s="318" t="n">
        <v>60294</v>
      </c>
      <c r="I409" s="318" t="n">
        <v>0.61</v>
      </c>
      <c r="J409" s="318">
        <f>ROUND(H409*(I409/1000),2)</f>
        <v/>
      </c>
      <c r="K409" s="318" t="n"/>
    </row>
    <row r="410">
      <c r="B410" s="317" t="n">
        <v>382</v>
      </c>
      <c r="C410" s="318" t="n">
        <v>10312134</v>
      </c>
      <c r="D410" s="318" t="inlineStr">
        <is>
          <t>11095_DABC_Carfax_ABC Digital/FF_Upfront_Q2_2019_Digital</t>
        </is>
      </c>
      <c r="E410" s="318" t="inlineStr">
        <is>
          <t>ABC</t>
        </is>
      </c>
      <c r="F410" s="319" t="n">
        <v>43556</v>
      </c>
      <c r="G410" s="319" t="n">
        <v>43646</v>
      </c>
      <c r="H410" s="318" t="n">
        <v>1901</v>
      </c>
      <c r="I410" s="318" t="n">
        <v>0.61</v>
      </c>
      <c r="J410" s="318">
        <f>ROUND(H410*(I410/1000),2)</f>
        <v/>
      </c>
      <c r="K410" s="318" t="n"/>
    </row>
    <row r="411">
      <c r="B411" s="317" t="n">
        <v>383</v>
      </c>
      <c r="C411" s="318" t="n">
        <v>10312135</v>
      </c>
      <c r="D411" s="318" t="inlineStr">
        <is>
          <t>12215_DCWW_Cepia_ Bananas_STB VOD DJR_Scatter_2Q_2019_Digital</t>
        </is>
      </c>
      <c r="E411" s="318" t="inlineStr">
        <is>
          <t>Disney Junior</t>
        </is>
      </c>
      <c r="F411" s="319" t="n">
        <v>43614</v>
      </c>
      <c r="G411" s="319" t="n">
        <v>43632</v>
      </c>
      <c r="H411" s="318" t="n">
        <v>172372</v>
      </c>
      <c r="I411" s="318" t="n">
        <v>0.61</v>
      </c>
      <c r="J411" s="318">
        <f>ROUND(H411*(I411/1000),2)</f>
        <v/>
      </c>
      <c r="K411" s="318" t="n"/>
    </row>
    <row r="412">
      <c r="B412" s="317" t="n">
        <v>384</v>
      </c>
      <c r="C412" s="318" t="n">
        <v>10312136</v>
      </c>
      <c r="D412" s="318" t="inlineStr">
        <is>
          <t>11191_ABC_Eli Lilly_Taltz (PSO)_News/Day/JKL_Upfront_2Q_2019_Digital</t>
        </is>
      </c>
      <c r="E412" s="318" t="inlineStr">
        <is>
          <t>ABC</t>
        </is>
      </c>
      <c r="F412" s="319" t="n">
        <v>43557</v>
      </c>
      <c r="G412" s="319" t="n">
        <v>43646</v>
      </c>
      <c r="H412" s="318" t="n">
        <v>1420</v>
      </c>
      <c r="I412" s="318" t="n">
        <v>0.61</v>
      </c>
      <c r="J412" s="318">
        <f>ROUND(H412*(I412/1000),2)</f>
        <v/>
      </c>
      <c r="K412" s="318" t="n"/>
    </row>
    <row r="413">
      <c r="B413" s="317" t="n">
        <v>385</v>
      </c>
      <c r="C413" s="318" t="n">
        <v>10312137</v>
      </c>
      <c r="D413" s="318" t="inlineStr">
        <is>
          <t>11173_ABC_Eli Lilly_Taltz (PSO)_Primetime_Upfront_2Q_2019_Digital</t>
        </is>
      </c>
      <c r="E413" s="318" t="inlineStr">
        <is>
          <t>ABC</t>
        </is>
      </c>
      <c r="F413" s="319" t="n">
        <v>43559</v>
      </c>
      <c r="G413" s="319" t="n">
        <v>43646</v>
      </c>
      <c r="H413" s="318" t="n">
        <v>503</v>
      </c>
      <c r="I413" s="318" t="n">
        <v>0.61</v>
      </c>
      <c r="J413" s="318">
        <f>ROUND(H413*(I413/1000),2)</f>
        <v/>
      </c>
      <c r="K413" s="318" t="n"/>
    </row>
    <row r="414">
      <c r="B414" s="317" t="n">
        <v>386</v>
      </c>
      <c r="C414" s="318" t="n">
        <v>10312138</v>
      </c>
      <c r="D414" s="318" t="inlineStr">
        <is>
          <t>10346_DCWW_Best Western_Toy Story 4_ DisneyNOW + DAI_Scatter_Q2Q3_2019_Digital</t>
        </is>
      </c>
      <c r="E414" s="318" t="inlineStr">
        <is>
          <t>Disney Channel</t>
        </is>
      </c>
      <c r="F414" s="319" t="n">
        <v>43605</v>
      </c>
      <c r="G414" s="319" t="n">
        <v>43660</v>
      </c>
      <c r="H414" s="318" t="n">
        <v>40918</v>
      </c>
      <c r="I414" s="318" t="n">
        <v>0.61</v>
      </c>
      <c r="J414" s="318">
        <f>ROUND(H414*(I414/1000),2)</f>
        <v/>
      </c>
      <c r="K414" s="318" t="n"/>
    </row>
    <row r="415">
      <c r="B415" s="317" t="n">
        <v>387</v>
      </c>
      <c r="C415" s="318" t="n">
        <v>10312138</v>
      </c>
      <c r="D415" s="318" t="inlineStr">
        <is>
          <t>10346_DCWW_Best Western_Toy Story 4_ DisneyNOW + DAI_Scatter_Q2Q3_2019_Digital</t>
        </is>
      </c>
      <c r="E415" s="318" t="inlineStr">
        <is>
          <t>Disney Junior</t>
        </is>
      </c>
      <c r="F415" s="319" t="n">
        <v>43605</v>
      </c>
      <c r="G415" s="319" t="n">
        <v>43660</v>
      </c>
      <c r="H415" s="318" t="n">
        <v>25579</v>
      </c>
      <c r="I415" s="318" t="n">
        <v>0.61</v>
      </c>
      <c r="J415" s="318">
        <f>ROUND(H415*(I415/1000),2)</f>
        <v/>
      </c>
      <c r="K415" s="318" t="n"/>
    </row>
    <row r="416">
      <c r="B416" s="317" t="n">
        <v>388</v>
      </c>
      <c r="C416" s="318" t="n">
        <v>10312138</v>
      </c>
      <c r="D416" s="318" t="inlineStr">
        <is>
          <t>10346_DCWW_Best Western_Toy Story 4_ DisneyNOW + DAI_Scatter_Q2Q3_2019_Digital</t>
        </is>
      </c>
      <c r="E416" s="318" t="inlineStr">
        <is>
          <t>Disney XD</t>
        </is>
      </c>
      <c r="F416" s="319" t="n">
        <v>43605</v>
      </c>
      <c r="G416" s="319" t="n">
        <v>43660</v>
      </c>
      <c r="H416" s="318" t="n">
        <v>14385</v>
      </c>
      <c r="I416" s="318" t="n">
        <v>0.61</v>
      </c>
      <c r="J416" s="318">
        <f>ROUND(H416*(I416/1000),2)</f>
        <v/>
      </c>
      <c r="K416" s="318" t="n"/>
    </row>
    <row r="417">
      <c r="B417" s="317" t="n">
        <v>389</v>
      </c>
      <c r="C417" s="318" t="n">
        <v>10312139</v>
      </c>
      <c r="D417" s="318" t="inlineStr">
        <is>
          <t>12234_ABC_Viacom_VH1_Black Ink Crew_Scatter_2Q_FY19-ABC Digital</t>
        </is>
      </c>
      <c r="E417" s="318" t="inlineStr">
        <is>
          <t>ABC</t>
        </is>
      </c>
      <c r="F417" s="319" t="n">
        <v>43614</v>
      </c>
      <c r="G417" s="319" t="n">
        <v>43620</v>
      </c>
      <c r="H417" s="318" t="n">
        <v>3661</v>
      </c>
      <c r="I417" s="318" t="n">
        <v>0.61</v>
      </c>
      <c r="J417" s="318">
        <f>ROUND(H417*(I417/1000),2)</f>
        <v/>
      </c>
      <c r="K417" s="318" t="n"/>
    </row>
    <row r="418">
      <c r="B418" s="317" t="n">
        <v>390</v>
      </c>
      <c r="C418" s="318" t="n">
        <v>10312140</v>
      </c>
      <c r="D418" s="318" t="inlineStr">
        <is>
          <t>11986_DCWW_WDSD_Captain Marvel DVD_Upfront_Q2_2019_Digital_DC DAI_PG-13</t>
        </is>
      </c>
      <c r="E418" s="318" t="inlineStr">
        <is>
          <t>Disney Channel</t>
        </is>
      </c>
      <c r="F418" s="319" t="n">
        <v>43613</v>
      </c>
      <c r="G418" s="319" t="n">
        <v>43632</v>
      </c>
      <c r="H418" s="318" t="n">
        <v>266785</v>
      </c>
      <c r="I418" s="318" t="n">
        <v>0.61</v>
      </c>
      <c r="J418" s="318">
        <f>ROUND(H418*(I418/1000),2)</f>
        <v/>
      </c>
      <c r="K418" s="318" t="n"/>
    </row>
    <row r="419">
      <c r="B419" s="317" t="n">
        <v>391</v>
      </c>
      <c r="C419" s="318" t="n">
        <v>10312141</v>
      </c>
      <c r="D419" s="318" t="inlineStr">
        <is>
          <t>11237_ABC_General Mills_Primetime_ADI_Q2_2019_TV#19P091</t>
        </is>
      </c>
      <c r="E419" s="318" t="inlineStr">
        <is>
          <t>ABC</t>
        </is>
      </c>
      <c r="F419" s="319" t="n">
        <v>43612</v>
      </c>
      <c r="G419" s="319" t="n">
        <v>43646</v>
      </c>
      <c r="H419" s="318" t="n">
        <v>80</v>
      </c>
      <c r="I419" s="318" t="n">
        <v>0.61</v>
      </c>
      <c r="J419" s="318">
        <f>ROUND(H419*(I419/1000),2)</f>
        <v/>
      </c>
      <c r="K419" s="318" t="n"/>
    </row>
    <row r="420">
      <c r="B420" s="317" t="n">
        <v>392</v>
      </c>
      <c r="C420" s="318" t="n">
        <v>10312142</v>
      </c>
      <c r="D420" s="318" t="inlineStr">
        <is>
          <t>11799_ABC/FF_Clif Bar_Primetime_Freeform_Scatter_Q2_2019_Show Targeted</t>
        </is>
      </c>
      <c r="E420" s="318" t="inlineStr">
        <is>
          <t>ABC</t>
        </is>
      </c>
      <c r="F420" s="319" t="n">
        <v>43600</v>
      </c>
      <c r="G420" s="319" t="n">
        <v>43618</v>
      </c>
      <c r="H420" s="318" t="n">
        <v>4744</v>
      </c>
      <c r="I420" s="318" t="n">
        <v>0.61</v>
      </c>
      <c r="J420" s="318">
        <f>ROUND(H420*(I420/1000),2)</f>
        <v/>
      </c>
      <c r="K420" s="318" t="n"/>
    </row>
    <row r="421">
      <c r="B421" s="317" t="n">
        <v>393</v>
      </c>
      <c r="C421" s="318" t="n">
        <v>10312142</v>
      </c>
      <c r="D421" s="318" t="inlineStr">
        <is>
          <t>11799_ABC/FF_Clif Bar_Primetime_Freeform_Scatter_Q2_2019_Show Targeted</t>
        </is>
      </c>
      <c r="E421" s="318" t="inlineStr">
        <is>
          <t>Freeform</t>
        </is>
      </c>
      <c r="F421" s="319" t="n">
        <v>43600</v>
      </c>
      <c r="G421" s="319" t="n">
        <v>43618</v>
      </c>
      <c r="H421" s="318" t="n">
        <v>39</v>
      </c>
      <c r="I421" s="318" t="n">
        <v>0.61</v>
      </c>
      <c r="J421" s="318">
        <f>ROUND(H421*(I421/1000),2)</f>
        <v/>
      </c>
      <c r="K421" s="318" t="n"/>
    </row>
    <row r="422">
      <c r="B422" s="317" t="n">
        <v>394</v>
      </c>
      <c r="C422" s="318" t="n">
        <v>10312144</v>
      </c>
      <c r="D422" s="318" t="inlineStr">
        <is>
          <t>12233_ABC_Warner Brothers_Annabelle Comes Home Pre-Opening_Prime_Upfront_Q2_2019_Digital</t>
        </is>
      </c>
      <c r="E422" s="318" t="inlineStr">
        <is>
          <t>ABC</t>
        </is>
      </c>
      <c r="F422" s="319" t="n">
        <v>43615</v>
      </c>
      <c r="G422" s="319" t="n">
        <v>43646</v>
      </c>
      <c r="H422" s="318" t="n">
        <v>2876</v>
      </c>
      <c r="I422" s="318" t="n">
        <v>0.61</v>
      </c>
      <c r="J422" s="318">
        <f>ROUND(H422*(I422/1000),2)</f>
        <v/>
      </c>
      <c r="K422" s="318" t="n"/>
    </row>
    <row r="423">
      <c r="B423" s="317" t="n">
        <v>395</v>
      </c>
      <c r="C423" s="318" t="n">
        <v>10312145</v>
      </c>
      <c r="D423" s="318" t="inlineStr">
        <is>
          <t>12173_Freeform_Warner_Anabelle Comes Home Pre-Opening ADI_Upfront_2Q_2019_Digital</t>
        </is>
      </c>
      <c r="E423" s="318" t="inlineStr">
        <is>
          <t>Freeform</t>
        </is>
      </c>
      <c r="F423" s="319" t="n">
        <v>43615</v>
      </c>
      <c r="G423" s="319" t="n">
        <v>43646</v>
      </c>
      <c r="H423" s="318" t="n">
        <v>611</v>
      </c>
      <c r="I423" s="318" t="n">
        <v>0.61</v>
      </c>
      <c r="J423" s="318">
        <f>ROUND(H423*(I423/1000),2)</f>
        <v/>
      </c>
      <c r="K423" s="318" t="n"/>
    </row>
    <row r="424">
      <c r="B424" s="317" t="n">
        <v>396</v>
      </c>
      <c r="C424" s="318" t="n">
        <v>10312146</v>
      </c>
      <c r="D424" s="318" t="inlineStr">
        <is>
          <t>12185_ABC_Apple_Apple iPhone_Primetime VOD DAI_Upfront_2Q_2019_Digital</t>
        </is>
      </c>
      <c r="E424" s="318" t="inlineStr">
        <is>
          <t>ABC</t>
        </is>
      </c>
      <c r="F424" s="319" t="n">
        <v>43617</v>
      </c>
      <c r="G424" s="319" t="n">
        <v>43625</v>
      </c>
      <c r="H424" s="318" t="n">
        <v>337</v>
      </c>
      <c r="I424" s="318" t="n">
        <v>0.61</v>
      </c>
      <c r="J424" s="318">
        <f>ROUND(H424*(I424/1000),2)</f>
        <v/>
      </c>
      <c r="K424" s="318" t="n"/>
    </row>
    <row r="425">
      <c r="B425" s="317" t="n">
        <v>397</v>
      </c>
      <c r="C425" s="318" t="n">
        <v>10312147</v>
      </c>
      <c r="D425" s="318" t="inlineStr">
        <is>
          <t>12186_ABC_Apple_Apple Watch_Primetime VOD DAI_Upfront_2Q_2019_Digital</t>
        </is>
      </c>
      <c r="E425" s="318" t="inlineStr">
        <is>
          <t>ABC</t>
        </is>
      </c>
      <c r="F425" s="319" t="n">
        <v>43617</v>
      </c>
      <c r="G425" s="319" t="n">
        <v>43625</v>
      </c>
      <c r="H425" s="318" t="n">
        <v>251</v>
      </c>
      <c r="I425" s="318" t="n">
        <v>0.61</v>
      </c>
      <c r="J425" s="318">
        <f>ROUND(H425*(I425/1000),2)</f>
        <v/>
      </c>
      <c r="K425" s="318" t="n"/>
    </row>
    <row r="426">
      <c r="B426" s="317" t="n">
        <v>398</v>
      </c>
      <c r="C426" s="318" t="n">
        <v>10312149</v>
      </c>
      <c r="D426" s="318" t="inlineStr">
        <is>
          <t>12250_Freeform_Walmart_Broadband FY20 June_Upfront_2Q'19_Digital</t>
        </is>
      </c>
      <c r="E426" s="318" t="inlineStr">
        <is>
          <t>Freeform</t>
        </is>
      </c>
      <c r="F426" s="319" t="n">
        <v>43617</v>
      </c>
      <c r="G426" s="319" t="n">
        <v>43646</v>
      </c>
      <c r="H426" s="318" t="n">
        <v>171</v>
      </c>
      <c r="I426" s="318" t="n">
        <v>0.61</v>
      </c>
      <c r="J426" s="318">
        <f>ROUND(H426*(I426/1000),2)</f>
        <v/>
      </c>
      <c r="K426" s="318" t="n"/>
    </row>
    <row r="427">
      <c r="B427" s="317" t="n">
        <v>399</v>
      </c>
      <c r="C427" s="318" t="n">
        <v>10312150</v>
      </c>
      <c r="D427" s="318" t="inlineStr">
        <is>
          <t>12270_Freeform_Apple_VOD_iPhone_Upfront_2Q_2019_Digital</t>
        </is>
      </c>
      <c r="E427" s="318" t="inlineStr">
        <is>
          <t>Freeform</t>
        </is>
      </c>
      <c r="F427" s="319" t="n">
        <v>43617</v>
      </c>
      <c r="G427" s="319" t="n">
        <v>43625</v>
      </c>
      <c r="H427" s="318" t="n">
        <v>322</v>
      </c>
      <c r="I427" s="318" t="n">
        <v>0.61</v>
      </c>
      <c r="J427" s="318">
        <f>ROUND(H427*(I427/1000),2)</f>
        <v/>
      </c>
      <c r="K427" s="318" t="n"/>
    </row>
    <row r="428">
      <c r="B428" s="317" t="n">
        <v>400</v>
      </c>
      <c r="C428" s="318" t="n">
        <v>10312151</v>
      </c>
      <c r="D428" s="318" t="inlineStr">
        <is>
          <t>12271_Freeform_Apple_VOD_Watch_Upfront_2Q_2019_Digital</t>
        </is>
      </c>
      <c r="E428" s="318" t="inlineStr">
        <is>
          <t>Freeform</t>
        </is>
      </c>
      <c r="F428" s="319" t="n">
        <v>43617</v>
      </c>
      <c r="G428" s="319" t="n">
        <v>43625</v>
      </c>
      <c r="H428" s="318" t="n">
        <v>299</v>
      </c>
      <c r="I428" s="318" t="n">
        <v>0.61</v>
      </c>
      <c r="J428" s="318">
        <f>ROUND(H428*(I428/1000),2)</f>
        <v/>
      </c>
      <c r="K428" s="318" t="n"/>
    </row>
    <row r="429">
      <c r="B429" s="317" t="n">
        <v>401</v>
      </c>
      <c r="C429" s="318" t="inlineStr">
        <is>
          <t>NA</t>
        </is>
      </c>
      <c r="D429" s="318" t="inlineStr">
        <is>
          <t>ABC Unassociated Campaign</t>
        </is>
      </c>
      <c r="E429" s="318" t="inlineStr">
        <is>
          <t>ABC</t>
        </is>
      </c>
      <c r="F429" s="319" t="n">
        <v>43586</v>
      </c>
      <c r="G429" s="319" t="n">
        <v>43616</v>
      </c>
      <c r="H429" s="318" t="n">
        <v>693094</v>
      </c>
      <c r="I429" s="318" t="n">
        <v>0.61</v>
      </c>
      <c r="J429" s="318">
        <f>ROUND(H429*(I429/1000),2)</f>
        <v/>
      </c>
      <c r="K429" s="318" t="n"/>
    </row>
    <row r="430">
      <c r="B430" s="317" t="n">
        <v>402</v>
      </c>
      <c r="C430" s="318" t="inlineStr">
        <is>
          <t>NA</t>
        </is>
      </c>
      <c r="D430" s="318" t="inlineStr">
        <is>
          <t>Disney Channel Unassociated Campaign</t>
        </is>
      </c>
      <c r="E430" s="318" t="inlineStr">
        <is>
          <t>Disney Channel</t>
        </is>
      </c>
      <c r="F430" s="319" t="n">
        <v>43586</v>
      </c>
      <c r="G430" s="319" t="n">
        <v>43616</v>
      </c>
      <c r="H430" s="318" t="n">
        <v>17069484</v>
      </c>
      <c r="I430" s="318" t="n">
        <v>0.61</v>
      </c>
      <c r="J430" s="318">
        <f>ROUND(H430*(I430/1000),2)</f>
        <v/>
      </c>
      <c r="K430" s="318" t="n"/>
    </row>
    <row r="431">
      <c r="B431" s="317" t="n">
        <v>403</v>
      </c>
      <c r="C431" s="318" t="inlineStr">
        <is>
          <t>NA</t>
        </is>
      </c>
      <c r="D431" s="318" t="inlineStr">
        <is>
          <t>Disney XD Unassociated Campaign</t>
        </is>
      </c>
      <c r="E431" s="318" t="inlineStr">
        <is>
          <t>Disney XD</t>
        </is>
      </c>
      <c r="F431" s="319" t="n">
        <v>43586</v>
      </c>
      <c r="G431" s="319" t="n">
        <v>43616</v>
      </c>
      <c r="H431" s="318" t="n">
        <v>134168</v>
      </c>
      <c r="I431" s="318" t="n">
        <v>0.61</v>
      </c>
      <c r="J431" s="318">
        <f>ROUND(H431*(I431/1000),2)</f>
        <v/>
      </c>
      <c r="K431" s="318" t="n"/>
    </row>
    <row r="432">
      <c r="B432" s="317" t="n">
        <v>404</v>
      </c>
      <c r="C432" s="318" t="inlineStr">
        <is>
          <t>NA</t>
        </is>
      </c>
      <c r="D432" s="318" t="inlineStr">
        <is>
          <t>Freeform Unassociated Campaign</t>
        </is>
      </c>
      <c r="E432" s="318" t="inlineStr">
        <is>
          <t>Freeform</t>
        </is>
      </c>
      <c r="F432" s="319" t="n">
        <v>43586</v>
      </c>
      <c r="G432" s="319" t="n">
        <v>43616</v>
      </c>
      <c r="H432" s="318" t="n">
        <v>154835</v>
      </c>
      <c r="I432" s="318" t="n">
        <v>0.61</v>
      </c>
      <c r="J432" s="318">
        <f>ROUND(H432*(I432/1000),2)</f>
        <v/>
      </c>
      <c r="K432" s="318" t="n"/>
    </row>
    <row r="433"/>
    <row r="434">
      <c r="E434" s="253" t="n"/>
      <c r="F434" s="47" t="n"/>
      <c r="G434" s="48" t="n"/>
      <c r="H434" s="47" t="n"/>
      <c r="I434" s="332" t="n"/>
      <c r="J434" s="333" t="n"/>
    </row>
    <row r="435"/>
    <row r="436">
      <c r="B436" s="95" t="n"/>
      <c r="C436" s="92" t="n"/>
      <c r="D436" s="92" t="n"/>
      <c r="F436" s="100" t="inlineStr">
        <is>
          <t>Sub-totals by Network:</t>
        </is>
      </c>
      <c r="G436" s="216" t="inlineStr">
        <is>
          <t>ABC</t>
        </is>
      </c>
      <c r="H436" s="215">
        <f>SUMIF(E28:E433,G436,H28:H433)</f>
        <v/>
      </c>
      <c r="I436" s="334" t="n"/>
      <c r="J436" s="335">
        <f>SUMIF(E28:E433,G436,J28:J433)</f>
        <v/>
      </c>
      <c r="K436" s="92" t="n"/>
    </row>
    <row r="437">
      <c r="B437" s="95" t="n"/>
      <c r="C437" s="92" t="n"/>
      <c r="D437" s="92" t="n"/>
      <c r="E437" s="92" t="n"/>
      <c r="F437" s="253" t="n"/>
      <c r="G437" s="216" t="inlineStr">
        <is>
          <t>Disney Junior</t>
        </is>
      </c>
      <c r="H437" s="215">
        <f>SUMIF(E28:E433,G437,H28:H433)</f>
        <v/>
      </c>
      <c r="I437" s="334" t="n"/>
      <c r="J437" s="336">
        <f>SUMIF(E28:E433,G437,J28:J433)</f>
        <v/>
      </c>
      <c r="K437" s="92" t="n"/>
    </row>
    <row r="438">
      <c r="B438" s="95" t="n"/>
      <c r="C438" s="92" t="n"/>
      <c r="D438" s="92" t="n"/>
      <c r="E438" s="92" t="n"/>
      <c r="F438" s="253" t="n"/>
      <c r="G438" s="216" t="inlineStr">
        <is>
          <t>Freeform</t>
        </is>
      </c>
      <c r="H438" s="215">
        <f>SUMIF(E28:E433,G438,H28:H433)</f>
        <v/>
      </c>
      <c r="I438" s="334" t="n"/>
      <c r="J438" s="336">
        <f>SUMIF(E28:E433,G438,J28:J433)</f>
        <v/>
      </c>
      <c r="K438" s="92" t="n"/>
    </row>
    <row r="439">
      <c r="B439" s="95" t="n"/>
      <c r="C439" s="92" t="n"/>
      <c r="D439" s="92" t="n"/>
      <c r="E439" s="92" t="n"/>
      <c r="F439" s="253" t="n"/>
      <c r="G439" s="216" t="inlineStr">
        <is>
          <t>Disney Channel</t>
        </is>
      </c>
      <c r="H439" s="215">
        <f>SUMIF(E28:E433,G439,H28:H433)</f>
        <v/>
      </c>
      <c r="I439" s="334" t="n"/>
      <c r="J439" s="336">
        <f>SUMIF(E28:E433,G439,J28:J433)</f>
        <v/>
      </c>
      <c r="K439" s="92" t="n"/>
      <c r="M439" s="253" t="n"/>
    </row>
    <row r="440">
      <c r="B440" s="95" t="n"/>
      <c r="C440" s="92" t="n"/>
      <c r="D440" s="92" t="n"/>
      <c r="E440" s="92" t="n"/>
      <c r="F440" s="253" t="n"/>
      <c r="G440" s="216" t="inlineStr">
        <is>
          <t>Disney XD</t>
        </is>
      </c>
      <c r="H440" s="215">
        <f>SUMIF(E28:E433,G440,H28:H433)</f>
        <v/>
      </c>
      <c r="I440" s="334" t="n"/>
      <c r="J440" s="336">
        <f>SUMIF(E28:E433,G440,J28:J433)</f>
        <v/>
      </c>
      <c r="K440" s="92" t="n"/>
    </row>
    <row r="441">
      <c r="B441" s="95" t="n"/>
      <c r="C441" s="92" t="n"/>
      <c r="D441" s="92" t="n"/>
      <c r="E441" s="92" t="n"/>
      <c r="F441" s="47" t="n"/>
      <c r="G441" s="48" t="n"/>
      <c r="H441" s="47" t="n"/>
      <c r="I441" s="332" t="n"/>
      <c r="J441" s="333" t="n"/>
      <c r="K441" s="92" t="n"/>
    </row>
    <row r="442">
      <c r="B442" s="95" t="n"/>
      <c r="C442" s="92" t="n"/>
      <c r="D442" s="92" t="n"/>
      <c r="E442" s="92" t="n"/>
      <c r="F442" s="253" t="n"/>
      <c r="H442" s="253" t="n"/>
      <c r="I442" s="337" t="n"/>
      <c r="J442" s="338" t="n"/>
      <c r="K442" s="92" t="n"/>
    </row>
    <row r="443">
      <c r="F443" s="60" t="inlineStr">
        <is>
          <t>Total:</t>
        </is>
      </c>
      <c r="G443" s="253" t="n"/>
      <c r="H443" s="253">
        <f>SUM(H28:H433)</f>
        <v/>
      </c>
      <c r="J443" s="339">
        <f>SUM(J28:J433)</f>
        <v/>
      </c>
    </row>
    <row r="444">
      <c r="L444" s="91" t="n"/>
    </row>
    <row r="445">
      <c r="B445" s="74" t="inlineStr">
        <is>
          <t xml:space="preserve">Invoice Comments:
</t>
        </is>
      </c>
      <c r="C445" s="90" t="n"/>
      <c r="D445" s="89" t="n"/>
      <c r="E445" s="66" t="n"/>
      <c r="F445" s="66" t="n"/>
      <c r="G445" s="66" t="n"/>
      <c r="H445" s="66" t="n"/>
      <c r="I445" s="66" t="n"/>
      <c r="J445" s="67" t="n"/>
      <c r="K445" s="88" t="n"/>
    </row>
    <row r="446">
      <c r="B446" s="68" t="n"/>
      <c r="C446" s="69" t="n"/>
      <c r="D446" s="69" t="n"/>
      <c r="E446" s="69" t="n"/>
      <c r="F446" s="69" t="n"/>
      <c r="G446" s="69" t="n"/>
      <c r="H446" s="69" t="n"/>
      <c r="I446" s="69" t="n"/>
      <c r="J446" s="70" t="n"/>
      <c r="K446" s="87" t="n"/>
    </row>
    <row r="447">
      <c r="B447" s="33" t="n"/>
      <c r="C447" s="33" t="n"/>
      <c r="D447" s="33" t="n"/>
      <c r="E447" s="33" t="n"/>
      <c r="F447" s="33" t="n"/>
      <c r="G447" s="33" t="n"/>
      <c r="H447" s="33" t="n"/>
      <c r="I447" s="33" t="n"/>
      <c r="J447" s="33" t="n"/>
    </row>
    <row r="448"/>
    <row r="449">
      <c r="B449" s="24" t="inlineStr">
        <is>
          <t>Please detach this portion and return with your remittance to:</t>
        </is>
      </c>
      <c r="I449" s="216" t="inlineStr">
        <is>
          <t>ABC</t>
        </is>
      </c>
      <c r="J449" s="326">
        <f>SUMIF(E28:E433,I449,J28:J433)</f>
        <v/>
      </c>
    </row>
    <row r="450">
      <c r="B450" s="24" t="n"/>
      <c r="I450" s="216" t="inlineStr">
        <is>
          <t>Disney Junior</t>
        </is>
      </c>
      <c r="J450" s="326">
        <f>SUMIF(E28:E433,I450,J28:J433)</f>
        <v/>
      </c>
    </row>
    <row r="451">
      <c r="I451" s="216" t="inlineStr">
        <is>
          <t>FreeForm</t>
        </is>
      </c>
      <c r="J451" s="326">
        <f>J32</f>
        <v/>
      </c>
    </row>
    <row r="452">
      <c r="I452" s="216" t="inlineStr">
        <is>
          <t>Disney Channel</t>
        </is>
      </c>
      <c r="J452" s="326">
        <f>SUMIF(E28:E433,I452,J28:J433)</f>
        <v/>
      </c>
    </row>
    <row r="453">
      <c r="E453" s="85" t="inlineStr">
        <is>
          <t>Invoice Date:</t>
        </is>
      </c>
      <c r="F453" s="26">
        <f>J1</f>
        <v/>
      </c>
      <c r="I453" s="216" t="inlineStr">
        <is>
          <t>Disney XD</t>
        </is>
      </c>
      <c r="J453" s="326">
        <f>SUMIF(E28:E433,I453,J28:J433)</f>
        <v/>
      </c>
    </row>
    <row r="454">
      <c r="B454" s="30" t="inlineStr">
        <is>
          <t>Canoe Ventures, LLC</t>
        </is>
      </c>
      <c r="C454" s="276" t="n"/>
      <c r="D454" s="71" t="n"/>
      <c r="E454" s="216" t="inlineStr">
        <is>
          <t>Invoice Number:</t>
        </is>
      </c>
      <c r="F454" s="27">
        <f>J2</f>
        <v/>
      </c>
      <c r="J454" s="48" t="n"/>
    </row>
    <row r="455">
      <c r="B455" s="23" t="inlineStr">
        <is>
          <t>Attention: Accounting Department</t>
        </is>
      </c>
      <c r="D455" s="72" t="n"/>
      <c r="E455" s="216" t="inlineStr">
        <is>
          <t>Programmer:</t>
        </is>
      </c>
      <c r="F455" s="27" t="inlineStr">
        <is>
          <t>ABC</t>
        </is>
      </c>
    </row>
    <row r="456">
      <c r="B456" s="31" t="inlineStr">
        <is>
          <t>200 Union Boulevard, Suite 201</t>
        </is>
      </c>
      <c r="D456" s="72" t="n"/>
      <c r="F456" s="84" t="n"/>
      <c r="G456" s="237" t="n"/>
      <c r="H456" s="237" t="n"/>
      <c r="I456" s="83" t="inlineStr">
        <is>
          <t>Amount Due:</t>
        </is>
      </c>
      <c r="J456" s="340">
        <f>SUM(J28:J433)</f>
        <v/>
      </c>
    </row>
    <row r="457">
      <c r="B457" s="32" t="inlineStr">
        <is>
          <t>Lakewood, CO  80228</t>
        </is>
      </c>
      <c r="C457" s="277" t="n"/>
      <c r="D457" s="73" t="n"/>
      <c r="E457" s="19" t="n"/>
      <c r="F457" s="18" t="n"/>
    </row>
  </sheetData>
  <mergeCells count="10">
    <mergeCell ref="H12:J12"/>
    <mergeCell ref="H11:J11"/>
    <mergeCell ref="H9:J9"/>
    <mergeCell ref="H8:J8"/>
    <mergeCell ref="H7:J7"/>
    <mergeCell ref="H6:J6"/>
    <mergeCell ref="H5:J5"/>
    <mergeCell ref="H4:J4"/>
    <mergeCell ref="H15:J15"/>
    <mergeCell ref="H13:J13"/>
  </mergeCells>
  <hyperlinks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</hyperlinks>
  <printOptions horizontalCentered="1"/>
  <pageMargins bottom="0.6" footer="0.2" header="0.2" left="0.5" right="0.5" top="0.5"/>
  <pageSetup fitToHeight="0" orientation="landscape" scale="57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20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T62"/>
  <sheetViews>
    <sheetView showGridLines="0" topLeftCell="A4" workbookViewId="0" zoomScale="70" zoomScaleNormal="70" zoomScalePageLayoutView="8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bestFit="1" customWidth="1" max="4" min="4" style="280" width="78.7109375"/>
    <col customWidth="1" max="5" min="5" style="280" width="20.7109375"/>
    <col customWidth="1" max="6" min="6" style="280" width="24.42578125"/>
    <col customWidth="1" max="7" min="7" style="280" width="24"/>
    <col bestFit="1" customWidth="1" max="8" min="8" style="280" width="24.42578125"/>
    <col bestFit="1" customWidth="1" max="9" min="9" style="280" width="18.42578125"/>
    <col customWidth="1" max="10" min="10" style="280" width="23"/>
    <col customWidth="1" max="11" min="11" style="280" width="1.42578125"/>
    <col customWidth="1" max="12" min="12" style="280" width="16.42578125"/>
    <col bestFit="1" customWidth="1" max="13" min="13" style="280" width="15.140625"/>
    <col bestFit="1" customWidth="1" max="14" min="14" style="280" width="17.28515625"/>
    <col bestFit="1" customWidth="1" max="15" min="15" style="280" width="17"/>
    <col bestFit="1" customWidth="1" max="16" min="16" style="280" width="20.140625"/>
    <col bestFit="1" customWidth="1" max="17" min="17" style="280" width="15.7109375"/>
    <col bestFit="1" customWidth="1" max="18" min="18" style="280" width="13.7109375"/>
    <col customWidth="1" max="21" min="19" style="280" width="8.7109375"/>
    <col customWidth="1" max="22" min="22" style="280" width="15.28515625"/>
    <col customWidth="1" max="16384" min="23" style="280" width="8.7109375"/>
  </cols>
  <sheetData>
    <row r="1">
      <c r="B1" s="279" t="n"/>
      <c r="C1" s="279" t="n"/>
      <c r="D1" s="279" t="n"/>
      <c r="E1" s="279" t="n"/>
      <c r="F1" s="295" t="n"/>
      <c r="H1" s="295" t="n"/>
      <c r="I1" s="60" t="inlineStr">
        <is>
          <t>Invoice Date:</t>
        </is>
      </c>
    </row>
    <row r="2">
      <c r="B2" s="279" t="n"/>
      <c r="C2" s="279" t="n"/>
      <c r="D2" s="279" t="n"/>
      <c r="E2" s="279" t="n"/>
      <c r="F2" s="279" t="n"/>
      <c r="H2" s="279" t="n"/>
      <c r="I2" s="60" t="inlineStr">
        <is>
          <t>Invoice Number:</t>
        </is>
      </c>
    </row>
    <row r="3">
      <c r="B3" s="279" t="n"/>
      <c r="C3" s="279" t="n"/>
      <c r="D3" s="279" t="n"/>
      <c r="E3" s="279" t="n"/>
      <c r="F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</row>
    <row r="11">
      <c r="C11" s="123" t="n"/>
      <c r="D11" s="121" t="n"/>
      <c r="E11" s="121" t="n"/>
      <c r="H11" s="296" t="inlineStr">
        <is>
          <t xml:space="preserve">TERMS                 : NET 60 DAYS      </t>
        </is>
      </c>
      <c r="N11" s="111" t="n"/>
    </row>
    <row r="12">
      <c r="B12" s="115" t="inlineStr">
        <is>
          <t>Bill To:</t>
        </is>
      </c>
      <c r="C12" s="121" t="n"/>
      <c r="D12" s="119" t="inlineStr">
        <is>
          <t>Viacom</t>
        </is>
      </c>
      <c r="E12" s="121" t="n"/>
      <c r="H12" s="295" t="inlineStr">
        <is>
          <t>FEDERAL TAX ID : 26-2372059</t>
        </is>
      </c>
      <c r="N12" s="253" t="n"/>
    </row>
    <row r="13">
      <c r="C13" s="121" t="n"/>
      <c r="D13" s="119" t="inlineStr">
        <is>
          <t>Attention: Kelly Smith</t>
        </is>
      </c>
      <c r="E13" s="121" t="n"/>
      <c r="H13" s="294" t="inlineStr">
        <is>
          <t>Invoice # is required on all remittances</t>
        </is>
      </c>
    </row>
    <row r="14">
      <c r="C14" s="121" t="n"/>
      <c r="D14" s="119" t="n"/>
      <c r="E14" s="295" t="n"/>
      <c r="H14" s="279" t="n"/>
      <c r="I14" s="279" t="n"/>
      <c r="J14" s="279" t="n"/>
      <c r="M14" s="309" t="n"/>
      <c r="N14" s="337" t="n"/>
      <c r="O14" s="338" t="n"/>
    </row>
    <row r="15">
      <c r="A15" s="280" t="inlineStr">
        <is>
          <t xml:space="preserve"> </t>
        </is>
      </c>
      <c r="C15" s="295" t="n"/>
      <c r="D15" s="119" t="inlineStr">
        <is>
          <t>PO: 4500011856</t>
        </is>
      </c>
      <c r="E15" s="295" t="n"/>
      <c r="H15" s="263" t="inlineStr">
        <is>
          <t>RATE CARD (current Tier in yellow)</t>
        </is>
      </c>
      <c r="I15" s="303" t="n"/>
      <c r="J15" s="303" t="n"/>
    </row>
    <row r="16">
      <c r="D16" s="76" t="inlineStr">
        <is>
          <t>kelly.smith@viacom.com</t>
        </is>
      </c>
      <c r="F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  <c r="M16" s="310" t="n"/>
    </row>
    <row r="17">
      <c r="C17" s="295" t="n"/>
      <c r="E17" s="295" t="n"/>
      <c r="F17" s="24" t="n"/>
      <c r="H17" s="298" t="inlineStr">
        <is>
          <t xml:space="preserve">    0M - 200M</t>
        </is>
      </c>
      <c r="I17" s="330" t="n">
        <v>1.28</v>
      </c>
      <c r="J17" s="148" t="n"/>
      <c r="M17" s="310" t="n"/>
      <c r="N17" s="309" t="n"/>
    </row>
    <row r="18">
      <c r="B18" s="117" t="inlineStr">
        <is>
          <t>Invoice Period Start:</t>
        </is>
      </c>
      <c r="D18" s="116" t="n"/>
      <c r="E18" s="295" t="n"/>
      <c r="F18" s="24" t="n"/>
      <c r="H18" s="298" t="inlineStr">
        <is>
          <t>200M - 400M</t>
        </is>
      </c>
      <c r="I18" s="330" t="n">
        <v>1.13</v>
      </c>
      <c r="J18" s="148" t="n"/>
      <c r="O18" s="309" t="n"/>
    </row>
    <row r="19">
      <c r="B19" s="117" t="inlineStr">
        <is>
          <t>Invoice Period End:</t>
        </is>
      </c>
      <c r="D19" s="116" t="n"/>
      <c r="E19" s="295" t="n"/>
      <c r="F19" s="24" t="n"/>
      <c r="H19" s="298" t="inlineStr">
        <is>
          <t>400M - 600M</t>
        </is>
      </c>
      <c r="I19" s="330" t="n">
        <v>0.9900000000000001</v>
      </c>
      <c r="J19" s="148" t="n"/>
      <c r="M19" s="310" t="n"/>
      <c r="N19" s="309" t="n"/>
      <c r="O19" s="253" t="n"/>
      <c r="P19" s="310" t="n"/>
    </row>
    <row r="20">
      <c r="B20" s="115" t="inlineStr">
        <is>
          <t>Programming Group:</t>
        </is>
      </c>
      <c r="D20" s="264" t="inlineStr">
        <is>
          <t>Viacom</t>
        </is>
      </c>
      <c r="E20" s="295" t="n"/>
      <c r="F20" s="244" t="n"/>
      <c r="H20" s="104" t="inlineStr">
        <is>
          <t>600M - 800M</t>
        </is>
      </c>
      <c r="I20" s="311" t="n">
        <v>0.8500000000000001</v>
      </c>
      <c r="J20" s="110" t="n"/>
      <c r="M20" s="253" t="n"/>
      <c r="N20" s="309" t="n"/>
      <c r="P20" s="253" t="n"/>
    </row>
    <row r="21">
      <c r="B21" s="115" t="inlineStr">
        <is>
          <t>Network(s):</t>
        </is>
      </c>
      <c r="D21" s="264" t="inlineStr">
        <is>
          <t>Nick Mom, Nick Jr, Nickelodeon, TeenNick, CMT, BET, Paramount, MTV, MTV2, Comedy Central, VH1 Classic</t>
        </is>
      </c>
      <c r="F21" s="244" t="n"/>
      <c r="H21" s="104" t="inlineStr">
        <is>
          <t xml:space="preserve">  800M - 2B        </t>
        </is>
      </c>
      <c r="I21" s="311" t="n">
        <v>0.7100000000000001</v>
      </c>
      <c r="J21" s="110" t="n"/>
      <c r="M21" s="310" t="n"/>
      <c r="N21" s="253" t="n"/>
      <c r="P21" s="253" t="n"/>
    </row>
    <row r="22">
      <c r="B22" s="24" t="inlineStr">
        <is>
          <t>Previous YTD Impressions:</t>
        </is>
      </c>
      <c r="D22" s="46" t="n"/>
      <c r="E22" s="295" t="n"/>
      <c r="F22" s="24" t="n"/>
      <c r="H22" s="298" t="inlineStr">
        <is>
          <t>2B - 3B</t>
        </is>
      </c>
      <c r="I22" s="330" t="n">
        <v>0.6100000000000001</v>
      </c>
      <c r="J22" s="148" t="n"/>
      <c r="M22" s="310" t="n"/>
      <c r="N22" s="309" t="n"/>
    </row>
    <row r="23">
      <c r="B23" s="24" t="n"/>
      <c r="D23" s="46" t="n"/>
      <c r="E23" s="295" t="n"/>
      <c r="F23" s="245" t="n"/>
      <c r="H23" s="104" t="inlineStr">
        <is>
          <t>3B - 4B</t>
        </is>
      </c>
      <c r="I23" s="311" t="n">
        <v>0.5800000000000001</v>
      </c>
      <c r="J23" s="316" t="n"/>
      <c r="M23" s="310" t="n"/>
      <c r="N23" s="361" t="n"/>
      <c r="O23" s="361" t="n"/>
    </row>
    <row r="24">
      <c r="B24" s="24" t="n"/>
      <c r="D24" s="46" t="n"/>
      <c r="E24" s="295" t="n"/>
      <c r="F24" s="245" t="n"/>
      <c r="H24" s="104" t="inlineStr">
        <is>
          <t>4B - 5B</t>
        </is>
      </c>
      <c r="I24" s="311" t="n">
        <v>0.55</v>
      </c>
      <c r="J24" s="316" t="n"/>
      <c r="N24" s="308" t="n"/>
      <c r="P24" s="253" t="n"/>
      <c r="Q24" s="253" t="n"/>
    </row>
    <row r="25">
      <c r="B25" s="295" t="n"/>
      <c r="C25" s="295" t="n"/>
      <c r="D25" s="295" t="n"/>
      <c r="E25" s="295" t="n"/>
      <c r="F25" s="295" t="n"/>
      <c r="H25" s="104" t="inlineStr">
        <is>
          <t>5B +</t>
        </is>
      </c>
      <c r="I25" s="311" t="n">
        <v>0.5</v>
      </c>
      <c r="J25" s="297" t="n"/>
      <c r="L25" s="297" t="n"/>
      <c r="M25" s="297" t="n"/>
      <c r="N25" s="231" t="n"/>
      <c r="Q25" s="46" t="n"/>
    </row>
    <row r="26">
      <c r="B26" s="295" t="n"/>
      <c r="C26" s="295" t="n"/>
      <c r="D26" s="295" t="n"/>
      <c r="E26" s="295" t="n"/>
      <c r="F26" s="295" t="n"/>
      <c r="G26" s="295" t="n"/>
      <c r="H26" s="295" t="n"/>
      <c r="J26" s="297" t="n"/>
      <c r="K26" s="297" t="n"/>
      <c r="L26" s="297" t="n"/>
      <c r="M26" s="297" t="n"/>
      <c r="N26" s="231" t="n"/>
      <c r="Q26" s="46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  <c r="K27" s="275" t="n"/>
      <c r="O27" s="253" t="n"/>
      <c r="P27" s="337" t="n"/>
      <c r="Q27" s="338" t="n"/>
    </row>
    <row r="28">
      <c r="B28" s="95" t="n"/>
      <c r="C28" s="92" t="n"/>
      <c r="E28" s="27" t="n"/>
      <c r="F28" s="320" t="n"/>
      <c r="G28" s="320" t="n"/>
      <c r="H28" s="253" t="n"/>
      <c r="I28" s="253" t="n"/>
      <c r="J28" s="337" t="n"/>
      <c r="K28" s="338" t="n"/>
      <c r="N28" s="337" t="n"/>
      <c r="O28" s="338" t="n"/>
      <c r="P28" s="362" t="n"/>
      <c r="Q28" s="253" t="n"/>
    </row>
    <row customHeight="1" ht="16.5" r="29" s="59" thickBot="1">
      <c r="B29" s="95" t="n"/>
      <c r="C29" s="92" t="n"/>
      <c r="F29" s="47" t="n"/>
      <c r="G29" s="47" t="n"/>
      <c r="H29" s="332" t="n"/>
      <c r="I29" s="333" t="n"/>
      <c r="J29" s="333" t="n"/>
    </row>
    <row customHeight="1" ht="16.5" r="30" s="59" thickTop="1">
      <c r="B30" s="95" t="n"/>
      <c r="C30" s="92" t="n"/>
      <c r="F30" s="253" t="n"/>
      <c r="H30" s="253" t="n"/>
      <c r="I30" s="337" t="n"/>
      <c r="J30" s="338" t="n"/>
    </row>
    <row r="31">
      <c r="B31" s="95" t="n"/>
      <c r="C31" s="92" t="n"/>
      <c r="F31" s="100" t="inlineStr">
        <is>
          <t>Sub-totals by Network:</t>
        </is>
      </c>
      <c r="G31" s="216" t="inlineStr">
        <is>
          <t>Nick Jr (Noggin)</t>
        </is>
      </c>
      <c r="H31" s="215">
        <f>SUMIF($E$28:$E$29,$G31,$I$28:$I$29)</f>
        <v/>
      </c>
      <c r="I31" s="334" t="n"/>
      <c r="J31" s="336">
        <f>SUMIF($E$28:$E$29,$G31,$K$28:$K$29)</f>
        <v/>
      </c>
    </row>
    <row r="32">
      <c r="B32" s="95" t="n"/>
      <c r="C32" s="92" t="n"/>
      <c r="F32" s="100" t="n"/>
      <c r="G32" s="216" t="inlineStr">
        <is>
          <t>Nick Mom</t>
        </is>
      </c>
      <c r="H32" s="215">
        <f>SUMIF($E$28:$E$29,$G32,$I$28:$I$29)</f>
        <v/>
      </c>
      <c r="I32" s="334" t="n"/>
      <c r="J32" s="336">
        <f>SUMIF($E$28:$E$29,$G32,$K$28:$K$29)</f>
        <v/>
      </c>
    </row>
    <row r="33">
      <c r="B33" s="95" t="n"/>
      <c r="C33" s="92" t="n"/>
      <c r="F33" s="100" t="n"/>
      <c r="G33" s="216" t="inlineStr">
        <is>
          <t>Nickelodeon</t>
        </is>
      </c>
      <c r="H33" s="215">
        <f>SUMIF($E$28:$E$29,$G33,$I$28:$I$29)</f>
        <v/>
      </c>
      <c r="I33" s="334" t="n"/>
      <c r="J33" s="336">
        <f>SUMIF($E$28:$E$29,$G33,$K$28:$K$29)</f>
        <v/>
      </c>
    </row>
    <row r="34">
      <c r="B34" s="95" t="n"/>
      <c r="C34" s="92" t="n"/>
      <c r="F34" s="100" t="n"/>
      <c r="G34" s="216" t="inlineStr">
        <is>
          <t>CMT</t>
        </is>
      </c>
      <c r="H34" s="215">
        <f>SUMIF($E$28:$E$29,$G34,$I$28:$I$29)</f>
        <v/>
      </c>
      <c r="I34" s="334" t="n"/>
      <c r="J34" s="336">
        <f>SUMIF($E$28:$E$29,$G34,$K$28:$K$29)</f>
        <v/>
      </c>
    </row>
    <row r="35">
      <c r="B35" s="95" t="n"/>
      <c r="C35" s="92" t="n"/>
      <c r="F35" s="100" t="n"/>
      <c r="G35" s="216" t="inlineStr">
        <is>
          <t>TeenNick</t>
        </is>
      </c>
      <c r="H35" s="215">
        <f>SUMIF($E$28:$E$29,$G35,$I$28:$I$29)</f>
        <v/>
      </c>
      <c r="I35" s="334" t="n"/>
      <c r="J35" s="336">
        <f>SUMIF($E$28:$E$29,$G35,$K$28:$K$29)</f>
        <v/>
      </c>
    </row>
    <row r="36">
      <c r="B36" s="95" t="n"/>
      <c r="C36" s="92" t="n"/>
      <c r="F36" s="100" t="n"/>
      <c r="G36" s="216" t="inlineStr">
        <is>
          <t>BET</t>
        </is>
      </c>
      <c r="H36" s="215">
        <f>SUMIF($E$28:$E$29,$G36,$I$28:$I$29)</f>
        <v/>
      </c>
      <c r="I36" s="334" t="n"/>
      <c r="J36" s="336">
        <f>SUMIF($E$28:$E$29,$G36,$K$28:$K$29)</f>
        <v/>
      </c>
    </row>
    <row r="37">
      <c r="B37" s="95" t="n"/>
      <c r="C37" s="92" t="n"/>
      <c r="F37" s="100" t="n"/>
      <c r="G37" s="216" t="inlineStr">
        <is>
          <t>BET Her</t>
        </is>
      </c>
      <c r="H37" s="215">
        <f>SUMIF($E$28:$E$29,$G37,$I$28:$I$29)</f>
        <v/>
      </c>
      <c r="I37" s="334" t="n"/>
      <c r="J37" s="336">
        <f>SUMIF($E$28:$E$29,$G37,$K$28:$K$29)</f>
        <v/>
      </c>
    </row>
    <row r="38">
      <c r="B38" s="95" t="n"/>
      <c r="C38" s="92" t="n"/>
      <c r="F38" s="100" t="n"/>
      <c r="G38" s="216" t="inlineStr">
        <is>
          <t>MTV</t>
        </is>
      </c>
      <c r="H38" s="215">
        <f>SUMIF($E$28:$E$29,$G38,$I$28:$I$29)</f>
        <v/>
      </c>
      <c r="I38" s="334" t="n"/>
      <c r="J38" s="336">
        <f>SUMIF($E$28:$E$29,$G38,$K$28:$K$29)</f>
        <v/>
      </c>
    </row>
    <row r="39">
      <c r="B39" s="95" t="n"/>
      <c r="C39" s="92" t="n"/>
      <c r="F39" s="100" t="n"/>
      <c r="G39" s="216" t="inlineStr">
        <is>
          <t>MTV2</t>
        </is>
      </c>
      <c r="H39" s="215">
        <f>SUMIF($E$28:$E$29,$G39,$I$28:$I$29)</f>
        <v/>
      </c>
      <c r="I39" s="334" t="n"/>
      <c r="J39" s="336">
        <f>SUMIF($E$28:$E$29,$G39,$K$28:$K$29)</f>
        <v/>
      </c>
    </row>
    <row r="40">
      <c r="B40" s="95" t="n"/>
      <c r="C40" s="92" t="n"/>
      <c r="F40" s="100" t="n"/>
      <c r="G40" s="216" t="inlineStr">
        <is>
          <t>TV Land</t>
        </is>
      </c>
      <c r="H40" s="215">
        <f>SUMIF($E$28:$E$29,$G40,$I$28:$I$29)</f>
        <v/>
      </c>
      <c r="I40" s="334" t="n"/>
      <c r="J40" s="336">
        <f>SUMIF($E$28:$E$29,$G40,$K$28:$K$29)</f>
        <v/>
      </c>
    </row>
    <row r="41">
      <c r="B41" s="95" t="n"/>
      <c r="C41" s="92" t="n"/>
      <c r="F41" s="100" t="n"/>
      <c r="G41" s="216" t="inlineStr">
        <is>
          <t>VH1</t>
        </is>
      </c>
      <c r="H41" s="215">
        <f>SUMIF($E$28:$E$29,$G41,$I$28:$I$29)</f>
        <v/>
      </c>
      <c r="I41" s="334" t="n"/>
      <c r="J41" s="336">
        <f>SUMIF($E$28:$E$29,$G41,$K$28:$K$29)</f>
        <v/>
      </c>
    </row>
    <row r="42">
      <c r="B42" s="95" t="n"/>
      <c r="C42" s="92" t="n"/>
      <c r="F42" s="100" t="n"/>
      <c r="G42" s="216" t="inlineStr">
        <is>
          <t>VH1 Classic</t>
        </is>
      </c>
      <c r="H42" s="215">
        <f>SUMIF($E$28:$E$29,$G42,$I$28:$I$29)</f>
        <v/>
      </c>
      <c r="I42" s="334" t="n"/>
      <c r="J42" s="336">
        <f>SUMIF($E$28:$E$29,$G42,$K$28:$K$29)</f>
        <v/>
      </c>
    </row>
    <row r="43">
      <c r="B43" s="95" t="n"/>
      <c r="C43" s="92" t="n"/>
      <c r="F43" s="100" t="n"/>
      <c r="G43" s="216" t="inlineStr">
        <is>
          <t>Comedy Central</t>
        </is>
      </c>
      <c r="H43" s="215">
        <f>SUMIF($E$28:$E$29,$G43,$I$28:$I$29)</f>
        <v/>
      </c>
      <c r="I43" s="334" t="n"/>
      <c r="J43" s="336">
        <f>SUMIF($E$28:$E$29,$G43,$K$28:$K$29)</f>
        <v/>
      </c>
    </row>
    <row r="44">
      <c r="B44" s="95" t="n"/>
      <c r="C44" s="92" t="n"/>
      <c r="F44" s="100" t="n"/>
      <c r="G44" s="216" t="inlineStr">
        <is>
          <t>Paramount</t>
        </is>
      </c>
      <c r="H44" s="215">
        <f>SUMIF($E$28:$E$29,$G44,$I$28:$I$29)</f>
        <v/>
      </c>
      <c r="I44" s="334" t="n"/>
      <c r="J44" s="336">
        <f>SUMIF($E$28:$E$29,$G44,$K$28:$K$29)</f>
        <v/>
      </c>
    </row>
    <row r="45">
      <c r="B45" s="95" t="n"/>
      <c r="C45" s="92" t="n"/>
      <c r="F45" s="100" t="n"/>
      <c r="G45" s="216" t="inlineStr">
        <is>
          <t>Logo</t>
        </is>
      </c>
      <c r="H45" s="215">
        <f>SUMIF($E$28:$E$29,$G45,$I$28:$I$29)</f>
        <v/>
      </c>
      <c r="I45" s="334" t="n"/>
      <c r="J45" s="336">
        <f>SUMIF($E$28:$E$29,$G45,$K$28:$K$29)</f>
        <v/>
      </c>
    </row>
    <row customHeight="1" ht="16.5" r="46" s="59" thickBot="1">
      <c r="B46" s="95" t="n"/>
      <c r="C46" s="92" t="n"/>
      <c r="F46" s="47" t="n"/>
      <c r="G46" s="48" t="n"/>
      <c r="H46" s="47" t="n"/>
      <c r="I46" s="332" t="n"/>
      <c r="J46" s="333" t="n"/>
    </row>
    <row customHeight="1" ht="16.5" r="47" s="59" thickTop="1">
      <c r="B47" s="95" t="n"/>
      <c r="C47" s="92" t="n"/>
      <c r="F47" s="253" t="n"/>
      <c r="H47" s="253" t="n"/>
      <c r="I47" s="337" t="n"/>
      <c r="J47" s="338" t="n"/>
    </row>
    <row r="48">
      <c r="B48" s="95" t="n"/>
      <c r="C48" s="92" t="n"/>
      <c r="E48" s="320" t="n"/>
      <c r="F48" s="100" t="inlineStr">
        <is>
          <t>Total:</t>
        </is>
      </c>
      <c r="H48" s="253">
        <f>SUM(H31:H45)</f>
        <v/>
      </c>
      <c r="I48" s="337" t="n"/>
      <c r="J48" s="339">
        <f>SUM(J31:J46)</f>
        <v/>
      </c>
    </row>
    <row r="49">
      <c r="B49" s="95" t="n"/>
      <c r="C49" s="92" t="n"/>
      <c r="E49" s="320" t="n"/>
      <c r="F49" s="100" t="n"/>
      <c r="H49" s="253" t="n"/>
      <c r="I49" s="337" t="n"/>
      <c r="J49" s="339" t="n"/>
    </row>
    <row r="51">
      <c r="B51" s="74" t="inlineStr">
        <is>
          <t xml:space="preserve">Invoice Comments:
</t>
        </is>
      </c>
      <c r="C51" s="229" t="n"/>
      <c r="D51" s="228" t="n"/>
      <c r="E51" s="228" t="n"/>
      <c r="F51" s="228" t="n"/>
      <c r="G51" s="228" t="n"/>
      <c r="H51" s="228" t="n"/>
      <c r="I51" s="228" t="n"/>
      <c r="J51" s="227" t="n"/>
    </row>
    <row r="52">
      <c r="B52" s="226" t="n"/>
      <c r="C52" s="87" t="n"/>
      <c r="D52" s="225" t="n"/>
      <c r="E52" s="225" t="n"/>
      <c r="F52" s="225" t="n"/>
      <c r="G52" s="225" t="n"/>
      <c r="H52" s="225" t="n"/>
      <c r="I52" s="225" t="n"/>
      <c r="J52" s="224" t="n"/>
    </row>
    <row r="53">
      <c r="B53" s="179" t="n"/>
      <c r="C53" s="223" t="n"/>
      <c r="D53" s="222" t="n"/>
      <c r="E53" s="222" t="n"/>
      <c r="F53" s="222" t="n"/>
      <c r="G53" s="222" t="n"/>
      <c r="H53" s="222" t="n"/>
      <c r="I53" s="222" t="n"/>
      <c r="J53" s="221" t="n"/>
    </row>
    <row customHeight="1" ht="16.5" r="54" s="59" thickBot="1">
      <c r="B54" s="33" t="n"/>
      <c r="C54" s="33" t="n"/>
      <c r="D54" s="33" t="n"/>
      <c r="E54" s="33" t="n"/>
      <c r="F54" s="33" t="n"/>
      <c r="G54" s="33" t="n"/>
      <c r="H54" s="33" t="n"/>
      <c r="I54" s="33" t="n"/>
      <c r="J54" s="33" t="n"/>
    </row>
    <row r="56">
      <c r="B56" s="24" t="inlineStr">
        <is>
          <t>Please detach this portion and return with your remittance to:</t>
        </is>
      </c>
      <c r="J56" s="216" t="n"/>
      <c r="K56" s="336" t="n"/>
    </row>
    <row r="57">
      <c r="K57" s="338" t="n"/>
    </row>
    <row r="58">
      <c r="B58" s="30" t="inlineStr">
        <is>
          <t>Canoe Ventures, LLC</t>
        </is>
      </c>
      <c r="C58" s="276" t="n"/>
      <c r="D58" s="71" t="n"/>
      <c r="E58" s="28" t="inlineStr">
        <is>
          <t>Invoice Date:</t>
        </is>
      </c>
      <c r="F58" s="26">
        <f>J1</f>
        <v/>
      </c>
    </row>
    <row r="59">
      <c r="B59" s="23" t="inlineStr">
        <is>
          <t>Attention: Accounting Department</t>
        </is>
      </c>
      <c r="D59" s="72" t="n"/>
      <c r="E59" s="58" t="inlineStr">
        <is>
          <t>Invoice Number:</t>
        </is>
      </c>
      <c r="F59" s="27">
        <f>J2</f>
        <v/>
      </c>
      <c r="S59" s="216" t="n"/>
      <c r="T59" s="336" t="n"/>
    </row>
    <row r="60">
      <c r="B60" s="31" t="inlineStr">
        <is>
          <t>200 Union Boulevard, Suite 201</t>
        </is>
      </c>
      <c r="D60" s="72" t="n"/>
      <c r="E60" s="58" t="inlineStr">
        <is>
          <t>Programmer:</t>
        </is>
      </c>
      <c r="F60" s="27" t="inlineStr">
        <is>
          <t>Viacom</t>
        </is>
      </c>
      <c r="I60" s="25" t="inlineStr">
        <is>
          <t>Amount Due:</t>
        </is>
      </c>
      <c r="J60" s="343">
        <f>J48</f>
        <v/>
      </c>
      <c r="S60" s="216" t="n"/>
      <c r="T60" s="336" t="n"/>
    </row>
    <row customHeight="1" ht="15.75" r="61" s="59">
      <c r="B61" s="32" t="inlineStr">
        <is>
          <t>Lakewood, CO  80228</t>
        </is>
      </c>
      <c r="C61" s="277" t="n"/>
      <c r="D61" s="73" t="n"/>
      <c r="E61" s="151" t="n"/>
      <c r="F61" s="149" t="n"/>
      <c r="G61" s="149" t="n"/>
      <c r="H61" s="149" t="n"/>
      <c r="I61" s="149" t="n"/>
      <c r="S61" s="216" t="n"/>
      <c r="T61" s="336" t="n"/>
    </row>
    <row r="62">
      <c r="C62" s="19" t="n"/>
      <c r="D62" s="19" t="n"/>
      <c r="E62" s="18" t="n"/>
      <c r="F62" s="149" t="n"/>
      <c r="G62" s="149" t="n"/>
      <c r="H62" s="149" t="n"/>
      <c r="I62" s="149" t="n"/>
      <c r="S62" s="216" t="n"/>
      <c r="T62" s="336" t="n"/>
    </row>
  </sheetData>
  <mergeCells count="11">
    <mergeCell ref="H15:J15"/>
    <mergeCell ref="H13:J13"/>
    <mergeCell ref="H12:J12"/>
    <mergeCell ref="H11:J11"/>
    <mergeCell ref="H9:J9"/>
    <mergeCell ref="H8:J8"/>
    <mergeCell ref="H7:J7"/>
    <mergeCell ref="H6:J6"/>
    <mergeCell ref="H5:J5"/>
    <mergeCell ref="H4:J4"/>
    <mergeCell ref="D21:E21"/>
  </mergeCells>
  <hyperlinks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  <hyperlink ref="B10" r:id="rId23"/>
    <hyperlink display="mailto:kelly.smith@viacom.com" ref="D16" r:id="rId24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J2"/>
  <sheetViews>
    <sheetView workbookViewId="0">
      <selection activeCell="B2" sqref="B2:J2"/>
    </sheetView>
  </sheetViews>
  <sheetFormatPr baseColWidth="8" defaultRowHeight="12.75" outlineLevelCol="0"/>
  <cols>
    <col customWidth="1" max="1" min="1" style="59" width="1.5703125"/>
    <col customWidth="1" max="2" min="2" style="59" width="11"/>
    <col customWidth="1" max="3" min="3" style="59" width="14"/>
    <col customWidth="1" max="4" min="4" style="59" width="69.85546875"/>
    <col customWidth="1" max="5" min="5" style="59" width="16.7109375"/>
    <col customWidth="1" max="6" min="6" style="59" width="14.85546875"/>
    <col customWidth="1" max="7" min="7" style="59" width="14.140625"/>
    <col customWidth="1" max="8" min="8" style="59" width="22.7109375"/>
    <col customWidth="1" max="9" min="9" style="59" width="24.140625"/>
    <col customWidth="1" max="10" min="10" style="59" width="13.5703125"/>
    <col customWidth="1" max="11" min="11" style="59" width="19.5703125"/>
  </cols>
  <sheetData>
    <row customHeight="1" ht="9" r="1" s="59"/>
    <row customHeight="1" ht="47.25" r="2" s="59">
      <c r="B2" s="272" t="inlineStr">
        <is>
          <t>Invoice Line #</t>
        </is>
      </c>
      <c r="C2" s="273" t="inlineStr">
        <is>
          <t>Campaign Reference ID</t>
        </is>
      </c>
      <c r="D2" s="273" t="inlineStr">
        <is>
          <t>Campaign Name</t>
        </is>
      </c>
      <c r="E2" s="273" t="inlineStr">
        <is>
          <t>Network</t>
        </is>
      </c>
      <c r="F2" s="274" t="inlineStr">
        <is>
          <t>Start Date</t>
        </is>
      </c>
      <c r="G2" s="274" t="inlineStr">
        <is>
          <t>End Date</t>
        </is>
      </c>
      <c r="H2" s="274" t="inlineStr">
        <is>
          <t>Current Billed Impressions</t>
        </is>
      </c>
      <c r="I2" s="274" t="inlineStr">
        <is>
          <t>CPM</t>
        </is>
      </c>
      <c r="J2" s="260" t="inlineStr">
        <is>
          <t>Total</t>
        </is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Q198"/>
  <sheetViews>
    <sheetView showGridLines="0" workbookViewId="0" zoomScale="70" zoomScaleNormal="70">
      <selection activeCell="J16" sqref="J16"/>
    </sheetView>
  </sheetViews>
  <sheetFormatPr baseColWidth="8" defaultColWidth="9.14062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83.42578125"/>
    <col customWidth="1" max="5" min="5" style="280" width="20.7109375"/>
    <col customWidth="1" max="6" min="6" style="280" width="25.7109375"/>
    <col customWidth="1" max="7" min="7" style="280" width="15"/>
    <col customWidth="1" max="8" min="8" style="280" width="23.140625"/>
    <col customWidth="1" max="9" min="9" style="280" width="15.7109375"/>
    <col customWidth="1" max="10" min="10" style="280" width="23.140625"/>
    <col customWidth="1" max="11" min="11" style="280" width="2.42578125"/>
    <col customWidth="1" max="12" min="12" style="280" width="12.28515625"/>
    <col customWidth="1" max="13" min="13" style="280" width="16"/>
    <col bestFit="1" customWidth="1" max="14" min="14" style="280" width="10.42578125"/>
    <col customWidth="1" max="15" min="15" style="280" width="16.140625"/>
    <col bestFit="1" customWidth="1" max="16" min="16" style="280" width="11.28515625"/>
    <col customWidth="1" max="16384" min="17" style="280" width="9.14062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01" t="inlineStr">
        <is>
          <t>AMC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01" t="inlineStr">
        <is>
          <t>Attention: Joshua Berger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101" t="inlineStr">
        <is>
          <t>11 Penn Plaza</t>
        </is>
      </c>
      <c r="E14" s="295" t="n"/>
      <c r="F14" s="295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01" t="inlineStr">
        <is>
          <t>New York, NY 10001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  <c r="M15" s="253" t="n"/>
    </row>
    <row r="16">
      <c r="D16" s="118" t="inlineStr">
        <is>
          <t>Joshua.Berger@amcnetworks.com</t>
        </is>
      </c>
      <c r="E16" s="295" t="n"/>
      <c r="F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  <c r="P16" s="253" t="n"/>
    </row>
    <row r="17">
      <c r="C17" s="295" t="n"/>
      <c r="E17" s="295" t="n"/>
      <c r="F17" s="295" t="n"/>
      <c r="G17" s="245" t="n"/>
      <c r="H17" s="104" t="inlineStr">
        <is>
          <t xml:space="preserve">    0M - 200M</t>
        </is>
      </c>
      <c r="I17" s="311" t="n">
        <v>1.28</v>
      </c>
      <c r="J17" s="110" t="n"/>
      <c r="M17" s="253" t="n"/>
      <c r="P17" s="253" t="n"/>
      <c r="Q17" s="253" t="n"/>
    </row>
    <row r="18">
      <c r="B18" s="117" t="inlineStr">
        <is>
          <t>Invoice Period Start:</t>
        </is>
      </c>
      <c r="D18" s="116" t="n">
        <v>43586</v>
      </c>
      <c r="E18" s="295" t="n"/>
      <c r="F18" s="295" t="n"/>
      <c r="G18" s="245" t="n"/>
      <c r="H18" s="104" t="inlineStr">
        <is>
          <t>200M - 400M</t>
        </is>
      </c>
      <c r="I18" s="311" t="n">
        <v>1.13</v>
      </c>
      <c r="J18" s="141" t="n"/>
      <c r="M18" s="253" t="n"/>
      <c r="P18" s="253" t="n"/>
      <c r="Q18" s="253" t="n"/>
    </row>
    <row r="19">
      <c r="B19" s="117" t="inlineStr">
        <is>
          <t>Invoice Period End:</t>
        </is>
      </c>
      <c r="D19" s="116" t="n">
        <v>43616</v>
      </c>
      <c r="E19" s="295" t="n"/>
      <c r="F19" s="295" t="n"/>
      <c r="G19" s="312" t="n"/>
      <c r="H19" s="313" t="inlineStr">
        <is>
          <t>400M - 600M</t>
        </is>
      </c>
      <c r="I19" s="314" t="n">
        <v>0.99</v>
      </c>
      <c r="J19" s="315">
        <f>SUM(H28:H168) + D22</f>
        <v/>
      </c>
      <c r="K19" s="312" t="n"/>
      <c r="M19" s="253" t="n"/>
    </row>
    <row r="20">
      <c r="B20" s="115" t="inlineStr">
        <is>
          <t>Programming Group:</t>
        </is>
      </c>
      <c r="D20" s="264" t="inlineStr">
        <is>
          <t>AMC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0.85</v>
      </c>
      <c r="J20" s="110" t="n"/>
      <c r="M20" s="253" t="n"/>
    </row>
    <row r="21">
      <c r="B21" s="115" t="inlineStr">
        <is>
          <t>Network(s):</t>
        </is>
      </c>
      <c r="D21" s="264" t="inlineStr">
        <is>
          <t>WETV, AMC, Sundance Channel, BBC America, IFC</t>
        </is>
      </c>
      <c r="E21" s="295" t="n"/>
      <c r="F21" s="295" t="n"/>
      <c r="G21" s="245" t="n"/>
      <c r="H21" s="104" t="inlineStr">
        <is>
          <t xml:space="preserve">   800M - 2B        </t>
        </is>
      </c>
      <c r="I21" s="311" t="n">
        <v>0.71</v>
      </c>
      <c r="J21" s="110" t="n"/>
      <c r="M21" s="253" t="n"/>
    </row>
    <row r="22">
      <c r="B22" s="24" t="inlineStr">
        <is>
          <t>Previous YTD Impressions:</t>
        </is>
      </c>
      <c r="D22" s="46" t="n">
        <v>343267253</v>
      </c>
      <c r="E22" s="295" t="n"/>
      <c r="F22" s="295" t="n"/>
      <c r="G22" s="245" t="n"/>
      <c r="H22" s="104" t="inlineStr">
        <is>
          <t>2B - 3B</t>
        </is>
      </c>
      <c r="I22" s="311" t="n">
        <v>0.61</v>
      </c>
      <c r="J22" s="316" t="n"/>
      <c r="M22" s="253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0.58</v>
      </c>
      <c r="J23" s="316" t="n"/>
      <c r="L23" s="309" t="n"/>
      <c r="M23" s="253" t="n"/>
    </row>
    <row r="24">
      <c r="B24" s="24" t="n"/>
      <c r="D24" s="46" t="n"/>
      <c r="E24" s="295" t="n"/>
      <c r="F24" s="295" t="n"/>
      <c r="G24" s="245" t="n"/>
      <c r="H24" s="104" t="inlineStr">
        <is>
          <t>4B - 5B</t>
        </is>
      </c>
      <c r="I24" s="311" t="n">
        <v>0.55</v>
      </c>
      <c r="J24" s="316" t="n"/>
      <c r="L24" s="310" t="n"/>
    </row>
    <row r="25">
      <c r="B25" s="24" t="n"/>
      <c r="D25" s="46" t="n"/>
      <c r="E25" s="295" t="n"/>
      <c r="F25" s="295" t="n"/>
      <c r="G25" s="245" t="n"/>
      <c r="H25" s="104" t="inlineStr">
        <is>
          <t>5B +</t>
        </is>
      </c>
      <c r="I25" s="311" t="n">
        <v>0.5</v>
      </c>
      <c r="J25" s="316" t="n"/>
    </row>
    <row r="26">
      <c r="B26" s="295" t="n"/>
      <c r="C26" s="295" t="n"/>
      <c r="D26" s="295" t="n"/>
      <c r="E26" s="295" t="n"/>
      <c r="F26" s="295" t="n"/>
      <c r="G26" s="295" t="n"/>
      <c r="H26" s="295" t="n"/>
      <c r="I26" s="295" t="n"/>
      <c r="J26" s="295" t="n"/>
      <c r="K26" s="297" t="n"/>
      <c r="L26" s="297" t="n"/>
      <c r="N26" s="253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  <c r="N27" s="253" t="n"/>
    </row>
    <row r="28">
      <c r="B28" s="317" t="n">
        <v>1</v>
      </c>
      <c r="C28" s="318" t="n">
        <v>10072097</v>
      </c>
      <c r="D28" s="318" t="inlineStr">
        <is>
          <t>OLVOD_Indeed Inc_AMC_BU_10.01.18-09.29.19_455</t>
        </is>
      </c>
      <c r="E28" s="318" t="inlineStr">
        <is>
          <t>AMC</t>
        </is>
      </c>
      <c r="F28" s="319" t="n">
        <v>43374</v>
      </c>
      <c r="G28" s="319" t="n">
        <v>43646</v>
      </c>
      <c r="H28" s="318" t="n">
        <v>377226</v>
      </c>
      <c r="I28" s="318" t="n">
        <v>1.13</v>
      </c>
      <c r="J28" s="318">
        <f>ROUND(H28*(I28/1000),2)</f>
        <v/>
      </c>
      <c r="K28" s="318" t="n"/>
    </row>
    <row customHeight="1" ht="16.5" r="29" s="59" thickBot="1">
      <c r="B29" s="317" t="n">
        <v>2</v>
      </c>
      <c r="C29" s="318" t="n">
        <v>10072141</v>
      </c>
      <c r="D29" s="318" t="inlineStr">
        <is>
          <t>OLVVOD_Volkswagen_AMCN_BU_10.01.18-09.29.19_464</t>
        </is>
      </c>
      <c r="E29" s="318" t="inlineStr">
        <is>
          <t>AMC</t>
        </is>
      </c>
      <c r="F29" s="319" t="n">
        <v>43376</v>
      </c>
      <c r="G29" s="319" t="n">
        <v>43646</v>
      </c>
      <c r="H29" s="318" t="n">
        <v>1314050</v>
      </c>
      <c r="I29" s="318" t="n">
        <v>1.13</v>
      </c>
      <c r="J29" s="318">
        <f>ROUND(H29*(I29/1000),2)</f>
        <v/>
      </c>
      <c r="K29" s="318" t="n"/>
    </row>
    <row customHeight="1" ht="16.5" r="30" s="59" thickTop="1">
      <c r="B30" s="317" t="n">
        <v>3</v>
      </c>
      <c r="C30" s="318" t="n">
        <v>10072141</v>
      </c>
      <c r="D30" s="318" t="inlineStr">
        <is>
          <t>OLVVOD_Volkswagen_AMCN_BU_10.01.18-09.29.19_464</t>
        </is>
      </c>
      <c r="E30" s="318" t="inlineStr">
        <is>
          <t>BBC America</t>
        </is>
      </c>
      <c r="F30" s="319" t="n">
        <v>43376</v>
      </c>
      <c r="G30" s="319" t="n">
        <v>43646</v>
      </c>
      <c r="H30" s="318" t="n">
        <v>201605</v>
      </c>
      <c r="I30" s="318" t="n">
        <v>1.13</v>
      </c>
      <c r="J30" s="318">
        <f>ROUND(H30*(I30/1000),2)</f>
        <v/>
      </c>
      <c r="K30" s="318" t="n"/>
    </row>
    <row r="31">
      <c r="B31" s="317" t="n">
        <v>4</v>
      </c>
      <c r="C31" s="318" t="n">
        <v>10072141</v>
      </c>
      <c r="D31" s="318" t="inlineStr">
        <is>
          <t>OLVVOD_Volkswagen_AMCN_BU_10.01.18-09.29.19_464</t>
        </is>
      </c>
      <c r="E31" s="318" t="inlineStr">
        <is>
          <t>IFC</t>
        </is>
      </c>
      <c r="F31" s="319" t="n">
        <v>43376</v>
      </c>
      <c r="G31" s="319" t="n">
        <v>43646</v>
      </c>
      <c r="H31" s="318" t="n">
        <v>197253</v>
      </c>
      <c r="I31" s="318" t="n">
        <v>1.13</v>
      </c>
      <c r="J31" s="318">
        <f>ROUND(H31*(I31/1000),2)</f>
        <v/>
      </c>
      <c r="K31" s="318" t="n"/>
    </row>
    <row r="32">
      <c r="B32" s="317" t="n">
        <v>5</v>
      </c>
      <c r="C32" s="318" t="n">
        <v>10072141</v>
      </c>
      <c r="D32" s="318" t="inlineStr">
        <is>
          <t>OLVVOD_Volkswagen_AMCN_BU_10.01.18-09.29.19_464</t>
        </is>
      </c>
      <c r="E32" s="318" t="inlineStr">
        <is>
          <t>Sundance Channel</t>
        </is>
      </c>
      <c r="F32" s="319" t="n">
        <v>43376</v>
      </c>
      <c r="G32" s="319" t="n">
        <v>43646</v>
      </c>
      <c r="H32" s="318" t="n">
        <v>322071</v>
      </c>
      <c r="I32" s="318" t="n">
        <v>1.13</v>
      </c>
      <c r="J32" s="318">
        <f>ROUND(H32*(I32/1000),2)</f>
        <v/>
      </c>
      <c r="K32" s="318" t="n"/>
    </row>
    <row r="33">
      <c r="B33" s="317" t="n">
        <v>6</v>
      </c>
      <c r="C33" s="318" t="n">
        <v>10072168</v>
      </c>
      <c r="D33" s="318" t="inlineStr">
        <is>
          <t>OLVVOD_Infiniti_AMCN_BU_10.01.18-09.29.19_476</t>
        </is>
      </c>
      <c r="E33" s="318" t="inlineStr">
        <is>
          <t>AMC</t>
        </is>
      </c>
      <c r="F33" s="319" t="n">
        <v>43377</v>
      </c>
      <c r="G33" s="319" t="n">
        <v>43646</v>
      </c>
      <c r="H33" s="318" t="n">
        <v>2035891</v>
      </c>
      <c r="I33" s="318" t="n">
        <v>1.13</v>
      </c>
      <c r="J33" s="318">
        <f>ROUND(H33*(I33/1000),2)</f>
        <v/>
      </c>
      <c r="K33" s="318" t="n"/>
    </row>
    <row r="34">
      <c r="B34" s="317" t="n">
        <v>7</v>
      </c>
      <c r="C34" s="318" t="n">
        <v>10072168</v>
      </c>
      <c r="D34" s="318" t="inlineStr">
        <is>
          <t>OLVVOD_Infiniti_AMCN_BU_10.01.18-09.29.19_476</t>
        </is>
      </c>
      <c r="E34" s="318" t="inlineStr">
        <is>
          <t>BBC America</t>
        </is>
      </c>
      <c r="F34" s="319" t="n">
        <v>43377</v>
      </c>
      <c r="G34" s="319" t="n">
        <v>43646</v>
      </c>
      <c r="H34" s="318" t="n">
        <v>499120</v>
      </c>
      <c r="I34" s="318" t="n">
        <v>1.13</v>
      </c>
      <c r="J34" s="318">
        <f>ROUND(H34*(I34/1000),2)</f>
        <v/>
      </c>
      <c r="K34" s="318" t="n"/>
    </row>
    <row r="35">
      <c r="B35" s="317" t="n">
        <v>8</v>
      </c>
      <c r="C35" s="318" t="n">
        <v>10072168</v>
      </c>
      <c r="D35" s="318" t="inlineStr">
        <is>
          <t>OLVVOD_Infiniti_AMCN_BU_10.01.18-09.29.19_476</t>
        </is>
      </c>
      <c r="E35" s="318" t="inlineStr">
        <is>
          <t>IFC</t>
        </is>
      </c>
      <c r="F35" s="319" t="n">
        <v>43377</v>
      </c>
      <c r="G35" s="319" t="n">
        <v>43646</v>
      </c>
      <c r="H35" s="318" t="n">
        <v>380455</v>
      </c>
      <c r="I35" s="318" t="n">
        <v>1.13</v>
      </c>
      <c r="J35" s="318">
        <f>ROUND(H35*(I35/1000),2)</f>
        <v/>
      </c>
      <c r="K35" s="318" t="n"/>
    </row>
    <row customHeight="1" ht="16.9" r="36" s="59">
      <c r="B36" s="317" t="n">
        <v>9</v>
      </c>
      <c r="C36" s="318" t="n">
        <v>10072168</v>
      </c>
      <c r="D36" s="318" t="inlineStr">
        <is>
          <t>OLVVOD_Infiniti_AMCN_BU_10.01.18-09.29.19_476</t>
        </is>
      </c>
      <c r="E36" s="318" t="inlineStr">
        <is>
          <t>Sundance Channel</t>
        </is>
      </c>
      <c r="F36" s="319" t="n">
        <v>43377</v>
      </c>
      <c r="G36" s="319" t="n">
        <v>43646</v>
      </c>
      <c r="H36" s="318" t="n">
        <v>561351</v>
      </c>
      <c r="I36" s="318" t="n">
        <v>1.13</v>
      </c>
      <c r="J36" s="318">
        <f>ROUND(H36*(I36/1000),2)</f>
        <v/>
      </c>
      <c r="K36" s="318" t="n"/>
    </row>
    <row r="37">
      <c r="B37" s="317" t="n">
        <v>10</v>
      </c>
      <c r="C37" s="318" t="n">
        <v>10072170</v>
      </c>
      <c r="D37" s="318" t="inlineStr">
        <is>
          <t>VOD_Apple_AMCN_BU_10.01.18-09.29.19_457</t>
        </is>
      </c>
      <c r="E37" s="318" t="inlineStr">
        <is>
          <t>AMC</t>
        </is>
      </c>
      <c r="F37" s="319" t="n">
        <v>43377</v>
      </c>
      <c r="G37" s="319" t="n">
        <v>43646</v>
      </c>
      <c r="H37" s="318" t="n">
        <v>184446</v>
      </c>
      <c r="I37" s="318" t="n">
        <v>1.13</v>
      </c>
      <c r="J37" s="318">
        <f>ROUND(H37*(I37/1000),2)</f>
        <v/>
      </c>
      <c r="K37" s="318" t="n"/>
    </row>
    <row r="38">
      <c r="B38" s="317" t="n">
        <v>11</v>
      </c>
      <c r="C38" s="318" t="n">
        <v>10072170</v>
      </c>
      <c r="D38" s="318" t="inlineStr">
        <is>
          <t>VOD_Apple_AMCN_BU_10.01.18-09.29.19_457</t>
        </is>
      </c>
      <c r="E38" s="318" t="inlineStr">
        <is>
          <t>BBC America</t>
        </is>
      </c>
      <c r="F38" s="319" t="n">
        <v>43377</v>
      </c>
      <c r="G38" s="319" t="n">
        <v>43646</v>
      </c>
      <c r="H38" s="318" t="n">
        <v>42487</v>
      </c>
      <c r="I38" s="318" t="n">
        <v>1.13</v>
      </c>
      <c r="J38" s="318">
        <f>ROUND(H38*(I38/1000),2)</f>
        <v/>
      </c>
      <c r="K38" s="318" t="n"/>
    </row>
    <row customHeight="1" ht="16.5" r="39" s="59" thickBot="1">
      <c r="B39" s="317" t="n">
        <v>12</v>
      </c>
      <c r="C39" s="318" t="n">
        <v>10072170</v>
      </c>
      <c r="D39" s="318" t="inlineStr">
        <is>
          <t>VOD_Apple_AMCN_BU_10.01.18-09.29.19_457</t>
        </is>
      </c>
      <c r="E39" s="318" t="inlineStr">
        <is>
          <t>IFC</t>
        </is>
      </c>
      <c r="F39" s="319" t="n">
        <v>43377</v>
      </c>
      <c r="G39" s="319" t="n">
        <v>43646</v>
      </c>
      <c r="H39" s="318" t="n">
        <v>4163</v>
      </c>
      <c r="I39" s="318" t="n">
        <v>1.13</v>
      </c>
      <c r="J39" s="318">
        <f>ROUND(H39*(I39/1000),2)</f>
        <v/>
      </c>
      <c r="K39" s="318" t="n"/>
    </row>
    <row customHeight="1" ht="16.5" r="40" s="59" thickTop="1">
      <c r="B40" s="317" t="n">
        <v>13</v>
      </c>
      <c r="C40" s="318" t="n">
        <v>10072178</v>
      </c>
      <c r="D40" s="318" t="inlineStr">
        <is>
          <t>OLVOD_Subaru_AMC_BU_10.01.18-09.29.19_495</t>
        </is>
      </c>
      <c r="E40" s="318" t="inlineStr">
        <is>
          <t>AMC</t>
        </is>
      </c>
      <c r="F40" s="319" t="n">
        <v>43378</v>
      </c>
      <c r="G40" s="319" t="n">
        <v>43646</v>
      </c>
      <c r="H40" s="318" t="n">
        <v>718496</v>
      </c>
      <c r="I40" s="318" t="n">
        <v>1.13</v>
      </c>
      <c r="J40" s="318">
        <f>ROUND(H40*(I40/1000),2)</f>
        <v/>
      </c>
      <c r="K40" s="318" t="n"/>
    </row>
    <row r="41">
      <c r="B41" s="317" t="n">
        <v>14</v>
      </c>
      <c r="C41" s="318" t="n">
        <v>10072180</v>
      </c>
      <c r="D41" s="318" t="inlineStr">
        <is>
          <t>OLVVOD_Hyundai_AMC_BU_10.01.18-09.30.19_474</t>
        </is>
      </c>
      <c r="E41" s="318" t="inlineStr">
        <is>
          <t>AMC</t>
        </is>
      </c>
      <c r="F41" s="319" t="n">
        <v>43374</v>
      </c>
      <c r="G41" s="319" t="n">
        <v>43646</v>
      </c>
      <c r="H41" s="318" t="n">
        <v>2914023</v>
      </c>
      <c r="I41" s="318" t="n">
        <v>1.13</v>
      </c>
      <c r="J41" s="318">
        <f>ROUND(H41*(I41/1000),2)</f>
        <v/>
      </c>
      <c r="K41" s="318" t="n"/>
    </row>
    <row r="42">
      <c r="B42" s="317" t="n">
        <v>15</v>
      </c>
      <c r="C42" s="318" t="n">
        <v>10072185</v>
      </c>
      <c r="D42" s="318" t="inlineStr">
        <is>
          <t>VOD_Carmax Inc_AMC_BU_10.08.18-09.29.19_498</t>
        </is>
      </c>
      <c r="E42" s="318" t="inlineStr">
        <is>
          <t>AMC</t>
        </is>
      </c>
      <c r="F42" s="319" t="n">
        <v>43381</v>
      </c>
      <c r="G42" s="319" t="n">
        <v>43639</v>
      </c>
      <c r="H42" s="318" t="n">
        <v>1651672</v>
      </c>
      <c r="I42" s="318" t="n">
        <v>1.13</v>
      </c>
      <c r="J42" s="318">
        <f>ROUND(H42*(I42/1000),2)</f>
        <v/>
      </c>
      <c r="K42" s="318" t="n"/>
    </row>
    <row customHeight="1" ht="15.75" r="43" s="59">
      <c r="B43" s="317" t="n">
        <v>16</v>
      </c>
      <c r="C43" s="318" t="n">
        <v>10072201</v>
      </c>
      <c r="D43" s="318" t="inlineStr">
        <is>
          <t>VOD_AT&amp;T_AMCN_BU_10.01.18-09.29.19_460</t>
        </is>
      </c>
      <c r="E43" s="318" t="inlineStr">
        <is>
          <t>AMC</t>
        </is>
      </c>
      <c r="F43" s="319" t="n">
        <v>43381</v>
      </c>
      <c r="G43" s="319" t="n">
        <v>43646</v>
      </c>
      <c r="H43" s="318" t="n">
        <v>523080</v>
      </c>
      <c r="I43" s="318" t="n">
        <v>1.13</v>
      </c>
      <c r="J43" s="318">
        <f>ROUND(H43*(I43/1000),2)</f>
        <v/>
      </c>
      <c r="K43" s="318" t="n"/>
    </row>
    <row r="44">
      <c r="B44" s="317" t="n">
        <v>17</v>
      </c>
      <c r="C44" s="318" t="n">
        <v>10072201</v>
      </c>
      <c r="D44" s="318" t="inlineStr">
        <is>
          <t>VOD_AT&amp;T_AMCN_BU_10.01.18-09.29.19_460</t>
        </is>
      </c>
      <c r="E44" s="318" t="inlineStr">
        <is>
          <t>BBC America</t>
        </is>
      </c>
      <c r="F44" s="319" t="n">
        <v>43381</v>
      </c>
      <c r="G44" s="319" t="n">
        <v>43646</v>
      </c>
      <c r="H44" s="318" t="n">
        <v>247159</v>
      </c>
      <c r="I44" s="318" t="n">
        <v>1.13</v>
      </c>
      <c r="J44" s="318">
        <f>ROUND(H44*(I44/1000),2)</f>
        <v/>
      </c>
      <c r="K44" s="318" t="n"/>
    </row>
    <row customHeight="1" ht="16.5" r="45" s="59" thickBot="1">
      <c r="B45" s="317" t="n">
        <v>18</v>
      </c>
      <c r="C45" s="318" t="n">
        <v>10072201</v>
      </c>
      <c r="D45" s="318" t="inlineStr">
        <is>
          <t>VOD_AT&amp;T_AMCN_BU_10.01.18-09.29.19_460</t>
        </is>
      </c>
      <c r="E45" s="318" t="inlineStr">
        <is>
          <t>IFC</t>
        </is>
      </c>
      <c r="F45" s="319" t="n">
        <v>43381</v>
      </c>
      <c r="G45" s="319" t="n">
        <v>43646</v>
      </c>
      <c r="H45" s="318" t="n">
        <v>208043</v>
      </c>
      <c r="I45" s="318" t="n">
        <v>1.13</v>
      </c>
      <c r="J45" s="318">
        <f>ROUND(H45*(I45/1000),2)</f>
        <v/>
      </c>
      <c r="K45" s="318" t="n"/>
    </row>
    <row r="46">
      <c r="B46" s="317" t="n">
        <v>19</v>
      </c>
      <c r="C46" s="318" t="n">
        <v>10072201</v>
      </c>
      <c r="D46" s="318" t="inlineStr">
        <is>
          <t>VOD_AT&amp;T_AMCN_BU_10.01.18-09.29.19_460</t>
        </is>
      </c>
      <c r="E46" s="318" t="inlineStr">
        <is>
          <t>Sundance Channel</t>
        </is>
      </c>
      <c r="F46" s="319" t="n">
        <v>43381</v>
      </c>
      <c r="G46" s="319" t="n">
        <v>43646</v>
      </c>
      <c r="H46" s="318" t="n">
        <v>430061</v>
      </c>
      <c r="I46" s="318" t="n">
        <v>1.13</v>
      </c>
      <c r="J46" s="318">
        <f>ROUND(H46*(I46/1000),2)</f>
        <v/>
      </c>
      <c r="K46" s="318" t="n"/>
    </row>
    <row r="47">
      <c r="B47" s="317" t="n">
        <v>20</v>
      </c>
      <c r="C47" s="318" t="n">
        <v>10072201</v>
      </c>
      <c r="D47" s="318" t="inlineStr">
        <is>
          <t>VOD_AT&amp;T_AMCN_BU_10.01.18-09.29.19_460</t>
        </is>
      </c>
      <c r="E47" s="318" t="inlineStr">
        <is>
          <t>WE TV</t>
        </is>
      </c>
      <c r="F47" s="319" t="n">
        <v>43381</v>
      </c>
      <c r="G47" s="319" t="n">
        <v>43646</v>
      </c>
      <c r="H47" s="318" t="n">
        <v>564577</v>
      </c>
      <c r="I47" s="318" t="n">
        <v>1.13</v>
      </c>
      <c r="J47" s="318">
        <f>ROUND(H47*(I47/1000),2)</f>
        <v/>
      </c>
      <c r="K47" s="318" t="n"/>
    </row>
    <row r="48">
      <c r="B48" s="317" t="n">
        <v>21</v>
      </c>
      <c r="C48" s="318" t="n">
        <v>10072218</v>
      </c>
      <c r="D48" s="318" t="inlineStr">
        <is>
          <t>OLVVOD_Clorox_WETV_BU_10.15.18-09.29.19_493</t>
        </is>
      </c>
      <c r="E48" s="318" t="inlineStr">
        <is>
          <t>WE TV</t>
        </is>
      </c>
      <c r="F48" s="319" t="n">
        <v>43388</v>
      </c>
      <c r="G48" s="319" t="n">
        <v>43646</v>
      </c>
      <c r="H48" s="318" t="n">
        <v>914192</v>
      </c>
      <c r="I48" s="318" t="n">
        <v>1.13</v>
      </c>
      <c r="J48" s="318">
        <f>ROUND(H48*(I48/1000),2)</f>
        <v/>
      </c>
      <c r="K48" s="318" t="n"/>
    </row>
    <row r="49">
      <c r="B49" s="317" t="n">
        <v>22</v>
      </c>
      <c r="C49" s="318" t="n">
        <v>10072222</v>
      </c>
      <c r="D49" s="318" t="inlineStr">
        <is>
          <t>VOD_Farmers Insurance Group_AMCN_BU_10.01.18-09.29.19_473</t>
        </is>
      </c>
      <c r="E49" s="318" t="inlineStr">
        <is>
          <t>BBC America</t>
        </is>
      </c>
      <c r="F49" s="319" t="n">
        <v>43383</v>
      </c>
      <c r="G49" s="319" t="n">
        <v>43737</v>
      </c>
      <c r="H49" s="318" t="n">
        <v>995708</v>
      </c>
      <c r="I49" s="318" t="n">
        <v>1.13</v>
      </c>
      <c r="J49" s="318">
        <f>ROUND(H49*(I49/1000),2)</f>
        <v/>
      </c>
      <c r="K49" s="318" t="n"/>
    </row>
    <row customHeight="1" ht="14.25" r="50" s="59">
      <c r="B50" s="317" t="n">
        <v>23</v>
      </c>
      <c r="C50" s="318" t="n">
        <v>10072222</v>
      </c>
      <c r="D50" s="318" t="inlineStr">
        <is>
          <t>VOD_Farmers Insurance Group_AMCN_BU_10.01.18-09.29.19_473</t>
        </is>
      </c>
      <c r="E50" s="318" t="inlineStr">
        <is>
          <t>IFC</t>
        </is>
      </c>
      <c r="F50" s="319" t="n">
        <v>43383</v>
      </c>
      <c r="G50" s="319" t="n">
        <v>43737</v>
      </c>
      <c r="H50" s="318" t="n">
        <v>805397</v>
      </c>
      <c r="I50" s="318" t="n">
        <v>1.13</v>
      </c>
      <c r="J50" s="318">
        <f>ROUND(H50*(I50/1000),2)</f>
        <v/>
      </c>
      <c r="K50" s="318" t="n"/>
    </row>
    <row r="51">
      <c r="B51" s="317" t="n">
        <v>24</v>
      </c>
      <c r="C51" s="318" t="n">
        <v>10072223</v>
      </c>
      <c r="D51" s="318" t="inlineStr">
        <is>
          <t>OLVVOD_Verizon Wireless_AMCN_BU_10.01.18-09.29.19_480</t>
        </is>
      </c>
      <c r="E51" s="318" t="inlineStr">
        <is>
          <t>AMC</t>
        </is>
      </c>
      <c r="F51" s="319" t="n">
        <v>43383</v>
      </c>
      <c r="G51" s="319" t="n">
        <v>43645</v>
      </c>
      <c r="H51" s="318" t="n">
        <v>1695977</v>
      </c>
      <c r="I51" s="318" t="n">
        <v>1.13</v>
      </c>
      <c r="J51" s="318">
        <f>ROUND(H51*(I51/1000),2)</f>
        <v/>
      </c>
      <c r="K51" s="318" t="n"/>
    </row>
    <row r="52">
      <c r="B52" s="317" t="n">
        <v>25</v>
      </c>
      <c r="C52" s="318" t="n">
        <v>10072223</v>
      </c>
      <c r="D52" s="318" t="inlineStr">
        <is>
          <t>OLVVOD_Verizon Wireless_AMCN_BU_10.01.18-09.29.19_480</t>
        </is>
      </c>
      <c r="E52" s="318" t="inlineStr">
        <is>
          <t>BBC America</t>
        </is>
      </c>
      <c r="F52" s="319" t="n">
        <v>43383</v>
      </c>
      <c r="G52" s="319" t="n">
        <v>43645</v>
      </c>
      <c r="H52" s="318" t="n">
        <v>499421</v>
      </c>
      <c r="I52" s="318" t="n">
        <v>1.13</v>
      </c>
      <c r="J52" s="318">
        <f>ROUND(H52*(I52/1000),2)</f>
        <v/>
      </c>
      <c r="K52" s="318" t="n"/>
    </row>
    <row r="53">
      <c r="B53" s="317" t="n">
        <v>26</v>
      </c>
      <c r="C53" s="318" t="n">
        <v>10072223</v>
      </c>
      <c r="D53" s="318" t="inlineStr">
        <is>
          <t>OLVVOD_Verizon Wireless_AMCN_BU_10.01.18-09.29.19_480</t>
        </is>
      </c>
      <c r="E53" s="318" t="inlineStr">
        <is>
          <t>IFC</t>
        </is>
      </c>
      <c r="F53" s="319" t="n">
        <v>43383</v>
      </c>
      <c r="G53" s="319" t="n">
        <v>43645</v>
      </c>
      <c r="H53" s="318" t="n">
        <v>369580</v>
      </c>
      <c r="I53" s="318" t="n">
        <v>1.13</v>
      </c>
      <c r="J53" s="318">
        <f>ROUND(H53*(I53/1000),2)</f>
        <v/>
      </c>
      <c r="K53" s="318" t="n"/>
    </row>
    <row r="54">
      <c r="B54" s="317" t="n">
        <v>27</v>
      </c>
      <c r="C54" s="318" t="n">
        <v>10072223</v>
      </c>
      <c r="D54" s="318" t="inlineStr">
        <is>
          <t>OLVVOD_Verizon Wireless_AMCN_BU_10.01.18-09.29.19_480</t>
        </is>
      </c>
      <c r="E54" s="318" t="inlineStr">
        <is>
          <t>Sundance Channel</t>
        </is>
      </c>
      <c r="F54" s="319" t="n">
        <v>43383</v>
      </c>
      <c r="G54" s="319" t="n">
        <v>43645</v>
      </c>
      <c r="H54" s="318" t="n">
        <v>653213</v>
      </c>
      <c r="I54" s="318" t="n">
        <v>1.13</v>
      </c>
      <c r="J54" s="318">
        <f>ROUND(H54*(I54/1000),2)</f>
        <v/>
      </c>
      <c r="K54" s="318" t="n"/>
    </row>
    <row customHeight="1" ht="16.5" r="55" s="59" thickBot="1">
      <c r="B55" s="317" t="n">
        <v>28</v>
      </c>
      <c r="C55" s="318" t="n">
        <v>10072233</v>
      </c>
      <c r="D55" s="318" t="inlineStr">
        <is>
          <t>VOD_Pizza Hut_AMC_BU_09.30.18-09.30.19_446</t>
        </is>
      </c>
      <c r="E55" s="318" t="inlineStr">
        <is>
          <t>AMC</t>
        </is>
      </c>
      <c r="F55" s="319" t="n">
        <v>43384</v>
      </c>
      <c r="G55" s="319" t="n">
        <v>43646</v>
      </c>
      <c r="H55" s="318" t="n">
        <v>500601</v>
      </c>
      <c r="I55" s="318" t="n">
        <v>1.13</v>
      </c>
      <c r="J55" s="318">
        <f>ROUND(H55*(I55/1000),2)</f>
        <v/>
      </c>
      <c r="K55" s="318" t="n"/>
    </row>
    <row customHeight="1" ht="16.5" r="56" s="59" thickTop="1">
      <c r="B56" s="317" t="n">
        <v>29</v>
      </c>
      <c r="C56" s="318" t="n">
        <v>10072236</v>
      </c>
      <c r="D56" s="318" t="inlineStr">
        <is>
          <t>OLVVOD_Men's Wearhouse, Inc._AMCN_BU_10.15.18-09.08.19_481</t>
        </is>
      </c>
      <c r="E56" s="318" t="inlineStr">
        <is>
          <t>AMC</t>
        </is>
      </c>
      <c r="F56" s="319" t="n">
        <v>43388</v>
      </c>
      <c r="G56" s="319" t="n">
        <v>43625</v>
      </c>
      <c r="H56" s="318" t="n">
        <v>687871</v>
      </c>
      <c r="I56" s="318" t="n">
        <v>1.13</v>
      </c>
      <c r="J56" s="318">
        <f>ROUND(H56*(I56/1000),2)</f>
        <v/>
      </c>
      <c r="K56" s="318" t="n"/>
    </row>
    <row r="57">
      <c r="B57" s="317" t="n">
        <v>30</v>
      </c>
      <c r="C57" s="318" t="n">
        <v>10072236</v>
      </c>
      <c r="D57" s="318" t="inlineStr">
        <is>
          <t>OLVVOD_Men's Wearhouse, Inc._AMCN_BU_10.15.18-09.08.19_481</t>
        </is>
      </c>
      <c r="E57" s="318" t="inlineStr">
        <is>
          <t>BBC America</t>
        </is>
      </c>
      <c r="F57" s="319" t="n">
        <v>43388</v>
      </c>
      <c r="G57" s="319" t="n">
        <v>43625</v>
      </c>
      <c r="H57" s="318" t="n">
        <v>247133</v>
      </c>
      <c r="I57" s="318" t="n">
        <v>1.13</v>
      </c>
      <c r="J57" s="318">
        <f>ROUND(H57*(I57/1000),2)</f>
        <v/>
      </c>
      <c r="K57" s="318" t="n"/>
    </row>
    <row r="58">
      <c r="B58" s="317" t="n">
        <v>31</v>
      </c>
      <c r="C58" s="318" t="n">
        <v>10072236</v>
      </c>
      <c r="D58" s="318" t="inlineStr">
        <is>
          <t>OLVVOD_Men's Wearhouse, Inc._AMCN_BU_10.15.18-09.08.19_481</t>
        </is>
      </c>
      <c r="E58" s="318" t="inlineStr">
        <is>
          <t>IFC</t>
        </is>
      </c>
      <c r="F58" s="319" t="n">
        <v>43388</v>
      </c>
      <c r="G58" s="319" t="n">
        <v>43625</v>
      </c>
      <c r="H58" s="318" t="n">
        <v>123342</v>
      </c>
      <c r="I58" s="318" t="n">
        <v>1.13</v>
      </c>
      <c r="J58" s="318">
        <f>ROUND(H58*(I58/1000),2)</f>
        <v/>
      </c>
      <c r="K58" s="318" t="n"/>
    </row>
    <row r="59">
      <c r="B59" s="317" t="n">
        <v>32</v>
      </c>
      <c r="C59" s="318" t="n">
        <v>10072236</v>
      </c>
      <c r="D59" s="318" t="inlineStr">
        <is>
          <t>OLVVOD_Men's Wearhouse, Inc._AMCN_BU_10.15.18-09.08.19_481</t>
        </is>
      </c>
      <c r="E59" s="318" t="inlineStr">
        <is>
          <t>Sundance Channel</t>
        </is>
      </c>
      <c r="F59" s="319" t="n">
        <v>43388</v>
      </c>
      <c r="G59" s="319" t="n">
        <v>43625</v>
      </c>
      <c r="H59" s="318" t="n">
        <v>275471</v>
      </c>
      <c r="I59" s="318" t="n">
        <v>1.13</v>
      </c>
      <c r="J59" s="318">
        <f>ROUND(H59*(I59/1000),2)</f>
        <v/>
      </c>
      <c r="K59" s="318" t="n"/>
    </row>
    <row r="60">
      <c r="B60" s="317" t="n">
        <v>33</v>
      </c>
      <c r="C60" s="318" t="n">
        <v>10072266</v>
      </c>
      <c r="D60" s="318" t="inlineStr">
        <is>
          <t>Geico_AMC_BU_01.01.18-06.30.19_183</t>
        </is>
      </c>
      <c r="E60" s="318" t="inlineStr">
        <is>
          <t>AMC</t>
        </is>
      </c>
      <c r="F60" s="319" t="n">
        <v>43389</v>
      </c>
      <c r="G60" s="319" t="n">
        <v>43646</v>
      </c>
      <c r="H60" s="318" t="n">
        <v>1409009</v>
      </c>
      <c r="I60" s="318" t="n">
        <v>1.13</v>
      </c>
      <c r="J60" s="318">
        <f>ROUND(H60*(I60/1000),2)</f>
        <v/>
      </c>
      <c r="K60" s="318" t="n"/>
    </row>
    <row r="61">
      <c r="B61" s="317" t="n">
        <v>34</v>
      </c>
      <c r="C61" s="318" t="n">
        <v>10152079</v>
      </c>
      <c r="D61" s="318" t="inlineStr">
        <is>
          <t>VOD_Geico_Geico_AMCN_BU_12.31.18-12.29.19_555</t>
        </is>
      </c>
      <c r="E61" s="318" t="inlineStr">
        <is>
          <t>AMC</t>
        </is>
      </c>
      <c r="F61" s="319" t="n">
        <v>43465</v>
      </c>
      <c r="G61" s="319" t="n">
        <v>43646</v>
      </c>
      <c r="H61" s="318" t="n">
        <v>2510690</v>
      </c>
      <c r="I61" s="318" t="n">
        <v>1.13</v>
      </c>
      <c r="J61" s="318">
        <f>ROUND(H61*(I61/1000),2)</f>
        <v/>
      </c>
      <c r="K61" s="318" t="n"/>
    </row>
    <row r="62">
      <c r="B62" s="317" t="n">
        <v>35</v>
      </c>
      <c r="C62" s="318" t="n">
        <v>10152079</v>
      </c>
      <c r="D62" s="318" t="inlineStr">
        <is>
          <t>VOD_Geico_Geico_AMCN_BU_12.31.18-12.29.19_555</t>
        </is>
      </c>
      <c r="E62" s="318" t="inlineStr">
        <is>
          <t>BBC America</t>
        </is>
      </c>
      <c r="F62" s="319" t="n">
        <v>43465</v>
      </c>
      <c r="G62" s="319" t="n">
        <v>43646</v>
      </c>
      <c r="H62" s="318" t="n">
        <v>890031</v>
      </c>
      <c r="I62" s="318" t="n">
        <v>1.13</v>
      </c>
      <c r="J62" s="318">
        <f>ROUND(H62*(I62/1000),2)</f>
        <v/>
      </c>
      <c r="K62" s="318" t="n"/>
    </row>
    <row r="63">
      <c r="B63" s="317" t="n">
        <v>36</v>
      </c>
      <c r="C63" s="318" t="n">
        <v>10152079</v>
      </c>
      <c r="D63" s="318" t="inlineStr">
        <is>
          <t>VOD_Geico_Geico_AMCN_BU_12.31.18-12.29.19_555</t>
        </is>
      </c>
      <c r="E63" s="318" t="inlineStr">
        <is>
          <t>IFC</t>
        </is>
      </c>
      <c r="F63" s="319" t="n">
        <v>43465</v>
      </c>
      <c r="G63" s="319" t="n">
        <v>43646</v>
      </c>
      <c r="H63" s="318" t="n">
        <v>574790</v>
      </c>
      <c r="I63" s="318" t="n">
        <v>1.13</v>
      </c>
      <c r="J63" s="318">
        <f>ROUND(H63*(I63/1000),2)</f>
        <v/>
      </c>
      <c r="K63" s="318" t="n"/>
    </row>
    <row r="64">
      <c r="B64" s="317" t="n">
        <v>37</v>
      </c>
      <c r="C64" s="318" t="n">
        <v>10152079</v>
      </c>
      <c r="D64" s="318" t="inlineStr">
        <is>
          <t>VOD_Geico_Geico_AMCN_BU_12.31.18-12.29.19_555</t>
        </is>
      </c>
      <c r="E64" s="318" t="inlineStr">
        <is>
          <t>Sundance Channel</t>
        </is>
      </c>
      <c r="F64" s="319" t="n">
        <v>43465</v>
      </c>
      <c r="G64" s="319" t="n">
        <v>43646</v>
      </c>
      <c r="H64" s="318" t="n">
        <v>949827</v>
      </c>
      <c r="I64" s="318" t="n">
        <v>1.13</v>
      </c>
      <c r="J64" s="318">
        <f>ROUND(H64*(I64/1000),2)</f>
        <v/>
      </c>
      <c r="K64" s="318" t="n"/>
    </row>
    <row r="65">
      <c r="B65" s="317" t="n">
        <v>38</v>
      </c>
      <c r="C65" s="318" t="n">
        <v>10152079</v>
      </c>
      <c r="D65" s="318" t="inlineStr">
        <is>
          <t>VOD_Geico_Geico_AMCN_BU_12.31.18-12.29.19_555</t>
        </is>
      </c>
      <c r="E65" s="318" t="inlineStr">
        <is>
          <t>WE TV</t>
        </is>
      </c>
      <c r="F65" s="319" t="n">
        <v>43465</v>
      </c>
      <c r="G65" s="319" t="n">
        <v>43646</v>
      </c>
      <c r="H65" s="318" t="n">
        <v>1214925</v>
      </c>
      <c r="I65" s="318" t="n">
        <v>1.13</v>
      </c>
      <c r="J65" s="318">
        <f>ROUND(H65*(I65/1000),2)</f>
        <v/>
      </c>
      <c r="K65" s="318" t="n"/>
    </row>
    <row r="66">
      <c r="B66" s="317" t="n">
        <v>39</v>
      </c>
      <c r="C66" s="318" t="n">
        <v>10152105</v>
      </c>
      <c r="D66" s="318" t="inlineStr">
        <is>
          <t>OLVVOD_Zillow Inc_AMCN_BU_12.31.18-09.29.19_582</t>
        </is>
      </c>
      <c r="E66" s="318" t="inlineStr">
        <is>
          <t>AMC</t>
        </is>
      </c>
      <c r="F66" s="319" t="n">
        <v>43465</v>
      </c>
      <c r="G66" s="319" t="n">
        <v>43646</v>
      </c>
      <c r="H66" s="318" t="n">
        <v>444288</v>
      </c>
      <c r="I66" s="318" t="n">
        <v>1.13</v>
      </c>
      <c r="J66" s="318">
        <f>ROUND(H66*(I66/1000),2)</f>
        <v/>
      </c>
      <c r="K66" s="318" t="n"/>
    </row>
    <row r="67">
      <c r="B67" s="317" t="n">
        <v>40</v>
      </c>
      <c r="C67" s="318" t="n">
        <v>10152105</v>
      </c>
      <c r="D67" s="318" t="inlineStr">
        <is>
          <t>OLVVOD_Zillow Inc_AMCN_BU_12.31.18-09.29.19_582</t>
        </is>
      </c>
      <c r="E67" s="318" t="inlineStr">
        <is>
          <t>IFC</t>
        </is>
      </c>
      <c r="F67" s="319" t="n">
        <v>43465</v>
      </c>
      <c r="G67" s="319" t="n">
        <v>43646</v>
      </c>
      <c r="H67" s="318" t="n">
        <v>49043</v>
      </c>
      <c r="I67" s="318" t="n">
        <v>1.13</v>
      </c>
      <c r="J67" s="318">
        <f>ROUND(H67*(I67/1000),2)</f>
        <v/>
      </c>
      <c r="K67" s="318" t="n"/>
    </row>
    <row r="68">
      <c r="B68" s="317" t="n">
        <v>41</v>
      </c>
      <c r="C68" s="318" t="n">
        <v>10152105</v>
      </c>
      <c r="D68" s="318" t="inlineStr">
        <is>
          <t>OLVVOD_Zillow Inc_AMCN_BU_12.31.18-09.29.19_582</t>
        </is>
      </c>
      <c r="E68" s="318" t="inlineStr">
        <is>
          <t>Sundance Channel</t>
        </is>
      </c>
      <c r="F68" s="319" t="n">
        <v>43465</v>
      </c>
      <c r="G68" s="319" t="n">
        <v>43646</v>
      </c>
      <c r="H68" s="318" t="n">
        <v>212480</v>
      </c>
      <c r="I68" s="318" t="n">
        <v>1.13</v>
      </c>
      <c r="J68" s="318">
        <f>ROUND(H68*(I68/1000),2)</f>
        <v/>
      </c>
      <c r="K68" s="318" t="n"/>
    </row>
    <row r="69">
      <c r="B69" s="317" t="n">
        <v>42</v>
      </c>
      <c r="C69" s="318" t="n">
        <v>10152105</v>
      </c>
      <c r="D69" s="318" t="inlineStr">
        <is>
          <t>OLVVOD_Zillow Inc_AMCN_BU_12.31.18-09.29.19_582</t>
        </is>
      </c>
      <c r="E69" s="318" t="inlineStr">
        <is>
          <t>WE TV</t>
        </is>
      </c>
      <c r="F69" s="319" t="n">
        <v>43465</v>
      </c>
      <c r="G69" s="319" t="n">
        <v>43646</v>
      </c>
      <c r="H69" s="318" t="n">
        <v>311679</v>
      </c>
      <c r="I69" s="318" t="n">
        <v>1.13</v>
      </c>
      <c r="J69" s="318">
        <f>ROUND(H69*(I69/1000),2)</f>
        <v/>
      </c>
      <c r="K69" s="318" t="n"/>
    </row>
    <row r="70">
      <c r="B70" s="317" t="n">
        <v>43</v>
      </c>
      <c r="C70" s="318" t="n">
        <v>10152118</v>
      </c>
      <c r="D70" s="318" t="inlineStr">
        <is>
          <t>OLVVOD_Capital One_AMC_BU_01.01.19-09.29.19_589</t>
        </is>
      </c>
      <c r="E70" s="318" t="inlineStr">
        <is>
          <t>AMC</t>
        </is>
      </c>
      <c r="F70" s="319" t="n">
        <v>43472</v>
      </c>
      <c r="G70" s="319" t="n">
        <v>43646</v>
      </c>
      <c r="H70" s="318" t="n">
        <v>681178</v>
      </c>
      <c r="I70" s="318" t="n">
        <v>1.13</v>
      </c>
      <c r="J70" s="318">
        <f>ROUND(H70*(I70/1000),2)</f>
        <v/>
      </c>
      <c r="K70" s="318" t="n"/>
    </row>
    <row r="71">
      <c r="B71" s="317" t="n">
        <v>44</v>
      </c>
      <c r="C71" s="318" t="n">
        <v>10181972</v>
      </c>
      <c r="D71" s="318" t="inlineStr">
        <is>
          <t>VOD_Reckitt Benckiser_AMCN_HYHO_01.03.19-12.29.19_586</t>
        </is>
      </c>
      <c r="E71" s="318" t="inlineStr">
        <is>
          <t>BBC America</t>
        </is>
      </c>
      <c r="F71" s="319" t="n">
        <v>43479</v>
      </c>
      <c r="G71" s="319" t="n">
        <v>43646</v>
      </c>
      <c r="H71" s="318" t="n">
        <v>1600817</v>
      </c>
      <c r="I71" s="318" t="n">
        <v>1.13</v>
      </c>
      <c r="J71" s="318">
        <f>ROUND(H71*(I71/1000),2)</f>
        <v/>
      </c>
      <c r="K71" s="318" t="n"/>
    </row>
    <row r="72">
      <c r="B72" s="317" t="n">
        <v>45</v>
      </c>
      <c r="C72" s="318" t="n">
        <v>10181972</v>
      </c>
      <c r="D72" s="318" t="inlineStr">
        <is>
          <t>VOD_Reckitt Benckiser_AMCN_HYHO_01.03.19-12.29.19_586</t>
        </is>
      </c>
      <c r="E72" s="318" t="inlineStr">
        <is>
          <t>IFC</t>
        </is>
      </c>
      <c r="F72" s="319" t="n">
        <v>43479</v>
      </c>
      <c r="G72" s="319" t="n">
        <v>43646</v>
      </c>
      <c r="H72" s="318" t="n">
        <v>990001</v>
      </c>
      <c r="I72" s="318" t="n">
        <v>1.13</v>
      </c>
      <c r="J72" s="318">
        <f>ROUND(H72*(I72/1000),2)</f>
        <v/>
      </c>
      <c r="K72" s="318" t="n"/>
    </row>
    <row r="73">
      <c r="B73" s="317" t="n">
        <v>46</v>
      </c>
      <c r="C73" s="318" t="n">
        <v>10181972</v>
      </c>
      <c r="D73" s="318" t="inlineStr">
        <is>
          <t>VOD_Reckitt Benckiser_AMCN_HYHO_01.03.19-12.29.19_586</t>
        </is>
      </c>
      <c r="E73" s="318" t="inlineStr">
        <is>
          <t>Sundance Channel</t>
        </is>
      </c>
      <c r="F73" s="319" t="n">
        <v>43479</v>
      </c>
      <c r="G73" s="319" t="n">
        <v>43646</v>
      </c>
      <c r="H73" s="318" t="n">
        <v>1431649</v>
      </c>
      <c r="I73" s="318" t="n">
        <v>1.13</v>
      </c>
      <c r="J73" s="318">
        <f>ROUND(H73*(I73/1000),2)</f>
        <v/>
      </c>
      <c r="K73" s="318" t="n"/>
    </row>
    <row r="74">
      <c r="B74" s="317" t="n">
        <v>47</v>
      </c>
      <c r="C74" s="318" t="n">
        <v>10181972</v>
      </c>
      <c r="D74" s="318" t="inlineStr">
        <is>
          <t>VOD_Reckitt Benckiser_AMCN_HYHO_01.03.19-12.29.19_586</t>
        </is>
      </c>
      <c r="E74" s="318" t="inlineStr">
        <is>
          <t>WE TV</t>
        </is>
      </c>
      <c r="F74" s="319" t="n">
        <v>43479</v>
      </c>
      <c r="G74" s="319" t="n">
        <v>43646</v>
      </c>
      <c r="H74" s="318" t="n">
        <v>1996194</v>
      </c>
      <c r="I74" s="318" t="n">
        <v>1.13</v>
      </c>
      <c r="J74" s="318">
        <f>ROUND(H74*(I74/1000),2)</f>
        <v/>
      </c>
      <c r="K74" s="318" t="n"/>
    </row>
    <row r="75">
      <c r="B75" s="317" t="n">
        <v>48</v>
      </c>
      <c r="C75" s="318" t="n">
        <v>10181973</v>
      </c>
      <c r="D75" s="318" t="inlineStr">
        <is>
          <t>VOD_Reckitt Benckiser_AMCN_HEALTH_01.01.19-12.31.19_581</t>
        </is>
      </c>
      <c r="E75" s="318" t="inlineStr">
        <is>
          <t>BBC America</t>
        </is>
      </c>
      <c r="F75" s="319" t="n">
        <v>43479</v>
      </c>
      <c r="G75" s="319" t="n">
        <v>43646</v>
      </c>
      <c r="H75" s="318" t="n">
        <v>566469</v>
      </c>
      <c r="I75" s="318" t="n">
        <v>1.13</v>
      </c>
      <c r="J75" s="318">
        <f>ROUND(H75*(I75/1000),2)</f>
        <v/>
      </c>
      <c r="K75" s="318" t="n"/>
    </row>
    <row r="76">
      <c r="B76" s="317" t="n">
        <v>49</v>
      </c>
      <c r="C76" s="318" t="n">
        <v>10181973</v>
      </c>
      <c r="D76" s="318" t="inlineStr">
        <is>
          <t>VOD_Reckitt Benckiser_AMCN_HEALTH_01.01.19-12.31.19_581</t>
        </is>
      </c>
      <c r="E76" s="318" t="inlineStr">
        <is>
          <t>IFC</t>
        </is>
      </c>
      <c r="F76" s="319" t="n">
        <v>43479</v>
      </c>
      <c r="G76" s="319" t="n">
        <v>43646</v>
      </c>
      <c r="H76" s="318" t="n">
        <v>394318</v>
      </c>
      <c r="I76" s="318" t="n">
        <v>1.13</v>
      </c>
      <c r="J76" s="318">
        <f>ROUND(H76*(I76/1000),2)</f>
        <v/>
      </c>
      <c r="K76" s="318" t="n"/>
    </row>
    <row r="77">
      <c r="B77" s="317" t="n">
        <v>50</v>
      </c>
      <c r="C77" s="318" t="n">
        <v>10181973</v>
      </c>
      <c r="D77" s="318" t="inlineStr">
        <is>
          <t>VOD_Reckitt Benckiser_AMCN_HEALTH_01.01.19-12.31.19_581</t>
        </is>
      </c>
      <c r="E77" s="318" t="inlineStr">
        <is>
          <t>Sundance Channel</t>
        </is>
      </c>
      <c r="F77" s="319" t="n">
        <v>43479</v>
      </c>
      <c r="G77" s="319" t="n">
        <v>43646</v>
      </c>
      <c r="H77" s="318" t="n">
        <v>563188</v>
      </c>
      <c r="I77" s="318" t="n">
        <v>1.13</v>
      </c>
      <c r="J77" s="318">
        <f>ROUND(H77*(I77/1000),2)</f>
        <v/>
      </c>
      <c r="K77" s="318" t="n"/>
    </row>
    <row r="78">
      <c r="B78" s="317" t="n">
        <v>51</v>
      </c>
      <c r="C78" s="318" t="n">
        <v>10181973</v>
      </c>
      <c r="D78" s="318" t="inlineStr">
        <is>
          <t>VOD_Reckitt Benckiser_AMCN_HEALTH_01.01.19-12.31.19_581</t>
        </is>
      </c>
      <c r="E78" s="318" t="inlineStr">
        <is>
          <t>WE TV</t>
        </is>
      </c>
      <c r="F78" s="319" t="n">
        <v>43479</v>
      </c>
      <c r="G78" s="319" t="n">
        <v>43646</v>
      </c>
      <c r="H78" s="318" t="n">
        <v>802898</v>
      </c>
      <c r="I78" s="318" t="n">
        <v>1.13</v>
      </c>
      <c r="J78" s="318">
        <f>ROUND(H78*(I78/1000),2)</f>
        <v/>
      </c>
      <c r="K78" s="318" t="n"/>
    </row>
    <row r="79">
      <c r="B79" s="317" t="n">
        <v>52</v>
      </c>
      <c r="C79" s="318" t="n">
        <v>10181984</v>
      </c>
      <c r="D79" s="318" t="inlineStr">
        <is>
          <t>DR_Esurance Inc._DR- Car Insurance_AMCN_SCT_01.14.19-06.30.19_596</t>
        </is>
      </c>
      <c r="E79" s="318" t="inlineStr">
        <is>
          <t>AMC</t>
        </is>
      </c>
      <c r="F79" s="319" t="n">
        <v>43480</v>
      </c>
      <c r="G79" s="319" t="n">
        <v>43646</v>
      </c>
      <c r="H79" s="318" t="n">
        <v>1429644</v>
      </c>
      <c r="I79" s="318" t="n">
        <v>1.13</v>
      </c>
      <c r="J79" s="318">
        <f>ROUND(H79*(I79/1000),2)</f>
        <v/>
      </c>
      <c r="K79" s="318" t="n"/>
    </row>
    <row r="80">
      <c r="B80" s="317" t="n">
        <v>53</v>
      </c>
      <c r="C80" s="318" t="n">
        <v>10181984</v>
      </c>
      <c r="D80" s="318" t="inlineStr">
        <is>
          <t>DR_Esurance Inc._DR- Car Insurance_AMCN_SCT_01.14.19-06.30.19_596</t>
        </is>
      </c>
      <c r="E80" s="318" t="inlineStr">
        <is>
          <t>BBC America</t>
        </is>
      </c>
      <c r="F80" s="319" t="n">
        <v>43480</v>
      </c>
      <c r="G80" s="319" t="n">
        <v>43646</v>
      </c>
      <c r="H80" s="318" t="n">
        <v>397923</v>
      </c>
      <c r="I80" s="318" t="n">
        <v>1.13</v>
      </c>
      <c r="J80" s="318">
        <f>ROUND(H80*(I80/1000),2)</f>
        <v/>
      </c>
      <c r="K80" s="318" t="n"/>
    </row>
    <row r="81">
      <c r="B81" s="317" t="n">
        <v>54</v>
      </c>
      <c r="C81" s="318" t="n">
        <v>10181984</v>
      </c>
      <c r="D81" s="318" t="inlineStr">
        <is>
          <t>DR_Esurance Inc._DR- Car Insurance_AMCN_SCT_01.14.19-06.30.19_596</t>
        </is>
      </c>
      <c r="E81" s="318" t="inlineStr">
        <is>
          <t>IFC</t>
        </is>
      </c>
      <c r="F81" s="319" t="n">
        <v>43480</v>
      </c>
      <c r="G81" s="319" t="n">
        <v>43646</v>
      </c>
      <c r="H81" s="318" t="n">
        <v>273788</v>
      </c>
      <c r="I81" s="318" t="n">
        <v>1.13</v>
      </c>
      <c r="J81" s="318">
        <f>ROUND(H81*(I81/1000),2)</f>
        <v/>
      </c>
      <c r="K81" s="318" t="n"/>
    </row>
    <row r="82">
      <c r="B82" s="317" t="n">
        <v>55</v>
      </c>
      <c r="C82" s="318" t="n">
        <v>10181984</v>
      </c>
      <c r="D82" s="318" t="inlineStr">
        <is>
          <t>DR_Esurance Inc._DR- Car Insurance_AMCN_SCT_01.14.19-06.30.19_596</t>
        </is>
      </c>
      <c r="E82" s="318" t="inlineStr">
        <is>
          <t>Sundance Channel</t>
        </is>
      </c>
      <c r="F82" s="319" t="n">
        <v>43480</v>
      </c>
      <c r="G82" s="319" t="n">
        <v>43646</v>
      </c>
      <c r="H82" s="318" t="n">
        <v>444272</v>
      </c>
      <c r="I82" s="318" t="n">
        <v>1.13</v>
      </c>
      <c r="J82" s="318">
        <f>ROUND(H82*(I82/1000),2)</f>
        <v/>
      </c>
      <c r="K82" s="318" t="n"/>
    </row>
    <row r="83">
      <c r="B83" s="317" t="n">
        <v>56</v>
      </c>
      <c r="C83" s="318" t="n">
        <v>10181984</v>
      </c>
      <c r="D83" s="318" t="inlineStr">
        <is>
          <t>DR_Esurance Inc._DR- Car Insurance_AMCN_SCT_01.14.19-06.30.19_596</t>
        </is>
      </c>
      <c r="E83" s="318" t="inlineStr">
        <is>
          <t>WE TV</t>
        </is>
      </c>
      <c r="F83" s="319" t="n">
        <v>43480</v>
      </c>
      <c r="G83" s="319" t="n">
        <v>43646</v>
      </c>
      <c r="H83" s="318" t="n">
        <v>715948</v>
      </c>
      <c r="I83" s="318" t="n">
        <v>1.13</v>
      </c>
      <c r="J83" s="318">
        <f>ROUND(H83*(I83/1000),2)</f>
        <v/>
      </c>
      <c r="K83" s="318" t="n"/>
    </row>
    <row r="84">
      <c r="B84" s="317" t="n">
        <v>57</v>
      </c>
      <c r="C84" s="318" t="n">
        <v>10182009</v>
      </c>
      <c r="D84" s="318" t="inlineStr">
        <is>
          <t>OLVVOD_Constant Contact Inc_GEN_AMCN_SCT_01.14.19-05.19.19_604</t>
        </is>
      </c>
      <c r="E84" s="318" t="inlineStr">
        <is>
          <t>AMC</t>
        </is>
      </c>
      <c r="F84" s="319" t="n">
        <v>43482</v>
      </c>
      <c r="G84" s="319" t="n">
        <v>43604</v>
      </c>
      <c r="H84" s="318" t="n">
        <v>78141</v>
      </c>
      <c r="I84" s="318" t="n">
        <v>1.13</v>
      </c>
      <c r="J84" s="318">
        <f>ROUND(H84*(I84/1000),2)</f>
        <v/>
      </c>
      <c r="K84" s="318" t="n"/>
    </row>
    <row r="85">
      <c r="B85" s="317" t="n">
        <v>58</v>
      </c>
      <c r="C85" s="318" t="n">
        <v>10182009</v>
      </c>
      <c r="D85" s="318" t="inlineStr">
        <is>
          <t>OLVVOD_Constant Contact Inc_GEN_AMCN_SCT_01.14.19-05.19.19_604</t>
        </is>
      </c>
      <c r="E85" s="318" t="inlineStr">
        <is>
          <t>BBC America</t>
        </is>
      </c>
      <c r="F85" s="319" t="n">
        <v>43482</v>
      </c>
      <c r="G85" s="319" t="n">
        <v>43604</v>
      </c>
      <c r="H85" s="318" t="n">
        <v>30755</v>
      </c>
      <c r="I85" s="318" t="n">
        <v>1.13</v>
      </c>
      <c r="J85" s="318">
        <f>ROUND(H85*(I85/1000),2)</f>
        <v/>
      </c>
      <c r="K85" s="318" t="n"/>
    </row>
    <row r="86">
      <c r="B86" s="317" t="n">
        <v>59</v>
      </c>
      <c r="C86" s="318" t="n">
        <v>10182009</v>
      </c>
      <c r="D86" s="318" t="inlineStr">
        <is>
          <t>OLVVOD_Constant Contact Inc_GEN_AMCN_SCT_01.14.19-05.19.19_604</t>
        </is>
      </c>
      <c r="E86" s="318" t="inlineStr">
        <is>
          <t>IFC</t>
        </is>
      </c>
      <c r="F86" s="319" t="n">
        <v>43482</v>
      </c>
      <c r="G86" s="319" t="n">
        <v>43604</v>
      </c>
      <c r="H86" s="318" t="n">
        <v>15381</v>
      </c>
      <c r="I86" s="318" t="n">
        <v>1.13</v>
      </c>
      <c r="J86" s="318">
        <f>ROUND(H86*(I86/1000),2)</f>
        <v/>
      </c>
      <c r="K86" s="318" t="n"/>
    </row>
    <row r="87">
      <c r="B87" s="317" t="n">
        <v>60</v>
      </c>
      <c r="C87" s="318" t="n">
        <v>10182009</v>
      </c>
      <c r="D87" s="318" t="inlineStr">
        <is>
          <t>OLVVOD_Constant Contact Inc_GEN_AMCN_SCT_01.14.19-05.19.19_604</t>
        </is>
      </c>
      <c r="E87" s="318" t="inlineStr">
        <is>
          <t>Sundance Channel</t>
        </is>
      </c>
      <c r="F87" s="319" t="n">
        <v>43482</v>
      </c>
      <c r="G87" s="319" t="n">
        <v>43604</v>
      </c>
      <c r="H87" s="318" t="n">
        <v>27592</v>
      </c>
      <c r="I87" s="318" t="n">
        <v>1.13</v>
      </c>
      <c r="J87" s="318">
        <f>ROUND(H87*(I87/1000),2)</f>
        <v/>
      </c>
      <c r="K87" s="318" t="n"/>
    </row>
    <row r="88">
      <c r="B88" s="317" t="n">
        <v>61</v>
      </c>
      <c r="C88" s="318" t="n">
        <v>10182014</v>
      </c>
      <c r="D88" s="318" t="inlineStr">
        <is>
          <t>OLVVOD_Boston Beer_AMCN_BU_01.14.19-09.29.19_587</t>
        </is>
      </c>
      <c r="E88" s="318" t="inlineStr">
        <is>
          <t>AMC</t>
        </is>
      </c>
      <c r="F88" s="319" t="n">
        <v>43482</v>
      </c>
      <c r="G88" s="319" t="n">
        <v>43646</v>
      </c>
      <c r="H88" s="318" t="n">
        <v>1016480</v>
      </c>
      <c r="I88" s="318" t="n">
        <v>1.13</v>
      </c>
      <c r="J88" s="318">
        <f>ROUND(H88*(I88/1000),2)</f>
        <v/>
      </c>
      <c r="K88" s="318" t="n"/>
    </row>
    <row r="89">
      <c r="B89" s="317" t="n">
        <v>62</v>
      </c>
      <c r="C89" s="318" t="n">
        <v>10182014</v>
      </c>
      <c r="D89" s="318" t="inlineStr">
        <is>
          <t>OLVVOD_Boston Beer_AMCN_BU_01.14.19-09.29.19_587</t>
        </is>
      </c>
      <c r="E89" s="318" t="inlineStr">
        <is>
          <t>BBC America</t>
        </is>
      </c>
      <c r="F89" s="319" t="n">
        <v>43482</v>
      </c>
      <c r="G89" s="319" t="n">
        <v>43646</v>
      </c>
      <c r="H89" s="318" t="n">
        <v>322467</v>
      </c>
      <c r="I89" s="318" t="n">
        <v>1.13</v>
      </c>
      <c r="J89" s="318">
        <f>ROUND(H89*(I89/1000),2)</f>
        <v/>
      </c>
      <c r="K89" s="318" t="n"/>
    </row>
    <row r="90">
      <c r="B90" s="317" t="n">
        <v>63</v>
      </c>
      <c r="C90" s="318" t="n">
        <v>10182014</v>
      </c>
      <c r="D90" s="318" t="inlineStr">
        <is>
          <t>OLVVOD_Boston Beer_AMCN_BU_01.14.19-09.29.19_587</t>
        </is>
      </c>
      <c r="E90" s="318" t="inlineStr">
        <is>
          <t>IFC</t>
        </is>
      </c>
      <c r="F90" s="319" t="n">
        <v>43482</v>
      </c>
      <c r="G90" s="319" t="n">
        <v>43646</v>
      </c>
      <c r="H90" s="318" t="n">
        <v>221508</v>
      </c>
      <c r="I90" s="318" t="n">
        <v>1.13</v>
      </c>
      <c r="J90" s="318">
        <f>ROUND(H90*(I90/1000),2)</f>
        <v/>
      </c>
      <c r="K90" s="318" t="n"/>
    </row>
    <row r="91">
      <c r="B91" s="317" t="n">
        <v>64</v>
      </c>
      <c r="C91" s="318" t="n">
        <v>10182032</v>
      </c>
      <c r="D91" s="318" t="inlineStr">
        <is>
          <t>OLVVOD_Burger King_AMC_BU_01.24.19-09.29.19_607</t>
        </is>
      </c>
      <c r="E91" s="318" t="inlineStr">
        <is>
          <t>AMC</t>
        </is>
      </c>
      <c r="F91" s="319" t="n">
        <v>43489</v>
      </c>
      <c r="G91" s="319" t="n">
        <v>43639</v>
      </c>
      <c r="H91" s="318" t="n">
        <v>1247400</v>
      </c>
      <c r="I91" s="318" t="n">
        <v>1.13</v>
      </c>
      <c r="J91" s="318">
        <f>ROUND(H91*(I91/1000),2)</f>
        <v/>
      </c>
      <c r="K91" s="318" t="n"/>
    </row>
    <row r="92">
      <c r="B92" s="317" t="n">
        <v>65</v>
      </c>
      <c r="C92" s="318" t="n">
        <v>10182084</v>
      </c>
      <c r="D92" s="318" t="inlineStr">
        <is>
          <t>OLVVOD_Toyota_AMCN_BU_02.04.19-08.04.19_614</t>
        </is>
      </c>
      <c r="E92" s="318" t="inlineStr">
        <is>
          <t>AMC</t>
        </is>
      </c>
      <c r="F92" s="319" t="n">
        <v>43500</v>
      </c>
      <c r="G92" s="319" t="n">
        <v>43632</v>
      </c>
      <c r="H92" s="318" t="n">
        <v>29</v>
      </c>
      <c r="I92" s="318" t="n">
        <v>1.13</v>
      </c>
      <c r="J92" s="318">
        <f>ROUND(H92*(I92/1000),2)</f>
        <v/>
      </c>
      <c r="K92" s="318" t="n"/>
    </row>
    <row r="93">
      <c r="B93" s="317" t="n">
        <v>66</v>
      </c>
      <c r="C93" s="318" t="n">
        <v>10182084</v>
      </c>
      <c r="D93" s="318" t="inlineStr">
        <is>
          <t>OLVVOD_Toyota_AMCN_BU_02.04.19-08.04.19_614</t>
        </is>
      </c>
      <c r="E93" s="318" t="inlineStr">
        <is>
          <t>BBC America</t>
        </is>
      </c>
      <c r="F93" s="319" t="n">
        <v>43500</v>
      </c>
      <c r="G93" s="319" t="n">
        <v>43632</v>
      </c>
      <c r="H93" s="318" t="n">
        <v>3</v>
      </c>
      <c r="I93" s="318" t="n">
        <v>1.13</v>
      </c>
      <c r="J93" s="318">
        <f>ROUND(H93*(I93/1000),2)</f>
        <v/>
      </c>
      <c r="K93" s="318" t="n"/>
    </row>
    <row r="94">
      <c r="B94" s="317" t="n">
        <v>67</v>
      </c>
      <c r="C94" s="318" t="n">
        <v>10182084</v>
      </c>
      <c r="D94" s="318" t="inlineStr">
        <is>
          <t>OLVVOD_Toyota_AMCN_BU_02.04.19-08.04.19_614</t>
        </is>
      </c>
      <c r="E94" s="318" t="inlineStr">
        <is>
          <t>IFC</t>
        </is>
      </c>
      <c r="F94" s="319" t="n">
        <v>43500</v>
      </c>
      <c r="G94" s="319" t="n">
        <v>43632</v>
      </c>
      <c r="H94" s="318" t="n">
        <v>2</v>
      </c>
      <c r="I94" s="318" t="n">
        <v>1.13</v>
      </c>
      <c r="J94" s="318">
        <f>ROUND(H94*(I94/1000),2)</f>
        <v/>
      </c>
      <c r="K94" s="318" t="n"/>
    </row>
    <row r="95">
      <c r="B95" s="317" t="n">
        <v>68</v>
      </c>
      <c r="C95" s="318" t="n">
        <v>10182084</v>
      </c>
      <c r="D95" s="318" t="inlineStr">
        <is>
          <t>OLVVOD_Toyota_AMCN_BU_02.04.19-08.04.19_614</t>
        </is>
      </c>
      <c r="E95" s="318" t="inlineStr">
        <is>
          <t>WE TV</t>
        </is>
      </c>
      <c r="F95" s="319" t="n">
        <v>43500</v>
      </c>
      <c r="G95" s="319" t="n">
        <v>43632</v>
      </c>
      <c r="H95" s="318" t="n">
        <v>37</v>
      </c>
      <c r="I95" s="318" t="n">
        <v>1.13</v>
      </c>
      <c r="J95" s="318">
        <f>ROUND(H95*(I95/1000),2)</f>
        <v/>
      </c>
      <c r="K95" s="318" t="n"/>
    </row>
    <row r="96">
      <c r="B96" s="317" t="n">
        <v>69</v>
      </c>
      <c r="C96" s="318" t="n">
        <v>10182097</v>
      </c>
      <c r="D96" s="318" t="inlineStr">
        <is>
          <t>PR_AMC_VOD_2019_Promo-Format</t>
        </is>
      </c>
      <c r="E96" s="318" t="inlineStr">
        <is>
          <t>AMC</t>
        </is>
      </c>
      <c r="F96" s="319" t="n">
        <v>43503</v>
      </c>
      <c r="G96" s="319" t="n">
        <v>72686</v>
      </c>
      <c r="H96" s="318" t="n">
        <v>2229447</v>
      </c>
      <c r="I96" s="318" t="n">
        <v>1.13</v>
      </c>
      <c r="J96" s="318">
        <f>ROUND(H96*(I96/1000),2)</f>
        <v/>
      </c>
      <c r="K96" s="318" t="n"/>
    </row>
    <row r="97">
      <c r="B97" s="317" t="n">
        <v>70</v>
      </c>
      <c r="C97" s="318" t="n">
        <v>10182098</v>
      </c>
      <c r="D97" s="318" t="inlineStr">
        <is>
          <t>PR_IFC_VOD_2019_Promo-Format</t>
        </is>
      </c>
      <c r="E97" s="318" t="inlineStr">
        <is>
          <t>IFC</t>
        </is>
      </c>
      <c r="F97" s="319" t="n">
        <v>43503</v>
      </c>
      <c r="G97" s="319" t="n">
        <v>72686</v>
      </c>
      <c r="H97" s="318" t="n">
        <v>178423</v>
      </c>
      <c r="I97" s="318" t="n">
        <v>1.13</v>
      </c>
      <c r="J97" s="318">
        <f>ROUND(H97*(I97/1000),2)</f>
        <v/>
      </c>
      <c r="K97" s="318" t="n"/>
    </row>
    <row r="98">
      <c r="B98" s="317" t="n">
        <v>71</v>
      </c>
      <c r="C98" s="318" t="n">
        <v>10211982</v>
      </c>
      <c r="D98" s="318" t="inlineStr">
        <is>
          <t>OLVVOD_Subaru_IFC_BU_02.15.19-09.30.19_611</t>
        </is>
      </c>
      <c r="E98" s="318" t="inlineStr">
        <is>
          <t>IFC</t>
        </is>
      </c>
      <c r="F98" s="319" t="n">
        <v>43511</v>
      </c>
      <c r="G98" s="319" t="n">
        <v>43646</v>
      </c>
      <c r="H98" s="318" t="n">
        <v>132485</v>
      </c>
      <c r="I98" s="318" t="n">
        <v>1.13</v>
      </c>
      <c r="J98" s="318">
        <f>ROUND(H98*(I98/1000),2)</f>
        <v/>
      </c>
      <c r="K98" s="318" t="n"/>
    </row>
    <row r="99">
      <c r="B99" s="317" t="n">
        <v>72</v>
      </c>
      <c r="C99" s="318" t="n">
        <v>10211983</v>
      </c>
      <c r="D99" s="318" t="inlineStr">
        <is>
          <t>PR_BBCA_VOD_2019_Promo-Format</t>
        </is>
      </c>
      <c r="E99" s="318" t="inlineStr">
        <is>
          <t>BBC America</t>
        </is>
      </c>
      <c r="F99" s="319" t="n">
        <v>43503</v>
      </c>
      <c r="G99" s="319" t="n">
        <v>72686</v>
      </c>
      <c r="H99" s="318" t="n">
        <v>673293</v>
      </c>
      <c r="I99" s="318" t="n">
        <v>1.13</v>
      </c>
      <c r="J99" s="318">
        <f>ROUND(H99*(I99/1000),2)</f>
        <v/>
      </c>
      <c r="K99" s="318" t="n"/>
    </row>
    <row r="100">
      <c r="B100" s="317" t="n">
        <v>73</v>
      </c>
      <c r="C100" s="318" t="n">
        <v>10211984</v>
      </c>
      <c r="D100" s="318" t="inlineStr">
        <is>
          <t>PR_AMC_STB-VOD_BackIn60_Sponsorship</t>
        </is>
      </c>
      <c r="E100" s="318" t="inlineStr">
        <is>
          <t>AMC</t>
        </is>
      </c>
      <c r="F100" s="319" t="n">
        <v>43515</v>
      </c>
      <c r="G100" s="319" t="n">
        <v>72686</v>
      </c>
      <c r="H100" s="318" t="n">
        <v>1152760</v>
      </c>
      <c r="I100" s="318" t="n">
        <v>1.13</v>
      </c>
      <c r="J100" s="318">
        <f>ROUND(H100*(I100/1000),2)</f>
        <v/>
      </c>
      <c r="K100" s="318" t="n"/>
    </row>
    <row r="101">
      <c r="B101" s="317" t="n">
        <v>74</v>
      </c>
      <c r="C101" s="318" t="n">
        <v>10211986</v>
      </c>
      <c r="D101" s="318" t="inlineStr">
        <is>
          <t>PR_SUN_VOD_2019_Promo-Format</t>
        </is>
      </c>
      <c r="E101" s="318" t="inlineStr">
        <is>
          <t>Sundance Channel</t>
        </is>
      </c>
      <c r="F101" s="319" t="n">
        <v>43503</v>
      </c>
      <c r="G101" s="319" t="n">
        <v>72686</v>
      </c>
      <c r="H101" s="318" t="n">
        <v>636088</v>
      </c>
      <c r="I101" s="318" t="n">
        <v>1.13</v>
      </c>
      <c r="J101" s="318">
        <f>ROUND(H101*(I101/1000),2)</f>
        <v/>
      </c>
      <c r="K101" s="318" t="n"/>
    </row>
    <row r="102">
      <c r="B102" s="317" t="n">
        <v>75</v>
      </c>
      <c r="C102" s="318" t="n">
        <v>10211987</v>
      </c>
      <c r="D102" s="318" t="inlineStr">
        <is>
          <t>PR_WE_VOD_2019_Promo-Format</t>
        </is>
      </c>
      <c r="E102" s="318" t="inlineStr">
        <is>
          <t>WE TV</t>
        </is>
      </c>
      <c r="F102" s="319" t="n">
        <v>43503</v>
      </c>
      <c r="G102" s="319" t="n">
        <v>72686</v>
      </c>
      <c r="H102" s="318" t="n">
        <v>844501</v>
      </c>
      <c r="I102" s="318" t="n">
        <v>1.13</v>
      </c>
      <c r="J102" s="318">
        <f>ROUND(H102*(I102/1000),2)</f>
        <v/>
      </c>
      <c r="K102" s="318" t="n"/>
    </row>
    <row r="103">
      <c r="B103" s="317" t="n">
        <v>76</v>
      </c>
      <c r="C103" s="318" t="n">
        <v>10212013</v>
      </c>
      <c r="D103" s="318" t="inlineStr">
        <is>
          <t>VOD_Constellation Brands Inc._Corona Extra_AMC_BU_12.31.18-12.29.19_566</t>
        </is>
      </c>
      <c r="E103" s="318" t="inlineStr">
        <is>
          <t>AMC</t>
        </is>
      </c>
      <c r="F103" s="319" t="n">
        <v>43528</v>
      </c>
      <c r="G103" s="319" t="n">
        <v>43646</v>
      </c>
      <c r="H103" s="318" t="n">
        <v>1115826</v>
      </c>
      <c r="I103" s="318" t="n">
        <v>1.13</v>
      </c>
      <c r="J103" s="318">
        <f>ROUND(H103*(I103/1000),2)</f>
        <v/>
      </c>
      <c r="K103" s="318" t="n"/>
    </row>
    <row r="104">
      <c r="B104" s="317" t="n">
        <v>77</v>
      </c>
      <c r="C104" s="318" t="n">
        <v>10212029</v>
      </c>
      <c r="D104" s="318" t="inlineStr">
        <is>
          <t>PR_IFC_STB-VOD_BackIn60_Sponsorship</t>
        </is>
      </c>
      <c r="E104" s="318" t="inlineStr">
        <is>
          <t>IFC</t>
        </is>
      </c>
      <c r="F104" s="319" t="n">
        <v>43533</v>
      </c>
      <c r="G104" s="319" t="n">
        <v>72686</v>
      </c>
      <c r="H104" s="318" t="n">
        <v>192613</v>
      </c>
      <c r="I104" s="318" t="n">
        <v>1.13</v>
      </c>
      <c r="J104" s="318">
        <f>ROUND(H104*(I104/1000),2)</f>
        <v/>
      </c>
      <c r="K104" s="318" t="n"/>
    </row>
    <row r="105">
      <c r="B105" s="317" t="n">
        <v>78</v>
      </c>
      <c r="C105" s="318" t="n">
        <v>10212035</v>
      </c>
      <c r="D105" s="318" t="inlineStr">
        <is>
          <t>VOD_Constellation Brands Inc._Modelo_AMC_BU_03.11.19-12.29.19_565</t>
        </is>
      </c>
      <c r="E105" s="318" t="inlineStr">
        <is>
          <t>AMC</t>
        </is>
      </c>
      <c r="F105" s="319" t="n">
        <v>43535</v>
      </c>
      <c r="G105" s="319" t="n">
        <v>43646</v>
      </c>
      <c r="H105" s="318" t="n">
        <v>1734137</v>
      </c>
      <c r="I105" s="318" t="n">
        <v>1.13</v>
      </c>
      <c r="J105" s="318">
        <f>ROUND(H105*(I105/1000),2)</f>
        <v/>
      </c>
      <c r="K105" s="318" t="n"/>
    </row>
    <row r="106">
      <c r="B106" s="317" t="n">
        <v>79</v>
      </c>
      <c r="C106" s="318" t="n">
        <v>10212036</v>
      </c>
      <c r="D106" s="318" t="inlineStr">
        <is>
          <t>OLVVOD_Chrysler_Jeep_AMCN_BU_03.01.19-06.30.19_631</t>
        </is>
      </c>
      <c r="E106" s="318" t="inlineStr">
        <is>
          <t>AMC</t>
        </is>
      </c>
      <c r="F106" s="319" t="n">
        <v>43525</v>
      </c>
      <c r="G106" s="319" t="n">
        <v>43646</v>
      </c>
      <c r="H106" s="318" t="n">
        <v>1120768</v>
      </c>
      <c r="I106" s="318" t="n">
        <v>1.13</v>
      </c>
      <c r="J106" s="318">
        <f>ROUND(H106*(I106/1000),2)</f>
        <v/>
      </c>
      <c r="K106" s="318" t="n"/>
    </row>
    <row r="107">
      <c r="B107" s="317" t="n">
        <v>80</v>
      </c>
      <c r="C107" s="318" t="n">
        <v>10212036</v>
      </c>
      <c r="D107" s="318" t="inlineStr">
        <is>
          <t>OLVVOD_Chrysler_Jeep_AMCN_BU_03.01.19-06.30.19_631</t>
        </is>
      </c>
      <c r="E107" s="318" t="inlineStr">
        <is>
          <t>BBC America</t>
        </is>
      </c>
      <c r="F107" s="319" t="n">
        <v>43525</v>
      </c>
      <c r="G107" s="319" t="n">
        <v>43646</v>
      </c>
      <c r="H107" s="318" t="n">
        <v>165679</v>
      </c>
      <c r="I107" s="318" t="n">
        <v>1.13</v>
      </c>
      <c r="J107" s="318">
        <f>ROUND(H107*(I107/1000),2)</f>
        <v/>
      </c>
      <c r="K107" s="318" t="n"/>
    </row>
    <row r="108">
      <c r="B108" s="317" t="n">
        <v>81</v>
      </c>
      <c r="C108" s="318" t="n">
        <v>10212036</v>
      </c>
      <c r="D108" s="318" t="inlineStr">
        <is>
          <t>OLVVOD_Chrysler_Jeep_AMCN_BU_03.01.19-06.30.19_631</t>
        </is>
      </c>
      <c r="E108" s="318" t="inlineStr">
        <is>
          <t>IFC</t>
        </is>
      </c>
      <c r="F108" s="319" t="n">
        <v>43525</v>
      </c>
      <c r="G108" s="319" t="n">
        <v>43646</v>
      </c>
      <c r="H108" s="318" t="n">
        <v>239513</v>
      </c>
      <c r="I108" s="318" t="n">
        <v>1.13</v>
      </c>
      <c r="J108" s="318">
        <f>ROUND(H108*(I108/1000),2)</f>
        <v/>
      </c>
      <c r="K108" s="318" t="n"/>
    </row>
    <row r="109">
      <c r="B109" s="317" t="n">
        <v>82</v>
      </c>
      <c r="C109" s="318" t="n">
        <v>10212036</v>
      </c>
      <c r="D109" s="318" t="inlineStr">
        <is>
          <t>OLVVOD_Chrysler_Jeep_AMCN_BU_03.01.19-06.30.19_631</t>
        </is>
      </c>
      <c r="E109" s="318" t="inlineStr">
        <is>
          <t>Sundance Channel</t>
        </is>
      </c>
      <c r="F109" s="319" t="n">
        <v>43525</v>
      </c>
      <c r="G109" s="319" t="n">
        <v>43646</v>
      </c>
      <c r="H109" s="318" t="n">
        <v>531878</v>
      </c>
      <c r="I109" s="318" t="n">
        <v>1.13</v>
      </c>
      <c r="J109" s="318">
        <f>ROUND(H109*(I109/1000),2)</f>
        <v/>
      </c>
      <c r="K109" s="318" t="n"/>
    </row>
    <row r="110">
      <c r="B110" s="317" t="n">
        <v>83</v>
      </c>
      <c r="C110" s="318" t="n">
        <v>10212038</v>
      </c>
      <c r="D110" s="318" t="inlineStr">
        <is>
          <t>OLVVOD_Chrysler_RAM LD DT T1_AMCN_BU_03.01.19-06.30.19_633</t>
        </is>
      </c>
      <c r="E110" s="318" t="inlineStr">
        <is>
          <t>AMC</t>
        </is>
      </c>
      <c r="F110" s="319" t="n">
        <v>43526</v>
      </c>
      <c r="G110" s="319" t="n">
        <v>43646</v>
      </c>
      <c r="H110" s="318" t="n">
        <v>208834</v>
      </c>
      <c r="I110" s="318" t="n">
        <v>1.13</v>
      </c>
      <c r="J110" s="318">
        <f>ROUND(H110*(I110/1000),2)</f>
        <v/>
      </c>
      <c r="K110" s="318" t="n"/>
    </row>
    <row r="111">
      <c r="B111" s="317" t="n">
        <v>84</v>
      </c>
      <c r="C111" s="318" t="n">
        <v>10212038</v>
      </c>
      <c r="D111" s="318" t="inlineStr">
        <is>
          <t>OLVVOD_Chrysler_RAM LD DT T1_AMCN_BU_03.01.19-06.30.19_633</t>
        </is>
      </c>
      <c r="E111" s="318" t="inlineStr">
        <is>
          <t>BBC America</t>
        </is>
      </c>
      <c r="F111" s="319" t="n">
        <v>43526</v>
      </c>
      <c r="G111" s="319" t="n">
        <v>43646</v>
      </c>
      <c r="H111" s="318" t="n">
        <v>19833</v>
      </c>
      <c r="I111" s="318" t="n">
        <v>1.13</v>
      </c>
      <c r="J111" s="318">
        <f>ROUND(H111*(I111/1000),2)</f>
        <v/>
      </c>
      <c r="K111" s="318" t="n"/>
    </row>
    <row r="112">
      <c r="B112" s="317" t="n">
        <v>85</v>
      </c>
      <c r="C112" s="318" t="n">
        <v>10212038</v>
      </c>
      <c r="D112" s="318" t="inlineStr">
        <is>
          <t>OLVVOD_Chrysler_RAM LD DT T1_AMCN_BU_03.01.19-06.30.19_633</t>
        </is>
      </c>
      <c r="E112" s="318" t="inlineStr">
        <is>
          <t>IFC</t>
        </is>
      </c>
      <c r="F112" s="319" t="n">
        <v>43526</v>
      </c>
      <c r="G112" s="319" t="n">
        <v>43646</v>
      </c>
      <c r="H112" s="318" t="n">
        <v>32410</v>
      </c>
      <c r="I112" s="318" t="n">
        <v>1.13</v>
      </c>
      <c r="J112" s="318">
        <f>ROUND(H112*(I112/1000),2)</f>
        <v/>
      </c>
      <c r="K112" s="318" t="n"/>
    </row>
    <row r="113">
      <c r="B113" s="317" t="n">
        <v>86</v>
      </c>
      <c r="C113" s="318" t="n">
        <v>10212038</v>
      </c>
      <c r="D113" s="318" t="inlineStr">
        <is>
          <t>OLVVOD_Chrysler_RAM LD DT T1_AMCN_BU_03.01.19-06.30.19_633</t>
        </is>
      </c>
      <c r="E113" s="318" t="inlineStr">
        <is>
          <t>Sundance Channel</t>
        </is>
      </c>
      <c r="F113" s="319" t="n">
        <v>43526</v>
      </c>
      <c r="G113" s="319" t="n">
        <v>43646</v>
      </c>
      <c r="H113" s="318" t="n">
        <v>122666</v>
      </c>
      <c r="I113" s="318" t="n">
        <v>1.13</v>
      </c>
      <c r="J113" s="318">
        <f>ROUND(H113*(I113/1000),2)</f>
        <v/>
      </c>
      <c r="K113" s="318" t="n"/>
    </row>
    <row r="114">
      <c r="B114" s="317" t="n">
        <v>87</v>
      </c>
      <c r="C114" s="318" t="n">
        <v>10212039</v>
      </c>
      <c r="D114" s="318" t="inlineStr">
        <is>
          <t>OLVVOD_Chrysler_RAM HD T1 GM_AMCN_BU_03.01.19-06.30.19_632</t>
        </is>
      </c>
      <c r="E114" s="318" t="inlineStr">
        <is>
          <t>AMC</t>
        </is>
      </c>
      <c r="F114" s="319" t="n">
        <v>43526</v>
      </c>
      <c r="G114" s="319" t="n">
        <v>43646</v>
      </c>
      <c r="H114" s="318" t="n">
        <v>155853</v>
      </c>
      <c r="I114" s="318" t="n">
        <v>1.13</v>
      </c>
      <c r="J114" s="318">
        <f>ROUND(H114*(I114/1000),2)</f>
        <v/>
      </c>
      <c r="K114" s="318" t="n"/>
    </row>
    <row r="115">
      <c r="B115" s="317" t="n">
        <v>88</v>
      </c>
      <c r="C115" s="318" t="n">
        <v>10212039</v>
      </c>
      <c r="D115" s="318" t="inlineStr">
        <is>
          <t>OLVVOD_Chrysler_RAM HD T1 GM_AMCN_BU_03.01.19-06.30.19_632</t>
        </is>
      </c>
      <c r="E115" s="318" t="inlineStr">
        <is>
          <t>BBC America</t>
        </is>
      </c>
      <c r="F115" s="319" t="n">
        <v>43526</v>
      </c>
      <c r="G115" s="319" t="n">
        <v>43646</v>
      </c>
      <c r="H115" s="318" t="n">
        <v>14287</v>
      </c>
      <c r="I115" s="318" t="n">
        <v>1.13</v>
      </c>
      <c r="J115" s="318">
        <f>ROUND(H115*(I115/1000),2)</f>
        <v/>
      </c>
      <c r="K115" s="318" t="n"/>
    </row>
    <row r="116">
      <c r="B116" s="317" t="n">
        <v>89</v>
      </c>
      <c r="C116" s="318" t="n">
        <v>10212039</v>
      </c>
      <c r="D116" s="318" t="inlineStr">
        <is>
          <t>OLVVOD_Chrysler_RAM HD T1 GM_AMCN_BU_03.01.19-06.30.19_632</t>
        </is>
      </c>
      <c r="E116" s="318" t="inlineStr">
        <is>
          <t>IFC</t>
        </is>
      </c>
      <c r="F116" s="319" t="n">
        <v>43526</v>
      </c>
      <c r="G116" s="319" t="n">
        <v>43646</v>
      </c>
      <c r="H116" s="318" t="n">
        <v>29040</v>
      </c>
      <c r="I116" s="318" t="n">
        <v>1.13</v>
      </c>
      <c r="J116" s="318">
        <f>ROUND(H116*(I116/1000),2)</f>
        <v/>
      </c>
      <c r="K116" s="318" t="n"/>
    </row>
    <row r="117">
      <c r="B117" s="317" t="n">
        <v>90</v>
      </c>
      <c r="C117" s="318" t="n">
        <v>10212039</v>
      </c>
      <c r="D117" s="318" t="inlineStr">
        <is>
          <t>OLVVOD_Chrysler_RAM HD T1 GM_AMCN_BU_03.01.19-06.30.19_632</t>
        </is>
      </c>
      <c r="E117" s="318" t="inlineStr">
        <is>
          <t>Sundance Channel</t>
        </is>
      </c>
      <c r="F117" s="319" t="n">
        <v>43526</v>
      </c>
      <c r="G117" s="319" t="n">
        <v>43646</v>
      </c>
      <c r="H117" s="318" t="n">
        <v>99247</v>
      </c>
      <c r="I117" s="318" t="n">
        <v>1.13</v>
      </c>
      <c r="J117" s="318">
        <f>ROUND(H117*(I117/1000),2)</f>
        <v/>
      </c>
      <c r="K117" s="318" t="n"/>
    </row>
    <row r="118">
      <c r="B118" s="317" t="n">
        <v>91</v>
      </c>
      <c r="C118" s="318" t="n">
        <v>10212040</v>
      </c>
      <c r="D118" s="318" t="inlineStr">
        <is>
          <t>OLVVOD_Chrysler_Alfa Romeo_AMCN_BU_03.01.19-06.30.19_630</t>
        </is>
      </c>
      <c r="E118" s="318" t="inlineStr">
        <is>
          <t>AMC</t>
        </is>
      </c>
      <c r="F118" s="319" t="n">
        <v>43526</v>
      </c>
      <c r="G118" s="319" t="n">
        <v>43646</v>
      </c>
      <c r="H118" s="318" t="n">
        <v>143186</v>
      </c>
      <c r="I118" s="318" t="n">
        <v>1.13</v>
      </c>
      <c r="J118" s="318">
        <f>ROUND(H118*(I118/1000),2)</f>
        <v/>
      </c>
      <c r="K118" s="318" t="n"/>
    </row>
    <row r="119">
      <c r="B119" s="318" t="n"/>
      <c r="C119" s="318" t="n"/>
      <c r="D119" s="318" t="n"/>
      <c r="E119" s="318" t="inlineStr">
        <is>
          <t>AMC</t>
        </is>
      </c>
      <c r="F119" s="318" t="n"/>
      <c r="G119" s="318" t="n"/>
      <c r="H119" s="318" t="n">
        <v>680425</v>
      </c>
      <c r="I119" s="318" t="n">
        <v>0.99</v>
      </c>
      <c r="J119" s="318">
        <f>ROUND(H119*(I119/1000),2)</f>
        <v/>
      </c>
      <c r="K119" s="318" t="n"/>
    </row>
    <row r="120">
      <c r="B120" s="317" t="n">
        <v>92</v>
      </c>
      <c r="C120" s="318" t="n">
        <v>10212040</v>
      </c>
      <c r="D120" s="318" t="inlineStr">
        <is>
          <t>OLVVOD_Chrysler_Alfa Romeo_AMCN_BU_03.01.19-06.30.19_630</t>
        </is>
      </c>
      <c r="E120" s="318" t="inlineStr">
        <is>
          <t>BBC America</t>
        </is>
      </c>
      <c r="F120" s="319" t="n">
        <v>43526</v>
      </c>
      <c r="G120" s="319" t="n">
        <v>43646</v>
      </c>
      <c r="H120" s="318" t="n">
        <v>108404</v>
      </c>
      <c r="I120" s="318" t="n">
        <v>0.99</v>
      </c>
      <c r="J120" s="318">
        <f>ROUND(H120*(I120/1000),2)</f>
        <v/>
      </c>
      <c r="K120" s="318" t="n"/>
    </row>
    <row r="121">
      <c r="B121" s="317" t="n">
        <v>93</v>
      </c>
      <c r="C121" s="318" t="n">
        <v>10212040</v>
      </c>
      <c r="D121" s="318" t="inlineStr">
        <is>
          <t>OLVVOD_Chrysler_Alfa Romeo_AMCN_BU_03.01.19-06.30.19_630</t>
        </is>
      </c>
      <c r="E121" s="318" t="inlineStr">
        <is>
          <t>IFC</t>
        </is>
      </c>
      <c r="F121" s="319" t="n">
        <v>43526</v>
      </c>
      <c r="G121" s="319" t="n">
        <v>43646</v>
      </c>
      <c r="H121" s="318" t="n">
        <v>164716</v>
      </c>
      <c r="I121" s="318" t="n">
        <v>0.99</v>
      </c>
      <c r="J121" s="318">
        <f>ROUND(H121*(I121/1000),2)</f>
        <v/>
      </c>
      <c r="K121" s="318" t="n"/>
    </row>
    <row r="122">
      <c r="B122" s="317" t="n">
        <v>94</v>
      </c>
      <c r="C122" s="318" t="n">
        <v>10212040</v>
      </c>
      <c r="D122" s="318" t="inlineStr">
        <is>
          <t>OLVVOD_Chrysler_Alfa Romeo_AMCN_BU_03.01.19-06.30.19_630</t>
        </is>
      </c>
      <c r="E122" s="318" t="inlineStr">
        <is>
          <t>Sundance Channel</t>
        </is>
      </c>
      <c r="F122" s="319" t="n">
        <v>43526</v>
      </c>
      <c r="G122" s="319" t="n">
        <v>43646</v>
      </c>
      <c r="H122" s="318" t="n">
        <v>471289</v>
      </c>
      <c r="I122" s="318" t="n">
        <v>0.99</v>
      </c>
      <c r="J122" s="318">
        <f>ROUND(H122*(I122/1000),2)</f>
        <v/>
      </c>
      <c r="K122" s="318" t="n"/>
    </row>
    <row r="123">
      <c r="B123" s="317" t="n">
        <v>95</v>
      </c>
      <c r="C123" s="318" t="n">
        <v>10212044</v>
      </c>
      <c r="D123" s="318" t="inlineStr">
        <is>
          <t>OLVVOD_Jos. A. Bank Clothiers, Inc._AMCN_BU_03.18.19-09.29.19_619</t>
        </is>
      </c>
      <c r="E123" s="318" t="inlineStr">
        <is>
          <t>AMC</t>
        </is>
      </c>
      <c r="F123" s="319" t="n">
        <v>43542</v>
      </c>
      <c r="G123" s="319" t="n">
        <v>43632</v>
      </c>
      <c r="H123" s="318" t="n">
        <v>557373</v>
      </c>
      <c r="I123" s="318" t="n">
        <v>0.99</v>
      </c>
      <c r="J123" s="318">
        <f>ROUND(H123*(I123/1000),2)</f>
        <v/>
      </c>
      <c r="K123" s="318" t="n"/>
    </row>
    <row r="124">
      <c r="B124" s="317" t="n">
        <v>96</v>
      </c>
      <c r="C124" s="318" t="n">
        <v>10212044</v>
      </c>
      <c r="D124" s="318" t="inlineStr">
        <is>
          <t>OLVVOD_Jos. A. Bank Clothiers, Inc._AMCN_BU_03.18.19-09.29.19_619</t>
        </is>
      </c>
      <c r="E124" s="318" t="inlineStr">
        <is>
          <t>BBC America</t>
        </is>
      </c>
      <c r="F124" s="319" t="n">
        <v>43542</v>
      </c>
      <c r="G124" s="319" t="n">
        <v>43632</v>
      </c>
      <c r="H124" s="318" t="n">
        <v>180433</v>
      </c>
      <c r="I124" s="318" t="n">
        <v>0.99</v>
      </c>
      <c r="J124" s="318">
        <f>ROUND(H124*(I124/1000),2)</f>
        <v/>
      </c>
      <c r="K124" s="318" t="n"/>
    </row>
    <row r="125">
      <c r="B125" s="317" t="n">
        <v>97</v>
      </c>
      <c r="C125" s="318" t="n">
        <v>10212044</v>
      </c>
      <c r="D125" s="318" t="inlineStr">
        <is>
          <t>OLVVOD_Jos. A. Bank Clothiers, Inc._AMCN_BU_03.18.19-09.29.19_619</t>
        </is>
      </c>
      <c r="E125" s="318" t="inlineStr">
        <is>
          <t>IFC</t>
        </is>
      </c>
      <c r="F125" s="319" t="n">
        <v>43542</v>
      </c>
      <c r="G125" s="319" t="n">
        <v>43632</v>
      </c>
      <c r="H125" s="318" t="n">
        <v>105040</v>
      </c>
      <c r="I125" s="318" t="n">
        <v>0.99</v>
      </c>
      <c r="J125" s="318">
        <f>ROUND(H125*(I125/1000),2)</f>
        <v/>
      </c>
      <c r="K125" s="318" t="n"/>
    </row>
    <row r="126">
      <c r="B126" s="317" t="n">
        <v>98</v>
      </c>
      <c r="C126" s="318" t="n">
        <v>10212055</v>
      </c>
      <c r="D126" s="318" t="inlineStr">
        <is>
          <t>VOD_Match.com_Match.com_AMCN_SCT_04.01.19-06.30.19_647</t>
        </is>
      </c>
      <c r="E126" s="318" t="inlineStr">
        <is>
          <t>AMC</t>
        </is>
      </c>
      <c r="F126" s="319" t="n">
        <v>43556</v>
      </c>
      <c r="G126" s="319" t="n">
        <v>43646</v>
      </c>
      <c r="H126" s="318" t="n">
        <v>665511</v>
      </c>
      <c r="I126" s="318" t="n">
        <v>0.99</v>
      </c>
      <c r="J126" s="318">
        <f>ROUND(H126*(I126/1000),2)</f>
        <v/>
      </c>
      <c r="K126" s="318" t="n"/>
    </row>
    <row r="127">
      <c r="B127" s="317" t="n">
        <v>99</v>
      </c>
      <c r="C127" s="318" t="n">
        <v>10212055</v>
      </c>
      <c r="D127" s="318" t="inlineStr">
        <is>
          <t>VOD_Match.com_Match.com_AMCN_SCT_04.01.19-06.30.19_647</t>
        </is>
      </c>
      <c r="E127" s="318" t="inlineStr">
        <is>
          <t>BBC America</t>
        </is>
      </c>
      <c r="F127" s="319" t="n">
        <v>43556</v>
      </c>
      <c r="G127" s="319" t="n">
        <v>43646</v>
      </c>
      <c r="H127" s="318" t="n">
        <v>193686</v>
      </c>
      <c r="I127" s="318" t="n">
        <v>0.99</v>
      </c>
      <c r="J127" s="318">
        <f>ROUND(H127*(I127/1000),2)</f>
        <v/>
      </c>
      <c r="K127" s="318" t="n"/>
    </row>
    <row r="128">
      <c r="B128" s="317" t="n">
        <v>100</v>
      </c>
      <c r="C128" s="318" t="n">
        <v>10212055</v>
      </c>
      <c r="D128" s="318" t="inlineStr">
        <is>
          <t>VOD_Match.com_Match.com_AMCN_SCT_04.01.19-06.30.19_647</t>
        </is>
      </c>
      <c r="E128" s="318" t="inlineStr">
        <is>
          <t>IFC</t>
        </is>
      </c>
      <c r="F128" s="319" t="n">
        <v>43556</v>
      </c>
      <c r="G128" s="319" t="n">
        <v>43646</v>
      </c>
      <c r="H128" s="318" t="n">
        <v>138330</v>
      </c>
      <c r="I128" s="318" t="n">
        <v>0.99</v>
      </c>
      <c r="J128" s="318">
        <f>ROUND(H128*(I128/1000),2)</f>
        <v/>
      </c>
      <c r="K128" s="318" t="n"/>
    </row>
    <row r="129">
      <c r="B129" s="317" t="n">
        <v>101</v>
      </c>
      <c r="C129" s="318" t="n">
        <v>10212055</v>
      </c>
      <c r="D129" s="318" t="inlineStr">
        <is>
          <t>VOD_Match.com_Match.com_AMCN_SCT_04.01.19-06.30.19_647</t>
        </is>
      </c>
      <c r="E129" s="318" t="inlineStr">
        <is>
          <t>Sundance Channel</t>
        </is>
      </c>
      <c r="F129" s="319" t="n">
        <v>43556</v>
      </c>
      <c r="G129" s="319" t="n">
        <v>43646</v>
      </c>
      <c r="H129" s="318" t="n">
        <v>207739</v>
      </c>
      <c r="I129" s="318" t="n">
        <v>0.99</v>
      </c>
      <c r="J129" s="318">
        <f>ROUND(H129*(I129/1000),2)</f>
        <v/>
      </c>
      <c r="K129" s="318" t="n"/>
    </row>
    <row r="130">
      <c r="B130" s="317" t="n">
        <v>102</v>
      </c>
      <c r="C130" s="318" t="n">
        <v>10212055</v>
      </c>
      <c r="D130" s="318" t="inlineStr">
        <is>
          <t>VOD_Match.com_Match.com_AMCN_SCT_04.01.19-06.30.19_647</t>
        </is>
      </c>
      <c r="E130" s="318" t="inlineStr">
        <is>
          <t>WE TV</t>
        </is>
      </c>
      <c r="F130" s="319" t="n">
        <v>43556</v>
      </c>
      <c r="G130" s="319" t="n">
        <v>43646</v>
      </c>
      <c r="H130" s="318" t="n">
        <v>372376</v>
      </c>
      <c r="I130" s="318" t="n">
        <v>0.99</v>
      </c>
      <c r="J130" s="318">
        <f>ROUND(H130*(I130/1000),2)</f>
        <v/>
      </c>
      <c r="K130" s="318" t="n"/>
    </row>
    <row r="131">
      <c r="B131" s="317" t="n">
        <v>103</v>
      </c>
      <c r="C131" s="318" t="n">
        <v>10212190</v>
      </c>
      <c r="D131" s="318" t="inlineStr">
        <is>
          <t>VOD_Studio 3 Partners LLC_Perpetual Grace_BBCA-AMC_SCT_04.07.19-06.02.19_659</t>
        </is>
      </c>
      <c r="E131" s="318" t="inlineStr">
        <is>
          <t>AMC</t>
        </is>
      </c>
      <c r="F131" s="319" t="n">
        <v>43562</v>
      </c>
      <c r="G131" s="319" t="n">
        <v>43618</v>
      </c>
      <c r="H131" s="318" t="n">
        <v>531657</v>
      </c>
      <c r="I131" s="318" t="n">
        <v>0.99</v>
      </c>
      <c r="J131" s="318">
        <f>ROUND(H131*(I131/1000),2)</f>
        <v/>
      </c>
      <c r="K131" s="318" t="n"/>
    </row>
    <row r="132">
      <c r="B132" s="317" t="n">
        <v>104</v>
      </c>
      <c r="C132" s="318" t="n">
        <v>10212190</v>
      </c>
      <c r="D132" s="318" t="inlineStr">
        <is>
          <t>VOD_Studio 3 Partners LLC_Perpetual Grace_BBCA-AMC_SCT_04.07.19-06.02.19_659</t>
        </is>
      </c>
      <c r="E132" s="318" t="inlineStr">
        <is>
          <t>BBC America</t>
        </is>
      </c>
      <c r="F132" s="319" t="n">
        <v>43562</v>
      </c>
      <c r="G132" s="319" t="n">
        <v>43618</v>
      </c>
      <c r="H132" s="318" t="n">
        <v>1095369</v>
      </c>
      <c r="I132" s="318" t="n">
        <v>0.99</v>
      </c>
      <c r="J132" s="318">
        <f>ROUND(H132*(I132/1000),2)</f>
        <v/>
      </c>
      <c r="K132" s="318" t="n"/>
    </row>
    <row r="133">
      <c r="B133" s="317" t="n">
        <v>105</v>
      </c>
      <c r="C133" s="318" t="n">
        <v>10212253</v>
      </c>
      <c r="D133" s="318" t="inlineStr">
        <is>
          <t>VOD_Pepsi_PLH- Pure Leaf Herbals_WETV_CU_04.01.19-06.30.19_661</t>
        </is>
      </c>
      <c r="E133" s="318" t="inlineStr">
        <is>
          <t>WE TV</t>
        </is>
      </c>
      <c r="F133" s="319" t="n">
        <v>43564</v>
      </c>
      <c r="G133" s="319" t="n">
        <v>43646</v>
      </c>
      <c r="H133" s="318" t="n">
        <v>233249</v>
      </c>
      <c r="I133" s="318" t="n">
        <v>0.99</v>
      </c>
      <c r="J133" s="318">
        <f>ROUND(H133*(I133/1000),2)</f>
        <v/>
      </c>
      <c r="K133" s="318" t="n"/>
    </row>
    <row r="134">
      <c r="B134" s="317" t="n">
        <v>106</v>
      </c>
      <c r="C134" s="318" t="n">
        <v>10212254</v>
      </c>
      <c r="D134" s="318" t="inlineStr">
        <is>
          <t>VOD_Pepsi_PLC - Pure Leaf Core_WETV_CU_04.01.19-06.30.19_662</t>
        </is>
      </c>
      <c r="E134" s="318" t="inlineStr">
        <is>
          <t>WE TV</t>
        </is>
      </c>
      <c r="F134" s="319" t="n">
        <v>43564</v>
      </c>
      <c r="G134" s="319" t="n">
        <v>43646</v>
      </c>
      <c r="H134" s="318" t="n">
        <v>365892</v>
      </c>
      <c r="I134" s="318" t="n">
        <v>0.99</v>
      </c>
      <c r="J134" s="318">
        <f>ROUND(H134*(I134/1000),2)</f>
        <v/>
      </c>
      <c r="K134" s="318" t="n"/>
    </row>
    <row r="135">
      <c r="B135" s="317" t="n">
        <v>107</v>
      </c>
      <c r="C135" s="318" t="n">
        <v>10212255</v>
      </c>
      <c r="D135" s="318" t="inlineStr">
        <is>
          <t>FLU_Home Depot_WETV_SCT_04.09.19-06.30.19_664</t>
        </is>
      </c>
      <c r="E135" s="318" t="inlineStr">
        <is>
          <t>WE TV</t>
        </is>
      </c>
      <c r="F135" s="319" t="n">
        <v>43565</v>
      </c>
      <c r="G135" s="319" t="n">
        <v>43646</v>
      </c>
      <c r="H135" s="318" t="n">
        <v>663427</v>
      </c>
      <c r="I135" s="318" t="n">
        <v>0.99</v>
      </c>
      <c r="J135" s="318">
        <f>ROUND(H135*(I135/1000),2)</f>
        <v/>
      </c>
      <c r="K135" s="318" t="n"/>
    </row>
    <row r="136">
      <c r="B136" s="317" t="n">
        <v>108</v>
      </c>
      <c r="C136" s="318" t="n">
        <v>10212280</v>
      </c>
      <c r="D136" s="318" t="inlineStr">
        <is>
          <t>OLVVOD_Wyndham Hotel &amp; Resort_AMC_SCT_04.22.19-08.18.19_648</t>
        </is>
      </c>
      <c r="E136" s="318" t="inlineStr">
        <is>
          <t>AMC</t>
        </is>
      </c>
      <c r="F136" s="319" t="n">
        <v>43577</v>
      </c>
      <c r="G136" s="319" t="n">
        <v>43639</v>
      </c>
      <c r="H136" s="318" t="n">
        <v>821342</v>
      </c>
      <c r="I136" s="318" t="n">
        <v>0.99</v>
      </c>
      <c r="J136" s="318">
        <f>ROUND(H136*(I136/1000),2)</f>
        <v/>
      </c>
      <c r="K136" s="318" t="n"/>
    </row>
    <row r="137">
      <c r="B137" s="317" t="n">
        <v>109</v>
      </c>
      <c r="C137" s="318" t="n">
        <v>10231983</v>
      </c>
      <c r="D137" s="318" t="inlineStr">
        <is>
          <t>OLVVOD_McDonalds_ROD_AMCN_BU_04.30.19-06.01.19_671</t>
        </is>
      </c>
      <c r="E137" s="318" t="inlineStr">
        <is>
          <t>AMC</t>
        </is>
      </c>
      <c r="F137" s="319" t="n">
        <v>43585</v>
      </c>
      <c r="G137" s="319" t="n">
        <v>43617</v>
      </c>
      <c r="H137" s="318" t="n">
        <v>512728</v>
      </c>
      <c r="I137" s="318" t="n">
        <v>0.99</v>
      </c>
      <c r="J137" s="318">
        <f>ROUND(H137*(I137/1000),2)</f>
        <v/>
      </c>
      <c r="K137" s="318" t="n"/>
    </row>
    <row r="138">
      <c r="B138" s="317" t="n">
        <v>110</v>
      </c>
      <c r="C138" s="318" t="n">
        <v>10231983</v>
      </c>
      <c r="D138" s="318" t="inlineStr">
        <is>
          <t>OLVVOD_McDonalds_ROD_AMCN_BU_04.30.19-06.01.19_671</t>
        </is>
      </c>
      <c r="E138" s="318" t="inlineStr">
        <is>
          <t>BBC America</t>
        </is>
      </c>
      <c r="F138" s="319" t="n">
        <v>43585</v>
      </c>
      <c r="G138" s="319" t="n">
        <v>43617</v>
      </c>
      <c r="H138" s="318" t="n">
        <v>58110</v>
      </c>
      <c r="I138" s="318" t="n">
        <v>0.99</v>
      </c>
      <c r="J138" s="318">
        <f>ROUND(H138*(I138/1000),2)</f>
        <v/>
      </c>
      <c r="K138" s="318" t="n"/>
    </row>
    <row r="139">
      <c r="B139" s="317" t="n">
        <v>111</v>
      </c>
      <c r="C139" s="318" t="n">
        <v>10231983</v>
      </c>
      <c r="D139" s="318" t="inlineStr">
        <is>
          <t>OLVVOD_McDonalds_ROD_AMCN_BU_04.30.19-06.01.19_671</t>
        </is>
      </c>
      <c r="E139" s="318" t="inlineStr">
        <is>
          <t>IFC</t>
        </is>
      </c>
      <c r="F139" s="319" t="n">
        <v>43585</v>
      </c>
      <c r="G139" s="319" t="n">
        <v>43617</v>
      </c>
      <c r="H139" s="318" t="n">
        <v>110531</v>
      </c>
      <c r="I139" s="318" t="n">
        <v>0.99</v>
      </c>
      <c r="J139" s="318">
        <f>ROUND(H139*(I139/1000),2)</f>
        <v/>
      </c>
      <c r="K139" s="318" t="n"/>
    </row>
    <row r="140">
      <c r="B140" s="317" t="n">
        <v>112</v>
      </c>
      <c r="C140" s="318" t="n">
        <v>10231983</v>
      </c>
      <c r="D140" s="318" t="inlineStr">
        <is>
          <t>OLVVOD_McDonalds_ROD_AMCN_BU_04.30.19-06.01.19_671</t>
        </is>
      </c>
      <c r="E140" s="318" t="inlineStr">
        <is>
          <t>Sundance Channel</t>
        </is>
      </c>
      <c r="F140" s="319" t="n">
        <v>43585</v>
      </c>
      <c r="G140" s="319" t="n">
        <v>43617</v>
      </c>
      <c r="H140" s="318" t="n">
        <v>237406</v>
      </c>
      <c r="I140" s="318" t="n">
        <v>0.99</v>
      </c>
      <c r="J140" s="318">
        <f>ROUND(H140*(I140/1000),2)</f>
        <v/>
      </c>
      <c r="K140" s="318" t="n"/>
    </row>
    <row r="141">
      <c r="B141" s="317" t="n">
        <v>113</v>
      </c>
      <c r="C141" s="318" t="n">
        <v>10231983</v>
      </c>
      <c r="D141" s="318" t="inlineStr">
        <is>
          <t>OLVVOD_McDonalds_ROD_AMCN_BU_04.30.19-06.01.19_671</t>
        </is>
      </c>
      <c r="E141" s="318" t="inlineStr">
        <is>
          <t>WE TV</t>
        </is>
      </c>
      <c r="F141" s="319" t="n">
        <v>43585</v>
      </c>
      <c r="G141" s="319" t="n">
        <v>43617</v>
      </c>
      <c r="H141" s="318" t="n">
        <v>472798</v>
      </c>
      <c r="I141" s="318" t="n">
        <v>0.99</v>
      </c>
      <c r="J141" s="318">
        <f>ROUND(H141*(I141/1000),2)</f>
        <v/>
      </c>
      <c r="K141" s="318" t="n"/>
    </row>
    <row r="142">
      <c r="B142" s="317" t="n">
        <v>114</v>
      </c>
      <c r="C142" s="318" t="n">
        <v>10231988</v>
      </c>
      <c r="D142" s="318" t="inlineStr">
        <is>
          <t>OLVVOD_Sony Pictures Entertainment_Brightburn_AMC_BU_04.29.19-05.26.19_674</t>
        </is>
      </c>
      <c r="E142" s="318" t="inlineStr">
        <is>
          <t>AMC</t>
        </is>
      </c>
      <c r="F142" s="319" t="n">
        <v>43584</v>
      </c>
      <c r="G142" s="319" t="n">
        <v>43611</v>
      </c>
      <c r="H142" s="318" t="n">
        <v>509893</v>
      </c>
      <c r="I142" s="318" t="n">
        <v>0.99</v>
      </c>
      <c r="J142" s="318">
        <f>ROUND(H142*(I142/1000),2)</f>
        <v/>
      </c>
      <c r="K142" s="318" t="n"/>
    </row>
    <row r="143">
      <c r="B143" s="317" t="n">
        <v>115</v>
      </c>
      <c r="C143" s="318" t="n">
        <v>10231989</v>
      </c>
      <c r="D143" s="318" t="inlineStr">
        <is>
          <t>Capital One_AMC_BU_01.08.18-09.30.19_189</t>
        </is>
      </c>
      <c r="E143" s="318" t="inlineStr">
        <is>
          <t>AMC</t>
        </is>
      </c>
      <c r="F143" s="319" t="n">
        <v>43584</v>
      </c>
      <c r="G143" s="319" t="n">
        <v>43646</v>
      </c>
      <c r="H143" s="318" t="n">
        <v>436826</v>
      </c>
      <c r="I143" s="318" t="n">
        <v>0.99</v>
      </c>
      <c r="J143" s="318">
        <f>ROUND(H143*(I143/1000),2)</f>
        <v/>
      </c>
      <c r="K143" s="318" t="n"/>
    </row>
    <row r="144">
      <c r="B144" s="317" t="n">
        <v>116</v>
      </c>
      <c r="C144" s="318" t="n">
        <v>10272163</v>
      </c>
      <c r="D144" s="318" t="inlineStr">
        <is>
          <t>OLVVOD_Sprint_AMCN_SCT_04.29.19-05.31.19_667</t>
        </is>
      </c>
      <c r="E144" s="318" t="inlineStr">
        <is>
          <t>AMC</t>
        </is>
      </c>
      <c r="F144" s="319" t="n">
        <v>43584</v>
      </c>
      <c r="G144" s="319" t="n">
        <v>43616</v>
      </c>
      <c r="H144" s="318" t="n">
        <v>770143</v>
      </c>
      <c r="I144" s="318" t="n">
        <v>0.99</v>
      </c>
      <c r="J144" s="318">
        <f>ROUND(H144*(I144/1000),2)</f>
        <v/>
      </c>
      <c r="K144" s="318" t="n"/>
    </row>
    <row r="145">
      <c r="B145" s="317" t="n">
        <v>117</v>
      </c>
      <c r="C145" s="318" t="n">
        <v>10272163</v>
      </c>
      <c r="D145" s="318" t="inlineStr">
        <is>
          <t>OLVVOD_Sprint_AMCN_SCT_04.29.19-05.31.19_667</t>
        </is>
      </c>
      <c r="E145" s="318" t="inlineStr">
        <is>
          <t>Sundance Channel</t>
        </is>
      </c>
      <c r="F145" s="319" t="n">
        <v>43584</v>
      </c>
      <c r="G145" s="319" t="n">
        <v>43616</v>
      </c>
      <c r="H145" s="318" t="n">
        <v>288159</v>
      </c>
      <c r="I145" s="318" t="n">
        <v>0.99</v>
      </c>
      <c r="J145" s="318">
        <f>ROUND(H145*(I145/1000),2)</f>
        <v/>
      </c>
      <c r="K145" s="318" t="n"/>
    </row>
    <row r="146">
      <c r="B146" s="317" t="n">
        <v>118</v>
      </c>
      <c r="C146" s="318" t="n">
        <v>10312006</v>
      </c>
      <c r="D146" s="318" t="inlineStr">
        <is>
          <t>DR_Noom Inc._DR - Noom_AMCN_SCT_05.09.19-05.31.19_678</t>
        </is>
      </c>
      <c r="E146" s="318" t="inlineStr">
        <is>
          <t>AMC</t>
        </is>
      </c>
      <c r="F146" s="319" t="n">
        <v>43594</v>
      </c>
      <c r="G146" s="319" t="n">
        <v>43616</v>
      </c>
      <c r="H146" s="318" t="n">
        <v>1288868</v>
      </c>
      <c r="I146" s="318" t="n">
        <v>0.99</v>
      </c>
      <c r="J146" s="318">
        <f>ROUND(H146*(I146/1000),2)</f>
        <v/>
      </c>
      <c r="K146" s="318" t="n"/>
    </row>
    <row r="147">
      <c r="B147" s="317" t="n">
        <v>119</v>
      </c>
      <c r="C147" s="318" t="n">
        <v>10312006</v>
      </c>
      <c r="D147" s="318" t="inlineStr">
        <is>
          <t>DR_Noom Inc._DR - Noom_AMCN_SCT_05.09.19-05.31.19_678</t>
        </is>
      </c>
      <c r="E147" s="318" t="inlineStr">
        <is>
          <t>BBC America</t>
        </is>
      </c>
      <c r="F147" s="319" t="n">
        <v>43594</v>
      </c>
      <c r="G147" s="319" t="n">
        <v>43616</v>
      </c>
      <c r="H147" s="318" t="n">
        <v>124194</v>
      </c>
      <c r="I147" s="318" t="n">
        <v>0.99</v>
      </c>
      <c r="J147" s="318">
        <f>ROUND(H147*(I147/1000),2)</f>
        <v/>
      </c>
      <c r="K147" s="318" t="n"/>
    </row>
    <row r="148">
      <c r="B148" s="317" t="n">
        <v>120</v>
      </c>
      <c r="C148" s="318" t="n">
        <v>10312006</v>
      </c>
      <c r="D148" s="318" t="inlineStr">
        <is>
          <t>DR_Noom Inc._DR - Noom_AMCN_SCT_05.09.19-05.31.19_678</t>
        </is>
      </c>
      <c r="E148" s="318" t="inlineStr">
        <is>
          <t>IFC</t>
        </is>
      </c>
      <c r="F148" s="319" t="n">
        <v>43594</v>
      </c>
      <c r="G148" s="319" t="n">
        <v>43616</v>
      </c>
      <c r="H148" s="318" t="n">
        <v>229099</v>
      </c>
      <c r="I148" s="318" t="n">
        <v>0.99</v>
      </c>
      <c r="J148" s="318">
        <f>ROUND(H148*(I148/1000),2)</f>
        <v/>
      </c>
      <c r="K148" s="318" t="n"/>
    </row>
    <row r="149">
      <c r="B149" s="317" t="n">
        <v>121</v>
      </c>
      <c r="C149" s="318" t="n">
        <v>10312006</v>
      </c>
      <c r="D149" s="318" t="inlineStr">
        <is>
          <t>DR_Noom Inc._DR - Noom_AMCN_SCT_05.09.19-05.31.19_678</t>
        </is>
      </c>
      <c r="E149" s="318" t="inlineStr">
        <is>
          <t>Sundance Channel</t>
        </is>
      </c>
      <c r="F149" s="319" t="n">
        <v>43594</v>
      </c>
      <c r="G149" s="319" t="n">
        <v>43616</v>
      </c>
      <c r="H149" s="318" t="n">
        <v>718231</v>
      </c>
      <c r="I149" s="318" t="n">
        <v>0.99</v>
      </c>
      <c r="J149" s="318">
        <f>ROUND(H149*(I149/1000),2)</f>
        <v/>
      </c>
      <c r="K149" s="318" t="n"/>
    </row>
    <row r="150">
      <c r="B150" s="317" t="n">
        <v>122</v>
      </c>
      <c r="C150" s="318" t="n">
        <v>10312006</v>
      </c>
      <c r="D150" s="318" t="inlineStr">
        <is>
          <t>DR_Noom Inc._DR - Noom_AMCN_SCT_05.09.19-05.31.19_678</t>
        </is>
      </c>
      <c r="E150" s="318" t="inlineStr">
        <is>
          <t>WE TV</t>
        </is>
      </c>
      <c r="F150" s="319" t="n">
        <v>43594</v>
      </c>
      <c r="G150" s="319" t="n">
        <v>43616</v>
      </c>
      <c r="H150" s="318" t="n">
        <v>801480</v>
      </c>
      <c r="I150" s="318" t="n">
        <v>0.99</v>
      </c>
      <c r="J150" s="318">
        <f>ROUND(H150*(I150/1000),2)</f>
        <v/>
      </c>
      <c r="K150" s="318" t="n"/>
    </row>
    <row r="151">
      <c r="B151" s="317" t="n">
        <v>123</v>
      </c>
      <c r="C151" s="318" t="n">
        <v>10312019</v>
      </c>
      <c r="D151" s="318" t="inlineStr">
        <is>
          <t>FLU_Dairy Queen, Inc._AMC_SCT_05.07.19-06.30.19_677</t>
        </is>
      </c>
      <c r="E151" s="318" t="inlineStr">
        <is>
          <t>AMC</t>
        </is>
      </c>
      <c r="F151" s="319" t="n">
        <v>43595</v>
      </c>
      <c r="G151" s="319" t="n">
        <v>43646</v>
      </c>
      <c r="H151" s="318" t="n">
        <v>736786</v>
      </c>
      <c r="I151" s="318" t="n">
        <v>0.99</v>
      </c>
      <c r="J151" s="318">
        <f>ROUND(H151*(I151/1000),2)</f>
        <v/>
      </c>
      <c r="K151" s="318" t="n"/>
    </row>
    <row r="152">
      <c r="B152" s="317" t="n">
        <v>124</v>
      </c>
      <c r="C152" s="318" t="n">
        <v>10312020</v>
      </c>
      <c r="D152" s="318" t="inlineStr">
        <is>
          <t>VOD_Fox Broadcasting_9-1-1 Finale_AMC_SCT_05.14.19-05.16.19_675</t>
        </is>
      </c>
      <c r="E152" s="318" t="inlineStr">
        <is>
          <t>AMC</t>
        </is>
      </c>
      <c r="F152" s="319" t="n">
        <v>43599</v>
      </c>
      <c r="G152" s="319" t="n">
        <v>43601</v>
      </c>
      <c r="H152" s="318" t="n">
        <v>167755</v>
      </c>
      <c r="I152" s="318" t="n">
        <v>0.99</v>
      </c>
      <c r="J152" s="318">
        <f>ROUND(H152*(I152/1000),2)</f>
        <v/>
      </c>
      <c r="K152" s="318" t="n"/>
    </row>
    <row r="153">
      <c r="B153" s="317" t="n">
        <v>125</v>
      </c>
      <c r="C153" s="318" t="n">
        <v>10312034</v>
      </c>
      <c r="D153" s="318" t="inlineStr">
        <is>
          <t>FLU_LG Electronics_AMC_SCT_05.13.19-06.16.19_681</t>
        </is>
      </c>
      <c r="E153" s="318" t="inlineStr">
        <is>
          <t>AMC</t>
        </is>
      </c>
      <c r="F153" s="319" t="n">
        <v>43598</v>
      </c>
      <c r="G153" s="319" t="n">
        <v>43632</v>
      </c>
      <c r="H153" s="318" t="n">
        <v>1093611</v>
      </c>
      <c r="I153" s="318" t="n">
        <v>0.99</v>
      </c>
      <c r="J153" s="318">
        <f>ROUND(H153*(I153/1000),2)</f>
        <v/>
      </c>
      <c r="K153" s="318" t="n"/>
    </row>
    <row r="154">
      <c r="B154" s="317" t="n">
        <v>126</v>
      </c>
      <c r="C154" s="318" t="n">
        <v>10312055</v>
      </c>
      <c r="D154" s="318" t="inlineStr">
        <is>
          <t>OLVVOD_Sony Pictures Entertainment_Men in Black International_AMC_BU_05.20.19-06.16.19_685</t>
        </is>
      </c>
      <c r="E154" s="318" t="inlineStr">
        <is>
          <t>AMC</t>
        </is>
      </c>
      <c r="F154" s="319" t="n">
        <v>43605</v>
      </c>
      <c r="G154" s="319" t="n">
        <v>43632</v>
      </c>
      <c r="H154" s="318" t="n">
        <v>386014</v>
      </c>
      <c r="I154" s="318" t="n">
        <v>0.99</v>
      </c>
      <c r="J154" s="318">
        <f>ROUND(H154*(I154/1000),2)</f>
        <v/>
      </c>
      <c r="K154" s="318" t="n"/>
    </row>
    <row r="155">
      <c r="B155" s="317" t="n">
        <v>127</v>
      </c>
      <c r="C155" s="318" t="n">
        <v>10312056</v>
      </c>
      <c r="D155" s="318" t="inlineStr">
        <is>
          <t>OLVVOD_Universal Pictures_Ma_AMCN_SCT_05.19.19-05.31.19_679</t>
        </is>
      </c>
      <c r="E155" s="318" t="inlineStr">
        <is>
          <t>AMC</t>
        </is>
      </c>
      <c r="F155" s="319" t="n">
        <v>43604</v>
      </c>
      <c r="G155" s="319" t="n">
        <v>43616</v>
      </c>
      <c r="H155" s="318" t="n">
        <v>104428</v>
      </c>
      <c r="I155" s="318" t="n">
        <v>0.99</v>
      </c>
      <c r="J155" s="318">
        <f>ROUND(H155*(I155/1000),2)</f>
        <v/>
      </c>
      <c r="K155" s="318" t="n"/>
    </row>
    <row r="156">
      <c r="B156" s="317" t="n">
        <v>128</v>
      </c>
      <c r="C156" s="318" t="n">
        <v>10312056</v>
      </c>
      <c r="D156" s="318" t="inlineStr">
        <is>
          <t>OLVVOD_Universal Pictures_Ma_AMCN_SCT_05.19.19-05.31.19_679</t>
        </is>
      </c>
      <c r="E156" s="318" t="inlineStr">
        <is>
          <t>BBC America</t>
        </is>
      </c>
      <c r="F156" s="319" t="n">
        <v>43604</v>
      </c>
      <c r="G156" s="319" t="n">
        <v>43616</v>
      </c>
      <c r="H156" s="318" t="n">
        <v>30153</v>
      </c>
      <c r="I156" s="318" t="n">
        <v>0.99</v>
      </c>
      <c r="J156" s="318">
        <f>ROUND(H156*(I156/1000),2)</f>
        <v/>
      </c>
      <c r="K156" s="318" t="n"/>
    </row>
    <row r="157">
      <c r="B157" s="317" t="n">
        <v>129</v>
      </c>
      <c r="C157" s="318" t="n">
        <v>10312057</v>
      </c>
      <c r="D157" s="318" t="inlineStr">
        <is>
          <t>VOD_TracFone_AMC_SCT_04.22.19-06.30.19_666</t>
        </is>
      </c>
      <c r="E157" s="318" t="inlineStr">
        <is>
          <t>AMC</t>
        </is>
      </c>
      <c r="F157" s="319" t="n">
        <v>43602</v>
      </c>
      <c r="G157" s="319" t="n">
        <v>43646</v>
      </c>
      <c r="H157" s="318" t="n">
        <v>3297691</v>
      </c>
      <c r="I157" s="318" t="n">
        <v>0.99</v>
      </c>
      <c r="J157" s="318">
        <f>ROUND(H157*(I157/1000),2)</f>
        <v/>
      </c>
      <c r="K157" s="318" t="n"/>
    </row>
    <row r="158">
      <c r="B158" s="317" t="n">
        <v>130</v>
      </c>
      <c r="C158" s="318" t="n">
        <v>10312123</v>
      </c>
      <c r="D158" s="318" t="inlineStr">
        <is>
          <t>VOD_Viacom Media Networks_Paramount Network_AMC_SCT_05.31.19-06.22.19_687</t>
        </is>
      </c>
      <c r="E158" s="318" t="inlineStr">
        <is>
          <t>AMC</t>
        </is>
      </c>
      <c r="F158" s="319" t="n">
        <v>43616</v>
      </c>
      <c r="G158" s="319" t="n">
        <v>43638</v>
      </c>
      <c r="H158" s="318" t="n">
        <v>33608</v>
      </c>
      <c r="I158" s="318" t="n">
        <v>0.99</v>
      </c>
      <c r="J158" s="318">
        <f>ROUND(H158*(I158/1000),2)</f>
        <v/>
      </c>
      <c r="K158" s="318" t="n"/>
    </row>
    <row r="159">
      <c r="B159" s="317" t="n">
        <v>131</v>
      </c>
      <c r="C159" s="318" t="n">
        <v>10312124</v>
      </c>
      <c r="D159" s="318" t="inlineStr">
        <is>
          <t>VOD_TGI Friday's_FRI_AMCN_SCT_05.28.19-06.09.19_691</t>
        </is>
      </c>
      <c r="E159" s="318" t="inlineStr">
        <is>
          <t>IFC</t>
        </is>
      </c>
      <c r="F159" s="319" t="n">
        <v>43614</v>
      </c>
      <c r="G159" s="319" t="n">
        <v>43625</v>
      </c>
      <c r="H159" s="318" t="n">
        <v>64085</v>
      </c>
      <c r="I159" s="318" t="n">
        <v>0.99</v>
      </c>
      <c r="J159" s="318">
        <f>ROUND(H159*(I159/1000),2)</f>
        <v/>
      </c>
      <c r="K159" s="318" t="n"/>
    </row>
    <row r="160">
      <c r="B160" s="317" t="n">
        <v>132</v>
      </c>
      <c r="C160" s="318" t="n">
        <v>10312124</v>
      </c>
      <c r="D160" s="318" t="inlineStr">
        <is>
          <t>VOD_TGI Friday's_FRI_AMCN_SCT_05.28.19-06.09.19_691</t>
        </is>
      </c>
      <c r="E160" s="318" t="inlineStr">
        <is>
          <t>WE TV</t>
        </is>
      </c>
      <c r="F160" s="319" t="n">
        <v>43614</v>
      </c>
      <c r="G160" s="319" t="n">
        <v>43625</v>
      </c>
      <c r="H160" s="318" t="n">
        <v>161703</v>
      </c>
      <c r="I160" s="318" t="n">
        <v>0.99</v>
      </c>
      <c r="J160" s="318">
        <f>ROUND(H160*(I160/1000),2)</f>
        <v/>
      </c>
      <c r="K160" s="318" t="n"/>
    </row>
    <row r="161">
      <c r="B161" s="317" t="n">
        <v>133</v>
      </c>
      <c r="C161" s="318" t="inlineStr">
        <is>
          <t>NA</t>
        </is>
      </c>
      <c r="D161" s="318" t="inlineStr">
        <is>
          <t>AMC Premiere Free Unassociated Campaign</t>
        </is>
      </c>
      <c r="E161" s="318" t="inlineStr">
        <is>
          <t>AMC Premiere Free</t>
        </is>
      </c>
      <c r="F161" s="319" t="n">
        <v>43586</v>
      </c>
      <c r="G161" s="319" t="n">
        <v>43616</v>
      </c>
      <c r="H161" s="318" t="n">
        <v>91787</v>
      </c>
      <c r="I161" s="318" t="n">
        <v>0.99</v>
      </c>
      <c r="J161" s="318">
        <f>ROUND(H161*(I161/1000),2)</f>
        <v/>
      </c>
      <c r="K161" s="318" t="n"/>
    </row>
    <row r="162">
      <c r="B162" s="317" t="n">
        <v>134</v>
      </c>
      <c r="C162" s="318" t="inlineStr">
        <is>
          <t>NA</t>
        </is>
      </c>
      <c r="D162" s="318" t="inlineStr">
        <is>
          <t>AMC Premiere Unassociated Campaign</t>
        </is>
      </c>
      <c r="E162" s="318" t="inlineStr">
        <is>
          <t>AMC Premiere</t>
        </is>
      </c>
      <c r="F162" s="319" t="n">
        <v>43586</v>
      </c>
      <c r="G162" s="319" t="n">
        <v>43616</v>
      </c>
      <c r="H162" s="318" t="n">
        <v>101456</v>
      </c>
      <c r="I162" s="318" t="n">
        <v>0.99</v>
      </c>
      <c r="J162" s="318">
        <f>ROUND(H162*(I162/1000),2)</f>
        <v/>
      </c>
      <c r="K162" s="318" t="n"/>
    </row>
    <row r="163">
      <c r="B163" s="317" t="n">
        <v>135</v>
      </c>
      <c r="C163" s="318" t="inlineStr">
        <is>
          <t>NA</t>
        </is>
      </c>
      <c r="D163" s="318" t="inlineStr">
        <is>
          <t>AMC Unassociated Campaign</t>
        </is>
      </c>
      <c r="E163" s="318" t="inlineStr">
        <is>
          <t>AMC</t>
        </is>
      </c>
      <c r="F163" s="319" t="n">
        <v>43586</v>
      </c>
      <c r="G163" s="319" t="n">
        <v>43616</v>
      </c>
      <c r="H163" s="318" t="n">
        <v>246789</v>
      </c>
      <c r="I163" s="318" t="n">
        <v>0.99</v>
      </c>
      <c r="J163" s="318">
        <f>ROUND(H163*(I163/1000),2)</f>
        <v/>
      </c>
      <c r="K163" s="318" t="n"/>
    </row>
    <row r="164">
      <c r="B164" s="317" t="n">
        <v>136</v>
      </c>
      <c r="C164" s="318" t="inlineStr">
        <is>
          <t>NA</t>
        </is>
      </c>
      <c r="D164" s="318" t="inlineStr">
        <is>
          <t>BBC America Unassociated Campaign</t>
        </is>
      </c>
      <c r="E164" s="318" t="inlineStr">
        <is>
          <t>BBC America</t>
        </is>
      </c>
      <c r="F164" s="319" t="n">
        <v>43586</v>
      </c>
      <c r="G164" s="319" t="n">
        <v>43616</v>
      </c>
      <c r="H164" s="318" t="n">
        <v>417772</v>
      </c>
      <c r="I164" s="318" t="n">
        <v>0.99</v>
      </c>
      <c r="J164" s="318">
        <f>ROUND(H164*(I164/1000),2)</f>
        <v/>
      </c>
      <c r="K164" s="318" t="n"/>
    </row>
    <row r="165">
      <c r="B165" s="317" t="n">
        <v>137</v>
      </c>
      <c r="C165" s="318" t="inlineStr">
        <is>
          <t>NA</t>
        </is>
      </c>
      <c r="D165" s="318" t="inlineStr">
        <is>
          <t>IFC Unassociated Campaign</t>
        </is>
      </c>
      <c r="E165" s="318" t="inlineStr">
        <is>
          <t>IFC</t>
        </is>
      </c>
      <c r="F165" s="319" t="n">
        <v>43586</v>
      </c>
      <c r="G165" s="319" t="n">
        <v>43616</v>
      </c>
      <c r="H165" s="318" t="n">
        <v>226757</v>
      </c>
      <c r="I165" s="318" t="n">
        <v>0.99</v>
      </c>
      <c r="J165" s="318">
        <f>ROUND(H165*(I165/1000),2)</f>
        <v/>
      </c>
      <c r="K165" s="318" t="n"/>
    </row>
    <row r="166">
      <c r="B166" s="317" t="n">
        <v>138</v>
      </c>
      <c r="C166" s="318" t="inlineStr">
        <is>
          <t>NA</t>
        </is>
      </c>
      <c r="D166" s="318" t="inlineStr">
        <is>
          <t>Sundance Channel Unassociated Campaign</t>
        </is>
      </c>
      <c r="E166" s="318" t="inlineStr">
        <is>
          <t>Sundance Channel</t>
        </is>
      </c>
      <c r="F166" s="319" t="n">
        <v>43586</v>
      </c>
      <c r="G166" s="319" t="n">
        <v>43616</v>
      </c>
      <c r="H166" s="318" t="n">
        <v>352100</v>
      </c>
      <c r="I166" s="318" t="n">
        <v>0.99</v>
      </c>
      <c r="J166" s="318">
        <f>ROUND(H166*(I166/1000),2)</f>
        <v/>
      </c>
      <c r="K166" s="318" t="n"/>
    </row>
    <row r="167">
      <c r="B167" s="317" t="n">
        <v>139</v>
      </c>
      <c r="C167" s="318" t="inlineStr">
        <is>
          <t>NA</t>
        </is>
      </c>
      <c r="D167" s="318" t="inlineStr">
        <is>
          <t>WE TV Unassociated Campaign</t>
        </is>
      </c>
      <c r="E167" s="318" t="inlineStr">
        <is>
          <t>WE TV</t>
        </is>
      </c>
      <c r="F167" s="319" t="n">
        <v>43586</v>
      </c>
      <c r="G167" s="319" t="n">
        <v>43616</v>
      </c>
      <c r="H167" s="318" t="n">
        <v>405496</v>
      </c>
      <c r="I167" s="318" t="n">
        <v>0.99</v>
      </c>
      <c r="J167" s="318">
        <f>ROUND(H167*(I167/1000),2)</f>
        <v/>
      </c>
      <c r="K167" s="318" t="n"/>
    </row>
    <row r="168">
      <c r="B168" s="95" t="n"/>
      <c r="C168" s="95" t="n"/>
      <c r="D168" s="137" t="n"/>
      <c r="E168" s="136" t="n"/>
      <c r="F168" s="135" t="n"/>
      <c r="G168" s="135" t="n"/>
      <c r="H168" s="341" t="n"/>
      <c r="I168" s="134" t="n"/>
      <c r="J168" s="253" t="n"/>
      <c r="M168" s="253" t="n"/>
    </row>
    <row r="169">
      <c r="B169" s="95" t="n"/>
      <c r="C169" s="92" t="n"/>
      <c r="F169" s="47" t="n"/>
      <c r="G169" s="47" t="n"/>
      <c r="H169" s="332" t="n"/>
      <c r="I169" s="333" t="n"/>
      <c r="J169" s="333" t="n"/>
      <c r="P169" s="280">
        <f>TRIM(D29)</f>
        <v/>
      </c>
    </row>
    <row r="170">
      <c r="B170" s="95" t="n"/>
      <c r="C170" s="92" t="n"/>
      <c r="F170" s="253" t="n"/>
      <c r="H170" s="253" t="n"/>
      <c r="I170" s="337" t="n"/>
      <c r="J170" s="338" t="n"/>
      <c r="P170" s="280">
        <f>TRIM(D30)</f>
        <v/>
      </c>
    </row>
    <row r="171">
      <c r="B171" s="95" t="n"/>
      <c r="C171" s="92" t="n"/>
      <c r="F171" s="100" t="inlineStr">
        <is>
          <t>Sub-totals by Network:</t>
        </is>
      </c>
      <c r="G171" s="216" t="inlineStr">
        <is>
          <t>AMC</t>
        </is>
      </c>
      <c r="H171" s="215">
        <f>SUMIF(E28:E168,G171,H28:H168)</f>
        <v/>
      </c>
      <c r="I171" s="334" t="n"/>
      <c r="J171" s="336">
        <f>SUMIF(E28:E168,G171,J28:J168)</f>
        <v/>
      </c>
    </row>
    <row r="172">
      <c r="B172" s="95" t="n"/>
      <c r="C172" s="92" t="n"/>
      <c r="F172" s="100" t="n"/>
      <c r="G172" s="216" t="inlineStr">
        <is>
          <t>AMC Premiere</t>
        </is>
      </c>
      <c r="H172" s="215">
        <f>SUMIF(E28:E168,G172,H28:H168)</f>
        <v/>
      </c>
      <c r="I172" s="334" t="n"/>
      <c r="J172" s="336">
        <f>SUMIF(E28:E168,G172,J28:J168)</f>
        <v/>
      </c>
    </row>
    <row r="173">
      <c r="B173" s="95" t="n"/>
      <c r="C173" s="92" t="n"/>
      <c r="F173" s="100" t="n"/>
      <c r="G173" s="216" t="inlineStr">
        <is>
          <t>AMC Premiere Free</t>
        </is>
      </c>
      <c r="H173" s="215">
        <f>SUMIF(E28:E168,G173,H28:H168)</f>
        <v/>
      </c>
      <c r="I173" s="334" t="n"/>
      <c r="J173" s="336">
        <f>SUMIF(E28:E168,G173,J28:J168)</f>
        <v/>
      </c>
    </row>
    <row r="174">
      <c r="B174" s="95" t="n"/>
      <c r="C174" s="92" t="n"/>
      <c r="F174" s="100" t="n"/>
      <c r="G174" s="216" t="inlineStr">
        <is>
          <t>IFC</t>
        </is>
      </c>
      <c r="H174" s="215">
        <f>SUMIF(E28:E168,G174,H28:H168)</f>
        <v/>
      </c>
      <c r="I174" s="334" t="n"/>
      <c r="J174" s="336">
        <f>SUMIF(E28:E168,G174,J28:J168)</f>
        <v/>
      </c>
    </row>
    <row r="175">
      <c r="B175" s="95" t="n"/>
      <c r="C175" s="92" t="n"/>
      <c r="F175" s="100" t="n"/>
      <c r="G175" s="216" t="inlineStr">
        <is>
          <t>Sundance Channel</t>
        </is>
      </c>
      <c r="H175" s="215">
        <f>SUMIF(E28:E168,G175,H28:H168)</f>
        <v/>
      </c>
      <c r="I175" s="334" t="n"/>
      <c r="J175" s="336">
        <f>SUMIF(E28:E168,G175,J28:J168)</f>
        <v/>
      </c>
    </row>
    <row r="176">
      <c r="B176" s="95" t="n"/>
      <c r="C176" s="92" t="n"/>
      <c r="F176" s="100" t="n"/>
      <c r="G176" s="216" t="inlineStr">
        <is>
          <t>BBC America</t>
        </is>
      </c>
      <c r="H176" s="215">
        <f>SUMIF(E28:E168,G176,H28:H168)</f>
        <v/>
      </c>
      <c r="I176" s="334" t="n"/>
      <c r="J176" s="336">
        <f>SUMIF(E28:E168,G176,J28:J168)</f>
        <v/>
      </c>
    </row>
    <row r="177">
      <c r="B177" s="95" t="n"/>
      <c r="C177" s="92" t="n"/>
      <c r="F177" s="100" t="n"/>
      <c r="G177" s="216" t="inlineStr">
        <is>
          <t>WE TV</t>
        </is>
      </c>
      <c r="H177" s="215">
        <f>SUMIF(E28:E168,G177,H28:H168)</f>
        <v/>
      </c>
      <c r="I177" s="334" t="n"/>
      <c r="J177" s="336">
        <f>SUMIF(E28:E168,G177,J28:J168)</f>
        <v/>
      </c>
    </row>
    <row r="178">
      <c r="B178" s="95" t="n"/>
      <c r="C178" s="92" t="n"/>
      <c r="F178" s="100" t="n"/>
      <c r="G178" s="216" t="inlineStr">
        <is>
          <t>Backfill Campaigns</t>
        </is>
      </c>
      <c r="H178" s="133">
        <f>SUMIF(E28:E168,G178,H28:H168)</f>
        <v/>
      </c>
      <c r="I178" s="334" t="n"/>
      <c r="J178" s="342">
        <f>SUMIF(E28:E168,G178,J28:J168)</f>
        <v/>
      </c>
    </row>
    <row r="179">
      <c r="B179" s="95" t="n"/>
      <c r="C179" s="92" t="n"/>
      <c r="F179" s="47" t="n"/>
      <c r="G179" s="48" t="n"/>
      <c r="H179" s="47" t="n"/>
      <c r="I179" s="332" t="n"/>
      <c r="J179" s="333" t="n"/>
    </row>
    <row r="180">
      <c r="B180" s="95" t="n"/>
      <c r="C180" s="92" t="n"/>
      <c r="F180" s="253" t="n"/>
      <c r="H180" s="253" t="n"/>
      <c r="I180" s="337" t="n"/>
      <c r="J180" s="338" t="n"/>
    </row>
    <row r="181">
      <c r="F181" s="60" t="inlineStr">
        <is>
          <t>Total Billed Impressions:</t>
        </is>
      </c>
      <c r="G181" s="253" t="n"/>
      <c r="H181" s="253">
        <f>SUM(H31:H37)</f>
        <v/>
      </c>
      <c r="J181" s="339">
        <f>SUM(J31:J37)</f>
        <v/>
      </c>
    </row>
    <row r="182"/>
    <row r="183">
      <c r="B183" s="74" t="inlineStr">
        <is>
          <t xml:space="preserve">Invoice Comments:
</t>
        </is>
      </c>
      <c r="C183" s="66" t="n"/>
      <c r="D183" s="130" t="n"/>
      <c r="E183" s="66" t="n"/>
      <c r="F183" s="66" t="n"/>
      <c r="G183" s="66" t="n"/>
      <c r="H183" s="66" t="n"/>
      <c r="I183" s="66" t="n"/>
      <c r="J183" s="67" t="n"/>
    </row>
    <row r="184">
      <c r="B184" s="68" t="n"/>
      <c r="C184" s="69" t="n"/>
      <c r="D184" s="69" t="n"/>
      <c r="E184" s="69" t="n"/>
      <c r="F184" s="69" t="n"/>
      <c r="G184" s="69" t="n"/>
      <c r="H184" s="69" t="n"/>
      <c r="I184" s="69" t="n"/>
      <c r="J184" s="70" t="n"/>
      <c r="M184" s="339" t="n"/>
    </row>
    <row r="185">
      <c r="B185" s="33" t="n"/>
      <c r="C185" s="33" t="n"/>
      <c r="D185" s="33" t="n"/>
      <c r="E185" s="33" t="n"/>
      <c r="F185" s="33" t="n"/>
      <c r="G185" s="33" t="n"/>
      <c r="H185" s="33" t="n"/>
      <c r="I185" s="33" t="n"/>
      <c r="J185" s="33" t="n"/>
    </row>
    <row r="186"/>
    <row r="187">
      <c r="B187" s="24" t="inlineStr">
        <is>
          <t>Please detach this portion and return with your remittance to:</t>
        </is>
      </c>
      <c r="I187" s="216" t="inlineStr">
        <is>
          <t>AMC</t>
        </is>
      </c>
      <c r="J187" s="326">
        <f>SUMIF(E28:E168,I187,J28:J168)</f>
        <v/>
      </c>
    </row>
    <row r="188">
      <c r="I188" s="216" t="inlineStr">
        <is>
          <t>AMC Premiere</t>
        </is>
      </c>
      <c r="J188" s="326">
        <f>SUMIF(E28:E168,I188,J28:J168)</f>
        <v/>
      </c>
    </row>
    <row r="189">
      <c r="I189" s="216" t="inlineStr">
        <is>
          <t>AMC Premiere Free</t>
        </is>
      </c>
      <c r="J189" s="326">
        <f>SUMIF(E28:E168,I189,J28:J168)</f>
        <v/>
      </c>
    </row>
    <row r="190">
      <c r="I190" s="216" t="inlineStr">
        <is>
          <t>IFC</t>
        </is>
      </c>
      <c r="J190" s="326">
        <f>SUMIF(E28:E168,I190,J28:J168)</f>
        <v/>
      </c>
    </row>
    <row r="191">
      <c r="I191" s="216" t="inlineStr">
        <is>
          <t>Sundance Channel</t>
        </is>
      </c>
      <c r="J191" s="326">
        <f>SUMIF(E28:E168,I191,J28:J168)</f>
        <v/>
      </c>
    </row>
    <row r="192">
      <c r="G192" s="18" t="n"/>
      <c r="I192" s="216" t="inlineStr">
        <is>
          <t>BBC America</t>
        </is>
      </c>
      <c r="J192" s="326">
        <f>SUMIF(E28:E168,I192,J28:J168)</f>
        <v/>
      </c>
    </row>
    <row r="193">
      <c r="I193" s="216" t="inlineStr">
        <is>
          <t>WE TV</t>
        </is>
      </c>
      <c r="J193" s="326">
        <f>SUMIF(E28:E168,I193,J28:J168)</f>
        <v/>
      </c>
    </row>
    <row r="194">
      <c r="I194" s="216" t="inlineStr">
        <is>
          <t>Backfill Campaigns</t>
        </is>
      </c>
      <c r="J194" s="326">
        <f>SUMIF(E28:E168,I194,J28:J168)</f>
        <v/>
      </c>
    </row>
    <row r="195">
      <c r="B195" s="30" t="inlineStr">
        <is>
          <t>Canoe Ventures, LLC</t>
        </is>
      </c>
      <c r="C195" s="276" t="n"/>
      <c r="D195" s="71" t="n"/>
      <c r="E195" s="28" t="inlineStr">
        <is>
          <t>Invoice Date:</t>
        </is>
      </c>
      <c r="F195" s="26">
        <f>J1</f>
        <v/>
      </c>
      <c r="J195" s="48" t="n"/>
    </row>
    <row r="196">
      <c r="B196" s="23" t="inlineStr">
        <is>
          <t>Attention: Accounting Department</t>
        </is>
      </c>
      <c r="D196" s="72" t="n"/>
      <c r="E196" s="58" t="inlineStr">
        <is>
          <t>Invoice Number:</t>
        </is>
      </c>
      <c r="F196" s="27">
        <f>J2</f>
        <v/>
      </c>
      <c r="J196" s="280" t="n"/>
    </row>
    <row r="197">
      <c r="B197" s="31" t="inlineStr">
        <is>
          <t>200 Union Boulevard, Suite 201</t>
        </is>
      </c>
      <c r="D197" s="72" t="n"/>
      <c r="E197" s="58" t="inlineStr">
        <is>
          <t>Programmer:</t>
        </is>
      </c>
      <c r="F197" s="27">
        <f>D20</f>
        <v/>
      </c>
      <c r="I197" s="83" t="inlineStr">
        <is>
          <t>Amount Due:</t>
        </is>
      </c>
      <c r="J197" s="340">
        <f>SUM(J28:J168)</f>
        <v/>
      </c>
    </row>
    <row r="198">
      <c r="B198" s="32" t="inlineStr">
        <is>
          <t>Lakewood, CO  80228</t>
        </is>
      </c>
      <c r="C198" s="277" t="n"/>
      <c r="D198" s="73" t="n"/>
      <c r="I198" s="25" t="n"/>
    </row>
  </sheetData>
  <autoFilter ref="B27:J28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</hyperlinks>
  <printOptions horizontalCentered="1"/>
  <pageMargins bottom="0.6" footer="0.2" header="0.2" left="0.5" right="0.5" top="0.5"/>
  <pageSetup fitToHeight="0" orientation="landscape" scale="4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R339"/>
  <sheetViews>
    <sheetView showGridLines="0" topLeftCell="A4" workbookViewId="0" zoomScale="70" zoomScaleNormal="70" zoomScalePageLayoutView="8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bestFit="1" customWidth="1" max="4" min="4" style="280" width="85.140625"/>
    <col bestFit="1" customWidth="1" max="5" min="5" style="280" width="19.28515625"/>
    <col bestFit="1" customWidth="1" max="6" min="6" style="280" width="13"/>
    <col bestFit="1" customWidth="1" max="7" min="7" style="280" width="11.7109375"/>
    <col customWidth="1" max="8" min="8" style="215" width="23.140625"/>
    <col bestFit="1" customWidth="1" max="9" min="9" style="280" width="18.42578125"/>
    <col customWidth="1" max="10" min="10" style="280" width="22.85546875"/>
    <col customWidth="1" max="11" min="11" style="280" width="2.7109375"/>
    <col customWidth="1" max="12" min="12" style="280" width="21.7109375"/>
    <col customWidth="1" max="13" min="13" style="280" width="20.42578125"/>
    <col bestFit="1" customWidth="1" max="14" min="14" style="280" width="18.28515625"/>
    <col bestFit="1" customWidth="1" max="15" min="15" style="280" width="12.28515625"/>
    <col bestFit="1" customWidth="1" max="16" min="16" style="280" width="16.7109375"/>
    <col bestFit="1" customWidth="1" max="17" min="17" style="280" width="12.140625"/>
    <col bestFit="1" customWidth="1" max="18" min="18" style="280" width="13.140625"/>
    <col bestFit="1" customWidth="1" max="19" min="19" style="280" width="10.7109375"/>
    <col customWidth="1" max="16384" min="20" style="280" width="8.710937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  <c r="H10" s="280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  <c r="O11" s="309" t="n"/>
      <c r="Q11" s="253" t="n"/>
    </row>
    <row r="12">
      <c r="B12" s="115" t="inlineStr">
        <is>
          <t>Bill To:</t>
        </is>
      </c>
      <c r="C12" s="121" t="n"/>
      <c r="D12" s="119" t="inlineStr">
        <is>
          <t>CBS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19" t="inlineStr">
        <is>
          <t>Attention: Domenico Demeglio</t>
        </is>
      </c>
      <c r="E13" s="121" t="n"/>
      <c r="F13" s="121" t="n"/>
      <c r="H13" s="294" t="inlineStr">
        <is>
          <t>Invoice # is required on all remittances</t>
        </is>
      </c>
      <c r="O13" s="309" t="n"/>
    </row>
    <row r="14">
      <c r="C14" s="121" t="n"/>
      <c r="D14" s="119" t="n"/>
      <c r="E14" s="295" t="n"/>
      <c r="F14" s="295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19" t="n"/>
      <c r="E15" s="295" t="n"/>
      <c r="F15" s="295" t="n"/>
      <c r="H15" s="305" t="inlineStr">
        <is>
          <t>RATE CARD (current Tier in yellow)</t>
        </is>
      </c>
      <c r="I15" s="306" t="n"/>
      <c r="J15" s="307" t="n"/>
      <c r="O15" s="310" t="n"/>
      <c r="Q15" s="253" t="n"/>
    </row>
    <row r="16">
      <c r="D16" s="118" t="inlineStr">
        <is>
          <t xml:space="preserve">domenico.dimeglio@cbsinteractive.com </t>
        </is>
      </c>
      <c r="E16" s="295" t="n"/>
      <c r="F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  <c r="M16" s="309" t="n"/>
      <c r="O16" s="310" t="n"/>
      <c r="Q16" s="253" t="n"/>
      <c r="R16" s="253" t="n"/>
    </row>
    <row r="17">
      <c r="C17" s="295" t="n"/>
      <c r="E17" s="295" t="n"/>
      <c r="F17" s="295" t="n"/>
      <c r="G17" s="245" t="n"/>
      <c r="H17" s="104" t="inlineStr">
        <is>
          <t xml:space="preserve">    0M - 200M</t>
        </is>
      </c>
      <c r="I17" s="311" t="n">
        <v>1.28</v>
      </c>
      <c r="J17" s="110" t="n"/>
      <c r="L17" s="46" t="n"/>
      <c r="M17" s="310" t="n"/>
      <c r="O17" s="310" t="n"/>
    </row>
    <row r="18">
      <c r="B18" s="117" t="inlineStr">
        <is>
          <t>Invoice Period Start:</t>
        </is>
      </c>
      <c r="D18" s="116" t="n">
        <v>43586</v>
      </c>
      <c r="E18" s="295" t="n"/>
      <c r="F18" s="295" t="n"/>
      <c r="G18" s="245" t="n"/>
      <c r="H18" s="104" t="inlineStr">
        <is>
          <t>200M - 400M</t>
        </is>
      </c>
      <c r="I18" s="311" t="n">
        <v>1.13</v>
      </c>
      <c r="J18" s="141" t="n"/>
      <c r="K18" s="245" t="n"/>
      <c r="M18" s="253" t="n"/>
      <c r="N18" s="253" t="n"/>
      <c r="O18" s="309" t="n"/>
      <c r="P18" s="310" t="n"/>
      <c r="R18" s="253" t="n"/>
    </row>
    <row r="19">
      <c r="B19" s="117" t="inlineStr">
        <is>
          <t>Invoice Period End:</t>
        </is>
      </c>
      <c r="D19" s="116" t="n">
        <v>43616</v>
      </c>
      <c r="E19" s="295" t="n"/>
      <c r="F19" s="295" t="n"/>
      <c r="G19" s="245" t="n"/>
      <c r="H19" s="104" t="inlineStr">
        <is>
          <t>400M - 600M</t>
        </is>
      </c>
      <c r="I19" s="311" t="n">
        <v>0.99</v>
      </c>
      <c r="J19" s="110" t="n"/>
      <c r="L19" s="253" t="n"/>
      <c r="M19" s="253" t="n"/>
      <c r="N19" s="253" t="n"/>
      <c r="O19" s="310" t="n"/>
    </row>
    <row r="20">
      <c r="B20" s="115" t="inlineStr">
        <is>
          <t>Programming Group:</t>
        </is>
      </c>
      <c r="D20" s="264" t="inlineStr">
        <is>
          <t>CBS Corporation</t>
        </is>
      </c>
      <c r="E20" s="295" t="n"/>
      <c r="F20" s="295" t="n"/>
      <c r="G20" s="312" t="n"/>
      <c r="H20" s="313" t="inlineStr">
        <is>
          <t>600M - 800M</t>
        </is>
      </c>
      <c r="I20" s="314" t="n">
        <v>0.85</v>
      </c>
      <c r="J20" s="315">
        <f>SUM(H28:H306) + D22</f>
        <v/>
      </c>
      <c r="K20" s="312" t="n"/>
      <c r="L20" s="253" t="n"/>
      <c r="M20" s="253" t="n"/>
      <c r="N20" s="253" t="n"/>
    </row>
    <row r="21">
      <c r="B21" s="115" t="inlineStr">
        <is>
          <t>Network(s):</t>
        </is>
      </c>
      <c r="D21" s="264" t="inlineStr">
        <is>
          <t>CBS, POP TV</t>
        </is>
      </c>
      <c r="E21" s="295" t="n"/>
      <c r="F21" s="295" t="n"/>
      <c r="G21" s="245" t="n"/>
      <c r="H21" s="104" t="inlineStr">
        <is>
          <t xml:space="preserve">   800M - 2B        </t>
        </is>
      </c>
      <c r="I21" s="311" t="n">
        <v>0.71</v>
      </c>
      <c r="J21" s="110" t="n"/>
      <c r="L21" s="253" t="n"/>
      <c r="M21" s="310" t="n"/>
      <c r="N21" s="253" t="n"/>
      <c r="O21" s="310" t="n"/>
    </row>
    <row r="22">
      <c r="B22" s="24" t="inlineStr">
        <is>
          <t>Previous YTD Impressions:</t>
        </is>
      </c>
      <c r="D22" s="46" t="n">
        <v>590720623</v>
      </c>
      <c r="E22" s="295" t="n"/>
      <c r="F22" s="295" t="n"/>
      <c r="G22" s="245" t="n"/>
      <c r="H22" s="104" t="inlineStr">
        <is>
          <t>2B - 3B</t>
        </is>
      </c>
      <c r="I22" s="311" t="n">
        <v>0.61</v>
      </c>
      <c r="J22" s="316" t="n"/>
      <c r="L22" s="253" t="n"/>
      <c r="M22" s="310" t="n"/>
      <c r="O22" s="253" t="n"/>
      <c r="P22" s="253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0.58</v>
      </c>
      <c r="J23" s="316" t="n"/>
      <c r="L23" s="253" t="n"/>
      <c r="M23" s="310" t="n"/>
      <c r="O23" s="253" t="n"/>
      <c r="P23" s="310" t="n"/>
    </row>
    <row r="24">
      <c r="B24" s="24" t="n"/>
      <c r="D24" s="46" t="n"/>
      <c r="E24" s="295" t="n"/>
      <c r="F24" s="295" t="n"/>
      <c r="G24" s="245" t="n"/>
      <c r="H24" s="104" t="inlineStr">
        <is>
          <t>4B - 5B</t>
        </is>
      </c>
      <c r="I24" s="311" t="n">
        <v>0.55</v>
      </c>
      <c r="J24" s="316" t="n"/>
      <c r="L24" s="253" t="n"/>
      <c r="M24" s="310" t="n"/>
      <c r="O24" s="253" t="n"/>
      <c r="P24" s="310" t="n"/>
    </row>
    <row r="25">
      <c r="B25" s="24" t="n"/>
      <c r="D25" s="46" t="n"/>
      <c r="E25" s="295" t="n"/>
      <c r="F25" s="295" t="n"/>
      <c r="G25" s="245" t="n"/>
      <c r="H25" s="104" t="inlineStr">
        <is>
          <t>5B +</t>
        </is>
      </c>
      <c r="I25" s="311" t="n">
        <v>0.5</v>
      </c>
      <c r="J25" s="316" t="n"/>
      <c r="M25" s="310" t="n"/>
      <c r="O25" s="253" t="n"/>
      <c r="P25" s="310" t="n"/>
    </row>
    <row r="26">
      <c r="B26" s="295" t="n"/>
      <c r="C26" s="295" t="n"/>
      <c r="D26" s="295" t="n"/>
      <c r="E26" s="295" t="n"/>
      <c r="F26" s="295" t="n"/>
      <c r="G26" s="295" t="n"/>
      <c r="H26" s="295" t="n"/>
      <c r="I26" s="295" t="n"/>
      <c r="J26" s="295" t="n"/>
      <c r="K26" s="297" t="n"/>
      <c r="L26" s="297" t="n"/>
      <c r="M26" s="310" t="n"/>
      <c r="O26" s="253" t="n"/>
      <c r="P26" s="253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  <c r="M27" s="310" t="n"/>
    </row>
    <row r="28">
      <c r="B28" s="317" t="n">
        <v>1</v>
      </c>
      <c r="C28" s="318" t="n">
        <v>10071977</v>
      </c>
      <c r="D28" s="318" t="inlineStr">
        <is>
          <t>Geico National 2018/2019</t>
        </is>
      </c>
      <c r="E28" s="318" t="inlineStr">
        <is>
          <t>CBS</t>
        </is>
      </c>
      <c r="F28" s="319" t="n">
        <v>43343</v>
      </c>
      <c r="G28" s="319" t="n">
        <v>43645</v>
      </c>
      <c r="H28" s="318" t="n">
        <v>881202</v>
      </c>
      <c r="I28" s="318" t="n">
        <v>0.99</v>
      </c>
      <c r="J28" s="318">
        <f>ROUND(H28*(I28/1000),2)</f>
        <v/>
      </c>
      <c r="K28" s="318" t="n"/>
    </row>
    <row customHeight="1" ht="16.5" r="29" s="59" thickBot="1">
      <c r="B29" s="317" t="n">
        <v>2</v>
      </c>
      <c r="C29" s="318" t="n">
        <v>10071981</v>
      </c>
      <c r="D29" s="318" t="inlineStr">
        <is>
          <t>Pfizer National 2018</t>
        </is>
      </c>
      <c r="E29" s="318" t="inlineStr">
        <is>
          <t>CBS</t>
        </is>
      </c>
      <c r="F29" s="319" t="n">
        <v>43343</v>
      </c>
      <c r="G29" s="319" t="n">
        <v>43586</v>
      </c>
      <c r="H29" s="318" t="n">
        <v>65</v>
      </c>
      <c r="I29" s="318" t="n">
        <v>0.99</v>
      </c>
      <c r="J29" s="318">
        <f>ROUND(H29*(I29/1000),2)</f>
        <v/>
      </c>
      <c r="K29" s="318" t="n"/>
    </row>
    <row customHeight="1" ht="16.5" r="30" s="59" thickTop="1">
      <c r="B30" s="317" t="n">
        <v>3</v>
      </c>
      <c r="C30" s="318" t="n">
        <v>10072008</v>
      </c>
      <c r="D30" s="318" t="inlineStr">
        <is>
          <t>48945_FY18-19 Beech-Nut Naturals Media Campaign</t>
        </is>
      </c>
      <c r="E30" s="318" t="inlineStr">
        <is>
          <t>CBS</t>
        </is>
      </c>
      <c r="F30" s="319" t="n">
        <v>43353</v>
      </c>
      <c r="G30" s="319" t="n">
        <v>43646</v>
      </c>
      <c r="H30" s="318" t="n">
        <v>15353</v>
      </c>
      <c r="I30" s="318" t="n">
        <v>0.99</v>
      </c>
      <c r="J30" s="318">
        <f>ROUND(H30*(I30/1000),2)</f>
        <v/>
      </c>
      <c r="K30" s="318" t="n"/>
    </row>
    <row r="31">
      <c r="B31" s="317" t="n">
        <v>4</v>
      </c>
      <c r="C31" s="318" t="n">
        <v>10072049</v>
      </c>
      <c r="D31" s="318" t="inlineStr">
        <is>
          <t>49369_Universal Pictures 2018/2019 Fluidity</t>
        </is>
      </c>
      <c r="E31" s="318" t="inlineStr">
        <is>
          <t>CBS</t>
        </is>
      </c>
      <c r="F31" s="319" t="n">
        <v>43367</v>
      </c>
      <c r="G31" s="319" t="n">
        <v>43623</v>
      </c>
      <c r="H31" s="318" t="n">
        <v>445085</v>
      </c>
      <c r="I31" s="318" t="n">
        <v>0.99</v>
      </c>
      <c r="J31" s="318">
        <f>ROUND(H31*(I31/1000),2)</f>
        <v/>
      </c>
      <c r="K31" s="318" t="n"/>
    </row>
    <row r="32">
      <c r="B32" s="317" t="n">
        <v>5</v>
      </c>
      <c r="C32" s="318" t="n">
        <v>10072051</v>
      </c>
      <c r="D32" s="318" t="inlineStr">
        <is>
          <t>48058_Priceline 18-19 Upfront</t>
        </is>
      </c>
      <c r="E32" s="318" t="inlineStr">
        <is>
          <t>CBS</t>
        </is>
      </c>
      <c r="F32" s="319" t="n">
        <v>43368</v>
      </c>
      <c r="G32" s="319" t="n">
        <v>43646</v>
      </c>
      <c r="H32" s="318" t="n">
        <v>344127</v>
      </c>
      <c r="I32" s="318" t="n">
        <v>0.99</v>
      </c>
      <c r="J32" s="318">
        <f>ROUND(H32*(I32/1000),2)</f>
        <v/>
      </c>
      <c r="K32" s="318" t="n"/>
    </row>
    <row customHeight="1" ht="16.5" r="33" s="59" thickBot="1">
      <c r="B33" s="317" t="n">
        <v>6</v>
      </c>
      <c r="C33" s="318" t="n">
        <v>10072051</v>
      </c>
      <c r="D33" s="318" t="inlineStr">
        <is>
          <t>48058_Priceline 18-19 Upfront</t>
        </is>
      </c>
      <c r="E33" s="318" t="inlineStr">
        <is>
          <t>POP TV</t>
        </is>
      </c>
      <c r="F33" s="319" t="n">
        <v>43368</v>
      </c>
      <c r="G33" s="319" t="n">
        <v>43646</v>
      </c>
      <c r="H33" s="318" t="n">
        <v>10799</v>
      </c>
      <c r="I33" s="318" t="n">
        <v>0.99</v>
      </c>
      <c r="J33" s="318">
        <f>ROUND(H33*(I33/1000),2)</f>
        <v/>
      </c>
      <c r="K33" s="318" t="n"/>
    </row>
    <row customHeight="1" ht="16.5" r="34" s="59" thickTop="1">
      <c r="B34" s="317" t="n">
        <v>7</v>
      </c>
      <c r="C34" s="318" t="n">
        <v>10072068</v>
      </c>
      <c r="D34" s="318" t="inlineStr">
        <is>
          <t>49440_STK WOR 1819 PDV UF MEA 93</t>
        </is>
      </c>
      <c r="E34" s="318" t="inlineStr">
        <is>
          <t>CBS</t>
        </is>
      </c>
      <c r="F34" s="319" t="n">
        <v>43374</v>
      </c>
      <c r="G34" s="319" t="n">
        <v>43604</v>
      </c>
      <c r="H34" s="318" t="n">
        <v>140265</v>
      </c>
      <c r="I34" s="318" t="n">
        <v>0.99</v>
      </c>
      <c r="J34" s="318">
        <f>ROUND(H34*(I34/1000),2)</f>
        <v/>
      </c>
      <c r="K34" s="318" t="n"/>
    </row>
    <row customHeight="1" ht="14.25" r="35" s="59">
      <c r="B35" s="317" t="n">
        <v>8</v>
      </c>
      <c r="C35" s="318" t="n">
        <v>10072068</v>
      </c>
      <c r="D35" s="318" t="inlineStr">
        <is>
          <t>49440_STK WOR 1819 PDV UF MEA 93</t>
        </is>
      </c>
      <c r="E35" s="318" t="inlineStr">
        <is>
          <t>POP TV</t>
        </is>
      </c>
      <c r="F35" s="319" t="n">
        <v>43374</v>
      </c>
      <c r="G35" s="319" t="n">
        <v>43604</v>
      </c>
      <c r="H35" s="318" t="n">
        <v>3926</v>
      </c>
      <c r="I35" s="318" t="n">
        <v>0.99</v>
      </c>
      <c r="J35" s="318">
        <f>ROUND(H35*(I35/1000),2)</f>
        <v/>
      </c>
      <c r="K35" s="318" t="n"/>
    </row>
    <row customHeight="1" ht="14.25" r="36" s="59">
      <c r="B36" s="317" t="n">
        <v>9</v>
      </c>
      <c r="C36" s="318" t="n">
        <v>10072087</v>
      </c>
      <c r="D36" s="318" t="inlineStr">
        <is>
          <t>49494_Apple VOD BY18/19</t>
        </is>
      </c>
      <c r="E36" s="318" t="inlineStr">
        <is>
          <t>CBS</t>
        </is>
      </c>
      <c r="F36" s="319" t="n">
        <v>43374</v>
      </c>
      <c r="G36" s="319" t="n">
        <v>43639</v>
      </c>
      <c r="H36" s="318" t="n">
        <v>7438554</v>
      </c>
      <c r="I36" s="318" t="n">
        <v>0.99</v>
      </c>
      <c r="J36" s="318">
        <f>ROUND(H36*(I36/1000),2)</f>
        <v/>
      </c>
      <c r="K36" s="318" t="n"/>
    </row>
    <row r="37">
      <c r="B37" s="318" t="n"/>
      <c r="C37" s="318" t="n"/>
      <c r="D37" s="318" t="n"/>
      <c r="E37" s="318" t="inlineStr">
        <is>
          <t>CBS</t>
        </is>
      </c>
      <c r="F37" s="318" t="n"/>
      <c r="G37" s="318" t="n"/>
      <c r="H37" s="318" t="n">
        <v>219065</v>
      </c>
      <c r="I37" s="318" t="n">
        <v>0.85</v>
      </c>
      <c r="J37" s="318">
        <f>ROUND(H37*(I37/1000),2)</f>
        <v/>
      </c>
      <c r="K37" s="318" t="n"/>
    </row>
    <row customHeight="1" ht="15.75" r="38" s="59">
      <c r="B38" s="317" t="n">
        <v>10</v>
      </c>
      <c r="C38" s="318" t="n">
        <v>10072090</v>
      </c>
      <c r="D38" s="318" t="inlineStr">
        <is>
          <t>48540_Applebee's UF 18/19</t>
        </is>
      </c>
      <c r="E38" s="318" t="inlineStr">
        <is>
          <t>CBS</t>
        </is>
      </c>
      <c r="F38" s="319" t="n">
        <v>43374</v>
      </c>
      <c r="G38" s="319" t="n">
        <v>43646</v>
      </c>
      <c r="H38" s="318" t="n">
        <v>74355</v>
      </c>
      <c r="I38" s="318" t="n">
        <v>0.85</v>
      </c>
      <c r="J38" s="318">
        <f>ROUND(H38*(I38/1000),2)</f>
        <v/>
      </c>
      <c r="K38" s="318" t="n"/>
    </row>
    <row r="39">
      <c r="B39" s="317" t="n">
        <v>11</v>
      </c>
      <c r="C39" s="318" t="n">
        <v>10072101</v>
      </c>
      <c r="D39" s="318" t="inlineStr">
        <is>
          <t>48740_Lindt 18/19 Upfront</t>
        </is>
      </c>
      <c r="E39" s="318" t="inlineStr">
        <is>
          <t>CBS</t>
        </is>
      </c>
      <c r="F39" s="319" t="n">
        <v>43374</v>
      </c>
      <c r="G39" s="319" t="n">
        <v>43597</v>
      </c>
      <c r="H39" s="318" t="n">
        <v>86538</v>
      </c>
      <c r="I39" s="318" t="n">
        <v>0.85</v>
      </c>
      <c r="J39" s="318">
        <f>ROUND(H39*(I39/1000),2)</f>
        <v/>
      </c>
      <c r="K39" s="318" t="n"/>
    </row>
    <row customHeight="1" ht="16.5" r="40" s="59" thickBot="1">
      <c r="B40" s="317" t="n">
        <v>12</v>
      </c>
      <c r="C40" s="318" t="n">
        <v>10072104</v>
      </c>
      <c r="D40" s="318" t="inlineStr">
        <is>
          <t>48797_TJ Maxx Base Prime Fluidity 18/19</t>
        </is>
      </c>
      <c r="E40" s="318" t="inlineStr">
        <is>
          <t>CBS</t>
        </is>
      </c>
      <c r="F40" s="319" t="n">
        <v>43374</v>
      </c>
      <c r="G40" s="319" t="n">
        <v>43597</v>
      </c>
      <c r="H40" s="318" t="n">
        <v>63515</v>
      </c>
      <c r="I40" s="318" t="n">
        <v>0.85</v>
      </c>
      <c r="J40" s="318">
        <f>ROUND(H40*(I40/1000),2)</f>
        <v/>
      </c>
      <c r="K40" s="318" t="n"/>
    </row>
    <row r="41">
      <c r="B41" s="317" t="n">
        <v>13</v>
      </c>
      <c r="C41" s="318" t="n">
        <v>10072105</v>
      </c>
      <c r="D41" s="318" t="inlineStr">
        <is>
          <t>49445_UO NAM Corporate Partners EGMT 2019_UO</t>
        </is>
      </c>
      <c r="E41" s="318" t="inlineStr">
        <is>
          <t>CBS</t>
        </is>
      </c>
      <c r="F41" s="319" t="n">
        <v>43374</v>
      </c>
      <c r="G41" s="319" t="n">
        <v>43639</v>
      </c>
      <c r="H41" s="318" t="n">
        <v>277834</v>
      </c>
      <c r="I41" s="318" t="n">
        <v>0.85</v>
      </c>
      <c r="J41" s="318">
        <f>ROUND(H41*(I41/1000),2)</f>
        <v/>
      </c>
      <c r="K41" s="318" t="n"/>
    </row>
    <row r="42">
      <c r="B42" s="317" t="n">
        <v>14</v>
      </c>
      <c r="C42" s="318" t="n">
        <v>10072106</v>
      </c>
      <c r="D42" s="318" t="inlineStr">
        <is>
          <t>49530_Sargento Prime Fluidity 18/19</t>
        </is>
      </c>
      <c r="E42" s="318" t="inlineStr">
        <is>
          <t>CBS</t>
        </is>
      </c>
      <c r="F42" s="319" t="n">
        <v>43374</v>
      </c>
      <c r="G42" s="319" t="n">
        <v>43646</v>
      </c>
      <c r="H42" s="318" t="n">
        <v>237113</v>
      </c>
      <c r="I42" s="318" t="n">
        <v>0.85</v>
      </c>
      <c r="J42" s="318">
        <f>ROUND(H42*(I42/1000),2)</f>
        <v/>
      </c>
      <c r="K42" s="318" t="n"/>
    </row>
    <row customHeight="1" ht="16.5" r="43" s="59" thickBot="1">
      <c r="B43" s="317" t="n">
        <v>15</v>
      </c>
      <c r="C43" s="318" t="n">
        <v>10072111</v>
      </c>
      <c r="D43" s="318" t="inlineStr">
        <is>
          <t>49430_Consumer Cellular 18/19 Upfront_Google-DFP</t>
        </is>
      </c>
      <c r="E43" s="318" t="inlineStr">
        <is>
          <t>CBS</t>
        </is>
      </c>
      <c r="F43" s="319" t="n">
        <v>43375</v>
      </c>
      <c r="G43" s="319" t="n">
        <v>43646</v>
      </c>
      <c r="H43" s="318" t="n">
        <v>642793</v>
      </c>
      <c r="I43" s="318" t="n">
        <v>0.85</v>
      </c>
      <c r="J43" s="318">
        <f>ROUND(H43*(I43/1000),2)</f>
        <v/>
      </c>
      <c r="K43" s="318" t="n"/>
    </row>
    <row customHeight="1" ht="16.5" r="44" s="59" thickTop="1">
      <c r="B44" s="317" t="n">
        <v>16</v>
      </c>
      <c r="C44" s="318" t="n">
        <v>10072117</v>
      </c>
      <c r="D44" s="318" t="inlineStr">
        <is>
          <t>Big Bang Theory DAI HOUSE</t>
        </is>
      </c>
      <c r="E44" s="318" t="inlineStr">
        <is>
          <t>CBS</t>
        </is>
      </c>
      <c r="F44" s="319" t="n">
        <v>42256</v>
      </c>
      <c r="G44" s="319" t="n">
        <v>72686</v>
      </c>
      <c r="H44" s="318" t="n">
        <v>1516963</v>
      </c>
      <c r="I44" s="318" t="n">
        <v>0.85</v>
      </c>
      <c r="J44" s="318">
        <f>ROUND(H44*(I44/1000),2)</f>
        <v/>
      </c>
      <c r="K44" s="318" t="n"/>
    </row>
    <row r="45">
      <c r="B45" s="317" t="n">
        <v>17</v>
      </c>
      <c r="C45" s="318" t="n">
        <v>10072117</v>
      </c>
      <c r="D45" s="318" t="inlineStr">
        <is>
          <t>Big Bang Theory DAI HOUSE</t>
        </is>
      </c>
      <c r="E45" s="318" t="inlineStr">
        <is>
          <t>POP TV</t>
        </is>
      </c>
      <c r="F45" s="319" t="n">
        <v>42256</v>
      </c>
      <c r="G45" s="319" t="n">
        <v>72686</v>
      </c>
      <c r="H45" s="318" t="n">
        <v>2194</v>
      </c>
      <c r="I45" s="318" t="n">
        <v>0.85</v>
      </c>
      <c r="J45" s="318">
        <f>ROUND(H45*(I45/1000),2)</f>
        <v/>
      </c>
      <c r="K45" s="318" t="n"/>
    </row>
    <row r="46">
      <c r="B46" s="317" t="n">
        <v>18</v>
      </c>
      <c r="C46" s="318" t="n">
        <v>10072118</v>
      </c>
      <c r="D46" s="318" t="inlineStr">
        <is>
          <t>Young Sheldon DAI House Cross Platform</t>
        </is>
      </c>
      <c r="E46" s="318" t="inlineStr">
        <is>
          <t>CBS</t>
        </is>
      </c>
      <c r="F46" s="319" t="n">
        <v>42950</v>
      </c>
      <c r="G46" s="319" t="n">
        <v>72686</v>
      </c>
      <c r="H46" s="318" t="n">
        <v>837086</v>
      </c>
      <c r="I46" s="318" t="n">
        <v>0.85</v>
      </c>
      <c r="J46" s="318">
        <f>ROUND(H46*(I46/1000),2)</f>
        <v/>
      </c>
      <c r="K46" s="318" t="n"/>
    </row>
    <row r="47">
      <c r="B47" s="317" t="n">
        <v>19</v>
      </c>
      <c r="C47" s="318" t="n">
        <v>10072118</v>
      </c>
      <c r="D47" s="318" t="inlineStr">
        <is>
          <t>Young Sheldon DAI House Cross Platform</t>
        </is>
      </c>
      <c r="E47" s="318" t="inlineStr">
        <is>
          <t>POP TV</t>
        </is>
      </c>
      <c r="F47" s="319" t="n">
        <v>42950</v>
      </c>
      <c r="G47" s="319" t="n">
        <v>72686</v>
      </c>
      <c r="H47" s="318" t="n">
        <v>2008</v>
      </c>
      <c r="I47" s="318" t="n">
        <v>0.85</v>
      </c>
      <c r="J47" s="318">
        <f>ROUND(H47*(I47/1000),2)</f>
        <v/>
      </c>
      <c r="K47" s="318" t="n"/>
    </row>
    <row r="48">
      <c r="B48" s="317" t="n">
        <v>20</v>
      </c>
      <c r="C48" s="318" t="n">
        <v>10072119</v>
      </c>
      <c r="D48" s="318" t="inlineStr">
        <is>
          <t>Hawaii Five-0 DAI HOUSE Cross Platform/STB</t>
        </is>
      </c>
      <c r="E48" s="318" t="inlineStr">
        <is>
          <t>CBS</t>
        </is>
      </c>
      <c r="F48" s="319" t="n">
        <v>42259</v>
      </c>
      <c r="G48" s="319" t="n">
        <v>72686</v>
      </c>
      <c r="H48" s="318" t="n">
        <v>228100</v>
      </c>
      <c r="I48" s="318" t="n">
        <v>0.85</v>
      </c>
      <c r="J48" s="318">
        <f>ROUND(H48*(I48/1000),2)</f>
        <v/>
      </c>
      <c r="K48" s="318" t="n"/>
    </row>
    <row r="49">
      <c r="B49" s="317" t="n">
        <v>21</v>
      </c>
      <c r="C49" s="318" t="n">
        <v>10072119</v>
      </c>
      <c r="D49" s="318" t="inlineStr">
        <is>
          <t>Hawaii Five-0 DAI HOUSE Cross Platform/STB</t>
        </is>
      </c>
      <c r="E49" s="318" t="inlineStr">
        <is>
          <t>POP TV</t>
        </is>
      </c>
      <c r="F49" s="319" t="n">
        <v>42259</v>
      </c>
      <c r="G49" s="319" t="n">
        <v>72686</v>
      </c>
      <c r="H49" s="318" t="n">
        <v>665</v>
      </c>
      <c r="I49" s="318" t="n">
        <v>0.85</v>
      </c>
      <c r="J49" s="318">
        <f>ROUND(H49*(I49/1000),2)</f>
        <v/>
      </c>
      <c r="K49" s="318" t="n"/>
    </row>
    <row r="50">
      <c r="B50" s="317" t="n">
        <v>22</v>
      </c>
      <c r="C50" s="318" t="n">
        <v>10072120</v>
      </c>
      <c r="D50" s="318" t="inlineStr">
        <is>
          <t>Blue Bloods DAI HOUSE Cross Platform</t>
        </is>
      </c>
      <c r="E50" s="318" t="inlineStr">
        <is>
          <t>CBS</t>
        </is>
      </c>
      <c r="F50" s="319" t="n">
        <v>42259</v>
      </c>
      <c r="G50" s="319" t="n">
        <v>72686</v>
      </c>
      <c r="H50" s="318" t="n">
        <v>785205</v>
      </c>
      <c r="I50" s="318" t="n">
        <v>0.85</v>
      </c>
      <c r="J50" s="318">
        <f>ROUND(H50*(I50/1000),2)</f>
        <v/>
      </c>
      <c r="K50" s="318" t="n"/>
    </row>
    <row r="51">
      <c r="B51" s="317" t="n">
        <v>23</v>
      </c>
      <c r="C51" s="318" t="n">
        <v>10072120</v>
      </c>
      <c r="D51" s="318" t="inlineStr">
        <is>
          <t>Blue Bloods DAI HOUSE Cross Platform</t>
        </is>
      </c>
      <c r="E51" s="318" t="inlineStr">
        <is>
          <t>POP TV</t>
        </is>
      </c>
      <c r="F51" s="319" t="n">
        <v>42259</v>
      </c>
      <c r="G51" s="319" t="n">
        <v>72686</v>
      </c>
      <c r="H51" s="318" t="n">
        <v>2171</v>
      </c>
      <c r="I51" s="318" t="n">
        <v>0.85</v>
      </c>
      <c r="J51" s="318">
        <f>ROUND(H51*(I51/1000),2)</f>
        <v/>
      </c>
      <c r="K51" s="318" t="n"/>
    </row>
    <row r="52">
      <c r="B52" s="317" t="n">
        <v>24</v>
      </c>
      <c r="C52" s="318" t="n">
        <v>10072121</v>
      </c>
      <c r="D52" s="318" t="inlineStr">
        <is>
          <t>NCIS NO DAI HOUSE Cross Platform</t>
        </is>
      </c>
      <c r="E52" s="318" t="inlineStr">
        <is>
          <t>CBS</t>
        </is>
      </c>
      <c r="F52" s="319" t="n">
        <v>43208</v>
      </c>
      <c r="G52" s="319" t="n">
        <v>72686</v>
      </c>
      <c r="H52" s="318" t="n">
        <v>234047</v>
      </c>
      <c r="I52" s="318" t="n">
        <v>0.85</v>
      </c>
      <c r="J52" s="318">
        <f>ROUND(H52*(I52/1000),2)</f>
        <v/>
      </c>
      <c r="K52" s="318" t="n"/>
    </row>
    <row r="53">
      <c r="B53" s="317" t="n">
        <v>25</v>
      </c>
      <c r="C53" s="318" t="n">
        <v>10072121</v>
      </c>
      <c r="D53" s="318" t="inlineStr">
        <is>
          <t>NCIS NO DAI HOUSE Cross Platform</t>
        </is>
      </c>
      <c r="E53" s="318" t="inlineStr">
        <is>
          <t>POP TV</t>
        </is>
      </c>
      <c r="F53" s="319" t="n">
        <v>43208</v>
      </c>
      <c r="G53" s="319" t="n">
        <v>72686</v>
      </c>
      <c r="H53" s="318" t="n">
        <v>655</v>
      </c>
      <c r="I53" s="318" t="n">
        <v>0.85</v>
      </c>
      <c r="J53" s="318">
        <f>ROUND(H53*(I53/1000),2)</f>
        <v/>
      </c>
      <c r="K53" s="318" t="n"/>
    </row>
    <row r="54">
      <c r="B54" s="317" t="n">
        <v>26</v>
      </c>
      <c r="C54" s="318" t="n">
        <v>10072122</v>
      </c>
      <c r="D54" s="318" t="inlineStr">
        <is>
          <t>All Access DAI HOUSE</t>
        </is>
      </c>
      <c r="E54" s="318" t="inlineStr">
        <is>
          <t>CBS</t>
        </is>
      </c>
      <c r="F54" s="319" t="n">
        <v>43375</v>
      </c>
      <c r="G54" s="319" t="n">
        <v>72686</v>
      </c>
      <c r="H54" s="318" t="n">
        <v>96134</v>
      </c>
      <c r="I54" s="318" t="n">
        <v>0.85</v>
      </c>
      <c r="J54" s="318">
        <f>ROUND(H54*(I54/1000),2)</f>
        <v/>
      </c>
      <c r="K54" s="318" t="n"/>
    </row>
    <row r="55">
      <c r="B55" s="317" t="n">
        <v>27</v>
      </c>
      <c r="C55" s="318" t="n">
        <v>10072122</v>
      </c>
      <c r="D55" s="318" t="inlineStr">
        <is>
          <t>All Access DAI HOUSE</t>
        </is>
      </c>
      <c r="E55" s="318" t="inlineStr">
        <is>
          <t>POP TV</t>
        </is>
      </c>
      <c r="F55" s="319" t="n">
        <v>43375</v>
      </c>
      <c r="G55" s="319" t="n">
        <v>72686</v>
      </c>
      <c r="H55" s="318" t="n">
        <v>1</v>
      </c>
      <c r="I55" s="318" t="n">
        <v>0.85</v>
      </c>
      <c r="J55" s="318">
        <f>ROUND(H55*(I55/1000),2)</f>
        <v/>
      </c>
      <c r="K55" s="318" t="n"/>
    </row>
    <row r="56">
      <c r="B56" s="317" t="n">
        <v>28</v>
      </c>
      <c r="C56" s="318" t="n">
        <v>10072143</v>
      </c>
      <c r="D56" s="318" t="inlineStr">
        <is>
          <t>Late Night DAI HOUSE Cross Platform</t>
        </is>
      </c>
      <c r="E56" s="318" t="inlineStr">
        <is>
          <t>CBS</t>
        </is>
      </c>
      <c r="F56" s="319" t="n">
        <v>42284</v>
      </c>
      <c r="G56" s="319" t="n">
        <v>72686</v>
      </c>
      <c r="H56" s="318" t="n">
        <v>2645956</v>
      </c>
      <c r="I56" s="318" t="n">
        <v>0.85</v>
      </c>
      <c r="J56" s="318">
        <f>ROUND(H56*(I56/1000),2)</f>
        <v/>
      </c>
      <c r="K56" s="318" t="n"/>
    </row>
    <row r="57">
      <c r="B57" s="317" t="n">
        <v>29</v>
      </c>
      <c r="C57" s="318" t="n">
        <v>10072143</v>
      </c>
      <c r="D57" s="318" t="inlineStr">
        <is>
          <t>Late Night DAI HOUSE Cross Platform</t>
        </is>
      </c>
      <c r="E57" s="318" t="inlineStr">
        <is>
          <t>POP TV</t>
        </is>
      </c>
      <c r="F57" s="319" t="n">
        <v>42284</v>
      </c>
      <c r="G57" s="319" t="n">
        <v>72686</v>
      </c>
      <c r="H57" s="318" t="n">
        <v>2930</v>
      </c>
      <c r="I57" s="318" t="n">
        <v>0.85</v>
      </c>
      <c r="J57" s="318">
        <f>ROUND(H57*(I57/1000),2)</f>
        <v/>
      </c>
      <c r="K57" s="318" t="n"/>
    </row>
    <row r="58">
      <c r="B58" s="317" t="n">
        <v>30</v>
      </c>
      <c r="C58" s="318" t="n">
        <v>10072151</v>
      </c>
      <c r="D58" s="318" t="inlineStr">
        <is>
          <t>48848_Bayer Prime Fluidity 18/19</t>
        </is>
      </c>
      <c r="E58" s="318" t="inlineStr">
        <is>
          <t>CBS</t>
        </is>
      </c>
      <c r="F58" s="319" t="n">
        <v>43376</v>
      </c>
      <c r="G58" s="319" t="n">
        <v>43619</v>
      </c>
      <c r="H58" s="318" t="n">
        <v>404133</v>
      </c>
      <c r="I58" s="318" t="n">
        <v>0.85</v>
      </c>
      <c r="J58" s="318">
        <f>ROUND(H58*(I58/1000),2)</f>
        <v/>
      </c>
      <c r="K58" s="318" t="n"/>
    </row>
    <row r="59">
      <c r="B59" s="317" t="n">
        <v>31</v>
      </c>
      <c r="C59" s="318" t="n">
        <v>10072155</v>
      </c>
      <c r="D59" s="318" t="inlineStr">
        <is>
          <t>NCIS DAI HOUSE Cross Platform</t>
        </is>
      </c>
      <c r="E59" s="318" t="inlineStr">
        <is>
          <t>CBS</t>
        </is>
      </c>
      <c r="F59" s="319" t="n">
        <v>42258</v>
      </c>
      <c r="G59" s="319" t="n">
        <v>72686</v>
      </c>
      <c r="H59" s="318" t="n">
        <v>1538117</v>
      </c>
      <c r="I59" s="318" t="n">
        <v>0.85</v>
      </c>
      <c r="J59" s="318">
        <f>ROUND(H59*(I59/1000),2)</f>
        <v/>
      </c>
      <c r="K59" s="318" t="n"/>
    </row>
    <row r="60">
      <c r="B60" s="317" t="n">
        <v>32</v>
      </c>
      <c r="C60" s="318" t="n">
        <v>10072155</v>
      </c>
      <c r="D60" s="318" t="inlineStr">
        <is>
          <t>NCIS DAI HOUSE Cross Platform</t>
        </is>
      </c>
      <c r="E60" s="318" t="inlineStr">
        <is>
          <t>POP TV</t>
        </is>
      </c>
      <c r="F60" s="319" t="n">
        <v>42258</v>
      </c>
      <c r="G60" s="319" t="n">
        <v>72686</v>
      </c>
      <c r="H60" s="318" t="n">
        <v>3347</v>
      </c>
      <c r="I60" s="318" t="n">
        <v>0.85</v>
      </c>
      <c r="J60" s="318">
        <f>ROUND(H60*(I60/1000),2)</f>
        <v/>
      </c>
      <c r="K60" s="318" t="n"/>
    </row>
    <row r="61">
      <c r="B61" s="317" t="n">
        <v>33</v>
      </c>
      <c r="C61" s="318" t="n">
        <v>10072156</v>
      </c>
      <c r="D61" s="318" t="inlineStr">
        <is>
          <t>NCIS Los Angeles DAI HOUSE</t>
        </is>
      </c>
      <c r="E61" s="318" t="inlineStr">
        <is>
          <t>CBS</t>
        </is>
      </c>
      <c r="F61" s="319" t="n">
        <v>42258</v>
      </c>
      <c r="G61" s="319" t="n">
        <v>72686</v>
      </c>
      <c r="H61" s="318" t="n">
        <v>783644</v>
      </c>
      <c r="I61" s="318" t="n">
        <v>0.85</v>
      </c>
      <c r="J61" s="318">
        <f>ROUND(H61*(I61/1000),2)</f>
        <v/>
      </c>
      <c r="K61" s="318" t="n"/>
    </row>
    <row r="62">
      <c r="B62" s="317" t="n">
        <v>34</v>
      </c>
      <c r="C62" s="318" t="n">
        <v>10072156</v>
      </c>
      <c r="D62" s="318" t="inlineStr">
        <is>
          <t>NCIS Los Angeles DAI HOUSE</t>
        </is>
      </c>
      <c r="E62" s="318" t="inlineStr">
        <is>
          <t>POP TV</t>
        </is>
      </c>
      <c r="F62" s="319" t="n">
        <v>42258</v>
      </c>
      <c r="G62" s="319" t="n">
        <v>72686</v>
      </c>
      <c r="H62" s="318" t="n">
        <v>2076</v>
      </c>
      <c r="I62" s="318" t="n">
        <v>0.85</v>
      </c>
      <c r="J62" s="318">
        <f>ROUND(H62*(I62/1000),2)</f>
        <v/>
      </c>
      <c r="K62" s="318" t="n"/>
    </row>
    <row r="63">
      <c r="B63" s="317" t="n">
        <v>35</v>
      </c>
      <c r="C63" s="318" t="n">
        <v>10072157</v>
      </c>
      <c r="D63" s="318" t="inlineStr">
        <is>
          <t>Seal Team DAI House Cross Platform</t>
        </is>
      </c>
      <c r="E63" s="318" t="inlineStr">
        <is>
          <t>CBS</t>
        </is>
      </c>
      <c r="F63" s="319" t="n">
        <v>42936</v>
      </c>
      <c r="G63" s="319" t="n">
        <v>72686</v>
      </c>
      <c r="H63" s="318" t="n">
        <v>775453</v>
      </c>
      <c r="I63" s="318" t="n">
        <v>0.85</v>
      </c>
      <c r="J63" s="318">
        <f>ROUND(H63*(I63/1000),2)</f>
        <v/>
      </c>
      <c r="K63" s="318" t="n"/>
    </row>
    <row r="64">
      <c r="B64" s="317" t="n">
        <v>36</v>
      </c>
      <c r="C64" s="318" t="n">
        <v>10072157</v>
      </c>
      <c r="D64" s="318" t="inlineStr">
        <is>
          <t>Seal Team DAI House Cross Platform</t>
        </is>
      </c>
      <c r="E64" s="318" t="inlineStr">
        <is>
          <t>POP TV</t>
        </is>
      </c>
      <c r="F64" s="319" t="n">
        <v>42936</v>
      </c>
      <c r="G64" s="319" t="n">
        <v>72686</v>
      </c>
      <c r="H64" s="318" t="n">
        <v>2059</v>
      </c>
      <c r="I64" s="318" t="n">
        <v>0.85</v>
      </c>
      <c r="J64" s="318">
        <f>ROUND(H64*(I64/1000),2)</f>
        <v/>
      </c>
      <c r="K64" s="318" t="n"/>
    </row>
    <row r="65">
      <c r="B65" s="317" t="n">
        <v>37</v>
      </c>
      <c r="C65" s="318" t="n">
        <v>10072158</v>
      </c>
      <c r="D65" s="318" t="inlineStr">
        <is>
          <t>SWAT DAI House Cross Platform</t>
        </is>
      </c>
      <c r="E65" s="318" t="inlineStr">
        <is>
          <t>CBS</t>
        </is>
      </c>
      <c r="F65" s="319" t="n">
        <v>43006</v>
      </c>
      <c r="G65" s="319" t="n">
        <v>72686</v>
      </c>
      <c r="H65" s="318" t="n">
        <v>242726</v>
      </c>
      <c r="I65" s="318" t="n">
        <v>0.85</v>
      </c>
      <c r="J65" s="318">
        <f>ROUND(H65*(I65/1000),2)</f>
        <v/>
      </c>
      <c r="K65" s="318" t="n"/>
    </row>
    <row r="66">
      <c r="B66" s="317" t="n">
        <v>38</v>
      </c>
      <c r="C66" s="318" t="n">
        <v>10072158</v>
      </c>
      <c r="D66" s="318" t="inlineStr">
        <is>
          <t>SWAT DAI House Cross Platform</t>
        </is>
      </c>
      <c r="E66" s="318" t="inlineStr">
        <is>
          <t>POP TV</t>
        </is>
      </c>
      <c r="F66" s="319" t="n">
        <v>43006</v>
      </c>
      <c r="G66" s="319" t="n">
        <v>72686</v>
      </c>
      <c r="H66" s="318" t="n">
        <v>826</v>
      </c>
      <c r="I66" s="318" t="n">
        <v>0.85</v>
      </c>
      <c r="J66" s="318">
        <f>ROUND(H66*(I66/1000),2)</f>
        <v/>
      </c>
      <c r="K66" s="318" t="n"/>
    </row>
    <row r="67">
      <c r="B67" s="317" t="n">
        <v>39</v>
      </c>
      <c r="C67" s="318" t="n">
        <v>10072159</v>
      </c>
      <c r="D67" s="318" t="inlineStr">
        <is>
          <t>FBI DAI House</t>
        </is>
      </c>
      <c r="E67" s="318" t="inlineStr">
        <is>
          <t>CBS</t>
        </is>
      </c>
      <c r="F67" s="319" t="n">
        <v>43298</v>
      </c>
      <c r="G67" s="319" t="n">
        <v>72686</v>
      </c>
      <c r="H67" s="318" t="n">
        <v>829823</v>
      </c>
      <c r="I67" s="318" t="n">
        <v>0.85</v>
      </c>
      <c r="J67" s="318">
        <f>ROUND(H67*(I67/1000),2)</f>
        <v/>
      </c>
      <c r="K67" s="318" t="n"/>
    </row>
    <row r="68">
      <c r="B68" s="317" t="n">
        <v>40</v>
      </c>
      <c r="C68" s="318" t="n">
        <v>10072159</v>
      </c>
      <c r="D68" s="318" t="inlineStr">
        <is>
          <t>FBI DAI House</t>
        </is>
      </c>
      <c r="E68" s="318" t="inlineStr">
        <is>
          <t>POP TV</t>
        </is>
      </c>
      <c r="F68" s="319" t="n">
        <v>43298</v>
      </c>
      <c r="G68" s="319" t="n">
        <v>72686</v>
      </c>
      <c r="H68" s="318" t="n">
        <v>2118</v>
      </c>
      <c r="I68" s="318" t="n">
        <v>0.85</v>
      </c>
      <c r="J68" s="318">
        <f>ROUND(H68*(I68/1000),2)</f>
        <v/>
      </c>
      <c r="K68" s="318" t="n"/>
    </row>
    <row r="69">
      <c r="B69" s="317" t="n">
        <v>41</v>
      </c>
      <c r="C69" s="318" t="n">
        <v>10072165</v>
      </c>
      <c r="D69" s="318" t="inlineStr">
        <is>
          <t>Strange Angel DAI House Cross Platform</t>
        </is>
      </c>
      <c r="E69" s="318" t="inlineStr">
        <is>
          <t>CBS</t>
        </is>
      </c>
      <c r="F69" s="319" t="n">
        <v>43264</v>
      </c>
      <c r="G69" s="319" t="n">
        <v>72686</v>
      </c>
      <c r="H69" s="318" t="n">
        <v>672712</v>
      </c>
      <c r="I69" s="318" t="n">
        <v>0.85</v>
      </c>
      <c r="J69" s="318">
        <f>ROUND(H69*(I69/1000),2)</f>
        <v/>
      </c>
      <c r="K69" s="318" t="n"/>
    </row>
    <row r="70">
      <c r="B70" s="317" t="n">
        <v>42</v>
      </c>
      <c r="C70" s="318" t="n">
        <v>10072165</v>
      </c>
      <c r="D70" s="318" t="inlineStr">
        <is>
          <t>Strange Angel DAI House Cross Platform</t>
        </is>
      </c>
      <c r="E70" s="318" t="inlineStr">
        <is>
          <t>POP TV</t>
        </is>
      </c>
      <c r="F70" s="319" t="n">
        <v>43264</v>
      </c>
      <c r="G70" s="319" t="n">
        <v>72686</v>
      </c>
      <c r="H70" s="318" t="n">
        <v>1721</v>
      </c>
      <c r="I70" s="318" t="n">
        <v>0.85</v>
      </c>
      <c r="J70" s="318">
        <f>ROUND(H70*(I70/1000),2)</f>
        <v/>
      </c>
      <c r="K70" s="318" t="n"/>
    </row>
    <row r="71">
      <c r="B71" s="317" t="n">
        <v>43</v>
      </c>
      <c r="C71" s="318" t="n">
        <v>10072172</v>
      </c>
      <c r="D71" s="318" t="inlineStr">
        <is>
          <t>48746_DNP_OLV_194_Dominos 2018-19 Upfront</t>
        </is>
      </c>
      <c r="E71" s="318" t="inlineStr">
        <is>
          <t>CBS</t>
        </is>
      </c>
      <c r="F71" s="319" t="n">
        <v>43377</v>
      </c>
      <c r="G71" s="319" t="n">
        <v>43646</v>
      </c>
      <c r="H71" s="318" t="n">
        <v>406992</v>
      </c>
      <c r="I71" s="318" t="n">
        <v>0.85</v>
      </c>
      <c r="J71" s="318">
        <f>ROUND(H71*(I71/1000),2)</f>
        <v/>
      </c>
      <c r="K71" s="318" t="n"/>
    </row>
    <row r="72">
      <c r="B72" s="317" t="n">
        <v>44</v>
      </c>
      <c r="C72" s="318" t="n">
        <v>10072182</v>
      </c>
      <c r="D72" s="318" t="inlineStr">
        <is>
          <t>49258_CarMax 18/19 Upfront</t>
        </is>
      </c>
      <c r="E72" s="318" t="inlineStr">
        <is>
          <t>CBS</t>
        </is>
      </c>
      <c r="F72" s="319" t="n">
        <v>43381</v>
      </c>
      <c r="G72" s="319" t="n">
        <v>43646</v>
      </c>
      <c r="H72" s="318" t="n">
        <v>2725373</v>
      </c>
      <c r="I72" s="318" t="n">
        <v>0.85</v>
      </c>
      <c r="J72" s="318">
        <f>ROUND(H72*(I72/1000),2)</f>
        <v/>
      </c>
      <c r="K72" s="318" t="n"/>
    </row>
    <row r="73">
      <c r="B73" s="317" t="n">
        <v>45</v>
      </c>
      <c r="C73" s="318" t="n">
        <v>10072182</v>
      </c>
      <c r="D73" s="318" t="inlineStr">
        <is>
          <t>49258_CarMax 18/19 Upfront</t>
        </is>
      </c>
      <c r="E73" s="318" t="inlineStr">
        <is>
          <t>POP TV</t>
        </is>
      </c>
      <c r="F73" s="319" t="n">
        <v>43381</v>
      </c>
      <c r="G73" s="319" t="n">
        <v>43646</v>
      </c>
      <c r="H73" s="318" t="n">
        <v>196547</v>
      </c>
      <c r="I73" s="318" t="n">
        <v>0.85</v>
      </c>
      <c r="J73" s="318">
        <f>ROUND(H73*(I73/1000),2)</f>
        <v/>
      </c>
      <c r="K73" s="318" t="n"/>
    </row>
    <row r="74">
      <c r="B74" s="317" t="n">
        <v>46</v>
      </c>
      <c r="C74" s="318" t="n">
        <v>10072188</v>
      </c>
      <c r="D74" s="318" t="inlineStr">
        <is>
          <t>Bull DAI House</t>
        </is>
      </c>
      <c r="E74" s="318" t="inlineStr">
        <is>
          <t>CBS</t>
        </is>
      </c>
      <c r="F74" s="319" t="n">
        <v>42568</v>
      </c>
      <c r="G74" s="319" t="n">
        <v>72686</v>
      </c>
      <c r="H74" s="318" t="n">
        <v>795506</v>
      </c>
      <c r="I74" s="318" t="n">
        <v>0.85</v>
      </c>
      <c r="J74" s="318">
        <f>ROUND(H74*(I74/1000),2)</f>
        <v/>
      </c>
      <c r="K74" s="318" t="n"/>
    </row>
    <row r="75">
      <c r="B75" s="317" t="n">
        <v>47</v>
      </c>
      <c r="C75" s="318" t="n">
        <v>10072188</v>
      </c>
      <c r="D75" s="318" t="inlineStr">
        <is>
          <t>Bull DAI House</t>
        </is>
      </c>
      <c r="E75" s="318" t="inlineStr">
        <is>
          <t>POP TV</t>
        </is>
      </c>
      <c r="F75" s="319" t="n">
        <v>42568</v>
      </c>
      <c r="G75" s="319" t="n">
        <v>72686</v>
      </c>
      <c r="H75" s="318" t="n">
        <v>2075</v>
      </c>
      <c r="I75" s="318" t="n">
        <v>0.85</v>
      </c>
      <c r="J75" s="318">
        <f>ROUND(H75*(I75/1000),2)</f>
        <v/>
      </c>
      <c r="K75" s="318" t="n"/>
    </row>
    <row r="76">
      <c r="B76" s="317" t="n">
        <v>48</v>
      </c>
      <c r="C76" s="318" t="n">
        <v>10072194</v>
      </c>
      <c r="D76" s="318" t="inlineStr">
        <is>
          <t>MacGyver DAI HOUSE Cross Platform</t>
        </is>
      </c>
      <c r="E76" s="318" t="inlineStr">
        <is>
          <t>CBS</t>
        </is>
      </c>
      <c r="F76" s="319" t="n">
        <v>42586</v>
      </c>
      <c r="G76" s="319" t="n">
        <v>72686</v>
      </c>
      <c r="H76" s="318" t="n">
        <v>229356</v>
      </c>
      <c r="I76" s="318" t="n">
        <v>0.85</v>
      </c>
      <c r="J76" s="318">
        <f>ROUND(H76*(I76/1000),2)</f>
        <v/>
      </c>
      <c r="K76" s="318" t="n"/>
    </row>
    <row r="77">
      <c r="B77" s="317" t="n">
        <v>49</v>
      </c>
      <c r="C77" s="318" t="n">
        <v>10072194</v>
      </c>
      <c r="D77" s="318" t="inlineStr">
        <is>
          <t>MacGyver DAI HOUSE Cross Platform</t>
        </is>
      </c>
      <c r="E77" s="318" t="inlineStr">
        <is>
          <t>POP TV</t>
        </is>
      </c>
      <c r="F77" s="319" t="n">
        <v>42586</v>
      </c>
      <c r="G77" s="319" t="n">
        <v>72686</v>
      </c>
      <c r="H77" s="318" t="n">
        <v>676</v>
      </c>
      <c r="I77" s="318" t="n">
        <v>0.85</v>
      </c>
      <c r="J77" s="318">
        <f>ROUND(H77*(I77/1000),2)</f>
        <v/>
      </c>
      <c r="K77" s="318" t="n"/>
    </row>
    <row r="78">
      <c r="B78" s="317" t="n">
        <v>50</v>
      </c>
      <c r="C78" s="318" t="n">
        <v>10072195</v>
      </c>
      <c r="D78" s="318" t="inlineStr">
        <is>
          <t>Mom DAI HOUSE Cross Platform</t>
        </is>
      </c>
      <c r="E78" s="318" t="inlineStr">
        <is>
          <t>CBS</t>
        </is>
      </c>
      <c r="F78" s="319" t="n">
        <v>42271</v>
      </c>
      <c r="G78" s="319" t="n">
        <v>72686</v>
      </c>
      <c r="H78" s="318" t="n">
        <v>824131</v>
      </c>
      <c r="I78" s="318" t="n">
        <v>0.85</v>
      </c>
      <c r="J78" s="318">
        <f>ROUND(H78*(I78/1000),2)</f>
        <v/>
      </c>
      <c r="K78" s="318" t="n"/>
    </row>
    <row r="79">
      <c r="B79" s="317" t="n">
        <v>51</v>
      </c>
      <c r="C79" s="318" t="n">
        <v>10072195</v>
      </c>
      <c r="D79" s="318" t="inlineStr">
        <is>
          <t>Mom DAI HOUSE Cross Platform</t>
        </is>
      </c>
      <c r="E79" s="318" t="inlineStr">
        <is>
          <t>POP TV</t>
        </is>
      </c>
      <c r="F79" s="319" t="n">
        <v>42271</v>
      </c>
      <c r="G79" s="319" t="n">
        <v>72686</v>
      </c>
      <c r="H79" s="318" t="n">
        <v>2158</v>
      </c>
      <c r="I79" s="318" t="n">
        <v>0.85</v>
      </c>
      <c r="J79" s="318">
        <f>ROUND(H79*(I79/1000),2)</f>
        <v/>
      </c>
      <c r="K79" s="318" t="n"/>
    </row>
    <row r="80">
      <c r="B80" s="317" t="n">
        <v>52</v>
      </c>
      <c r="C80" s="318" t="n">
        <v>10072197</v>
      </c>
      <c r="D80" s="318" t="inlineStr">
        <is>
          <t>Survivor DAI HOUSE Cross Platform</t>
        </is>
      </c>
      <c r="E80" s="318" t="inlineStr">
        <is>
          <t>CBS</t>
        </is>
      </c>
      <c r="F80" s="319" t="n">
        <v>42259</v>
      </c>
      <c r="G80" s="319" t="n">
        <v>72686</v>
      </c>
      <c r="H80" s="318" t="n">
        <v>1083072</v>
      </c>
      <c r="I80" s="318" t="n">
        <v>0.85</v>
      </c>
      <c r="J80" s="318">
        <f>ROUND(H80*(I80/1000),2)</f>
        <v/>
      </c>
      <c r="K80" s="318" t="n"/>
    </row>
    <row r="81">
      <c r="B81" s="317" t="n">
        <v>53</v>
      </c>
      <c r="C81" s="318" t="n">
        <v>10072197</v>
      </c>
      <c r="D81" s="318" t="inlineStr">
        <is>
          <t>Survivor DAI HOUSE Cross Platform</t>
        </is>
      </c>
      <c r="E81" s="318" t="inlineStr">
        <is>
          <t>POP TV</t>
        </is>
      </c>
      <c r="F81" s="319" t="n">
        <v>42259</v>
      </c>
      <c r="G81" s="319" t="n">
        <v>72686</v>
      </c>
      <c r="H81" s="318" t="n">
        <v>2095</v>
      </c>
      <c r="I81" s="318" t="n">
        <v>0.85</v>
      </c>
      <c r="J81" s="318">
        <f>ROUND(H81*(I81/1000),2)</f>
        <v/>
      </c>
      <c r="K81" s="318" t="n"/>
    </row>
    <row r="82">
      <c r="B82" s="317" t="n">
        <v>54</v>
      </c>
      <c r="C82" s="318" t="n">
        <v>10072199</v>
      </c>
      <c r="D82" s="318" t="inlineStr">
        <is>
          <t>48806_Unilever Prime 18/19 Fluidity</t>
        </is>
      </c>
      <c r="E82" s="318" t="inlineStr">
        <is>
          <t>CBS</t>
        </is>
      </c>
      <c r="F82" s="319" t="n">
        <v>43381</v>
      </c>
      <c r="G82" s="319" t="n">
        <v>43646</v>
      </c>
      <c r="H82" s="318" t="n">
        <v>753587</v>
      </c>
      <c r="I82" s="318" t="n">
        <v>0.85</v>
      </c>
      <c r="J82" s="318">
        <f>ROUND(H82*(I82/1000),2)</f>
        <v/>
      </c>
      <c r="K82" s="318" t="n"/>
    </row>
    <row r="83">
      <c r="B83" s="317" t="n">
        <v>55</v>
      </c>
      <c r="C83" s="318" t="n">
        <v>10072211</v>
      </c>
      <c r="D83" s="318" t="inlineStr">
        <is>
          <t>49849_Shark Ninja UF DUO V2</t>
        </is>
      </c>
      <c r="E83" s="318" t="inlineStr">
        <is>
          <t>CBS</t>
        </is>
      </c>
      <c r="F83" s="319" t="n">
        <v>43381</v>
      </c>
      <c r="G83" s="319" t="n">
        <v>43646</v>
      </c>
      <c r="H83" s="318" t="n">
        <v>173172</v>
      </c>
      <c r="I83" s="318" t="n">
        <v>0.85</v>
      </c>
      <c r="J83" s="318">
        <f>ROUND(H83*(I83/1000),2)</f>
        <v/>
      </c>
      <c r="K83" s="318" t="n"/>
    </row>
    <row r="84">
      <c r="B84" s="317" t="n">
        <v>56</v>
      </c>
      <c r="C84" s="318" t="n">
        <v>10072211</v>
      </c>
      <c r="D84" s="318" t="inlineStr">
        <is>
          <t>49849_Shark Ninja UF DUO V2</t>
        </is>
      </c>
      <c r="E84" s="318" t="inlineStr">
        <is>
          <t>POP TV</t>
        </is>
      </c>
      <c r="F84" s="319" t="n">
        <v>43381</v>
      </c>
      <c r="G84" s="319" t="n">
        <v>43646</v>
      </c>
      <c r="H84" s="318" t="n">
        <v>1093</v>
      </c>
      <c r="I84" s="318" t="n">
        <v>0.85</v>
      </c>
      <c r="J84" s="318">
        <f>ROUND(H84*(I84/1000),2)</f>
        <v/>
      </c>
      <c r="K84" s="318" t="n"/>
    </row>
    <row r="85">
      <c r="B85" s="317" t="n">
        <v>57</v>
      </c>
      <c r="C85" s="318" t="n">
        <v>10072224</v>
      </c>
      <c r="D85" s="318" t="inlineStr">
        <is>
          <t>49531_Mizkan Prime Fluidity 18/19</t>
        </is>
      </c>
      <c r="E85" s="318" t="inlineStr">
        <is>
          <t>CBS</t>
        </is>
      </c>
      <c r="F85" s="319" t="n">
        <v>43383</v>
      </c>
      <c r="G85" s="319" t="n">
        <v>43618</v>
      </c>
      <c r="H85" s="318" t="n">
        <v>104036</v>
      </c>
      <c r="I85" s="318" t="n">
        <v>0.85</v>
      </c>
      <c r="J85" s="318">
        <f>ROUND(H85*(I85/1000),2)</f>
        <v/>
      </c>
      <c r="K85" s="318" t="n"/>
    </row>
    <row r="86">
      <c r="B86" s="317" t="n">
        <v>58</v>
      </c>
      <c r="C86" s="318" t="n">
        <v>10072225</v>
      </c>
      <c r="D86" s="318" t="inlineStr">
        <is>
          <t>48871_Facebook 18/19 Fluidity</t>
        </is>
      </c>
      <c r="E86" s="318" t="inlineStr">
        <is>
          <t>CBS</t>
        </is>
      </c>
      <c r="F86" s="319" t="n">
        <v>43384</v>
      </c>
      <c r="G86" s="319" t="n">
        <v>43597</v>
      </c>
      <c r="H86" s="318" t="n">
        <v>56754</v>
      </c>
      <c r="I86" s="318" t="n">
        <v>0.85</v>
      </c>
      <c r="J86" s="318">
        <f>ROUND(H86*(I86/1000),2)</f>
        <v/>
      </c>
      <c r="K86" s="318" t="n"/>
    </row>
    <row r="87">
      <c r="B87" s="317" t="n">
        <v>59</v>
      </c>
      <c r="C87" s="318" t="n">
        <v>10072226</v>
      </c>
      <c r="D87" s="318" t="inlineStr">
        <is>
          <t>48783_Church &amp; Dwight Prime 18/19 Fluidity</t>
        </is>
      </c>
      <c r="E87" s="318" t="inlineStr">
        <is>
          <t>CBS</t>
        </is>
      </c>
      <c r="F87" s="319" t="n">
        <v>43383</v>
      </c>
      <c r="G87" s="319" t="n">
        <v>43646</v>
      </c>
      <c r="H87" s="318" t="n">
        <v>89849</v>
      </c>
      <c r="I87" s="318" t="n">
        <v>0.85</v>
      </c>
      <c r="J87" s="318">
        <f>ROUND(H87*(I87/1000),2)</f>
        <v/>
      </c>
      <c r="K87" s="318" t="n"/>
    </row>
    <row r="88">
      <c r="B88" s="317" t="n">
        <v>60</v>
      </c>
      <c r="C88" s="318" t="n">
        <v>10072229</v>
      </c>
      <c r="D88" s="318" t="inlineStr">
        <is>
          <t>49861_Burlington Upfront 18/19 Prime</t>
        </is>
      </c>
      <c r="E88" s="318" t="inlineStr">
        <is>
          <t>CBS</t>
        </is>
      </c>
      <c r="F88" s="319" t="n">
        <v>43384</v>
      </c>
      <c r="G88" s="319" t="n">
        <v>43632</v>
      </c>
      <c r="H88" s="318" t="n">
        <v>355701</v>
      </c>
      <c r="I88" s="318" t="n">
        <v>0.85</v>
      </c>
      <c r="J88" s="318">
        <f>ROUND(H88*(I88/1000),2)</f>
        <v/>
      </c>
      <c r="K88" s="318" t="n"/>
    </row>
    <row r="89">
      <c r="B89" s="317" t="n">
        <v>61</v>
      </c>
      <c r="C89" s="318" t="n">
        <v>10072253</v>
      </c>
      <c r="D89" s="318" t="inlineStr">
        <is>
          <t>49847_AVF_FY'19 CBS Streaming_18103_19531_VID_BRD_CPG_USA</t>
        </is>
      </c>
      <c r="E89" s="318" t="inlineStr">
        <is>
          <t>CBS</t>
        </is>
      </c>
      <c r="F89" s="319" t="n">
        <v>43388</v>
      </c>
      <c r="G89" s="319" t="n">
        <v>43590</v>
      </c>
      <c r="H89" s="318" t="n">
        <v>7260</v>
      </c>
      <c r="I89" s="318" t="n">
        <v>0.85</v>
      </c>
      <c r="J89" s="318">
        <f>ROUND(H89*(I89/1000),2)</f>
        <v/>
      </c>
      <c r="K89" s="318" t="n"/>
    </row>
    <row r="90">
      <c r="B90" s="317" t="n">
        <v>62</v>
      </c>
      <c r="C90" s="318" t="n">
        <v>10072253</v>
      </c>
      <c r="D90" s="318" t="inlineStr">
        <is>
          <t>49847_AVF_FY'19 CBS Streaming_18103_19531_VID_BRD_CPG_USA</t>
        </is>
      </c>
      <c r="E90" s="318" t="inlineStr">
        <is>
          <t>POP TV</t>
        </is>
      </c>
      <c r="F90" s="319" t="n">
        <v>43388</v>
      </c>
      <c r="G90" s="319" t="n">
        <v>43590</v>
      </c>
      <c r="H90" s="318" t="n">
        <v>281</v>
      </c>
      <c r="I90" s="318" t="n">
        <v>0.85</v>
      </c>
      <c r="J90" s="318">
        <f>ROUND(H90*(I90/1000),2)</f>
        <v/>
      </c>
      <c r="K90" s="318" t="n"/>
    </row>
    <row r="91">
      <c r="B91" s="317" t="n">
        <v>63</v>
      </c>
      <c r="C91" s="318" t="n">
        <v>10131984</v>
      </c>
      <c r="D91" s="318" t="inlineStr">
        <is>
          <t>49981_Lionsgate 2018/2019 Fluidity</t>
        </is>
      </c>
      <c r="E91" s="318" t="inlineStr">
        <is>
          <t>CBS</t>
        </is>
      </c>
      <c r="F91" s="319" t="n">
        <v>43401</v>
      </c>
      <c r="G91" s="319" t="n">
        <v>43646</v>
      </c>
      <c r="H91" s="318" t="n">
        <v>3067</v>
      </c>
      <c r="I91" s="318" t="n">
        <v>0.85</v>
      </c>
      <c r="J91" s="318">
        <f>ROUND(H91*(I91/1000),2)</f>
        <v/>
      </c>
      <c r="K91" s="318" t="n"/>
    </row>
    <row r="92">
      <c r="B92" s="317" t="n">
        <v>64</v>
      </c>
      <c r="C92" s="318" t="n">
        <v>10131995</v>
      </c>
      <c r="D92" s="318" t="inlineStr">
        <is>
          <t>48375_Old Navy 2018-19 Upfront</t>
        </is>
      </c>
      <c r="E92" s="318" t="inlineStr">
        <is>
          <t>CBS</t>
        </is>
      </c>
      <c r="F92" s="319" t="n">
        <v>43404</v>
      </c>
      <c r="G92" s="319" t="n">
        <v>43625</v>
      </c>
      <c r="H92" s="318" t="n">
        <v>47228</v>
      </c>
      <c r="I92" s="318" t="n">
        <v>0.85</v>
      </c>
      <c r="J92" s="318">
        <f>ROUND(H92*(I92/1000),2)</f>
        <v/>
      </c>
      <c r="K92" s="318" t="n"/>
    </row>
    <row r="93">
      <c r="B93" s="317" t="n">
        <v>65</v>
      </c>
      <c r="C93" s="318" t="n">
        <v>10151999</v>
      </c>
      <c r="D93" s="318" t="inlineStr">
        <is>
          <t>48853_Paramount Prime Fluidity BY18/19</t>
        </is>
      </c>
      <c r="E93" s="318" t="inlineStr">
        <is>
          <t>CBS</t>
        </is>
      </c>
      <c r="F93" s="319" t="n">
        <v>43430</v>
      </c>
      <c r="G93" s="319" t="n">
        <v>43618</v>
      </c>
      <c r="H93" s="318" t="n">
        <v>119574</v>
      </c>
      <c r="I93" s="318" t="n">
        <v>0.85</v>
      </c>
      <c r="J93" s="318">
        <f>ROUND(H93*(I93/1000),2)</f>
        <v/>
      </c>
      <c r="K93" s="318" t="n"/>
    </row>
    <row r="94">
      <c r="B94" s="317" t="n">
        <v>66</v>
      </c>
      <c r="C94" s="318" t="n">
        <v>10152013</v>
      </c>
      <c r="D94" s="318" t="inlineStr">
        <is>
          <t>Tell Me A Story DAI House</t>
        </is>
      </c>
      <c r="E94" s="318" t="inlineStr">
        <is>
          <t>CBS</t>
        </is>
      </c>
      <c r="F94" s="319" t="n">
        <v>43434</v>
      </c>
      <c r="G94" s="319" t="n">
        <v>72686</v>
      </c>
      <c r="H94" s="318" t="n">
        <v>674228</v>
      </c>
      <c r="I94" s="318" t="n">
        <v>0.85</v>
      </c>
      <c r="J94" s="318">
        <f>ROUND(H94*(I94/1000),2)</f>
        <v/>
      </c>
      <c r="K94" s="318" t="n"/>
    </row>
    <row r="95">
      <c r="B95" s="317" t="n">
        <v>67</v>
      </c>
      <c r="C95" s="318" t="n">
        <v>10152013</v>
      </c>
      <c r="D95" s="318" t="inlineStr">
        <is>
          <t>Tell Me A Story DAI House</t>
        </is>
      </c>
      <c r="E95" s="318" t="inlineStr">
        <is>
          <t>POP TV</t>
        </is>
      </c>
      <c r="F95" s="319" t="n">
        <v>43434</v>
      </c>
      <c r="G95" s="319" t="n">
        <v>72686</v>
      </c>
      <c r="H95" s="318" t="n">
        <v>252358</v>
      </c>
      <c r="I95" s="318" t="n">
        <v>0.85</v>
      </c>
      <c r="J95" s="318">
        <f>ROUND(H95*(I95/1000),2)</f>
        <v/>
      </c>
      <c r="K95" s="318" t="n"/>
    </row>
    <row r="96">
      <c r="B96" s="317" t="n">
        <v>68</v>
      </c>
      <c r="C96" s="318" t="n">
        <v>10152029</v>
      </c>
      <c r="D96" s="318" t="inlineStr">
        <is>
          <t>48774_Domino's Prime Fluidity 18/19</t>
        </is>
      </c>
      <c r="E96" s="318" t="inlineStr">
        <is>
          <t>CBS</t>
        </is>
      </c>
      <c r="F96" s="319" t="n">
        <v>43465</v>
      </c>
      <c r="G96" s="319" t="n">
        <v>43646</v>
      </c>
      <c r="H96" s="318" t="n">
        <v>107940</v>
      </c>
      <c r="I96" s="318" t="n">
        <v>0.85</v>
      </c>
      <c r="J96" s="318">
        <f>ROUND(H96*(I96/1000),2)</f>
        <v/>
      </c>
      <c r="K96" s="318" t="n"/>
    </row>
    <row r="97">
      <c r="B97" s="317" t="n">
        <v>69</v>
      </c>
      <c r="C97" s="318" t="n">
        <v>10152041</v>
      </c>
      <c r="D97" s="318" t="inlineStr">
        <is>
          <t>50849_RCI_NationalOLV_1H2019</t>
        </is>
      </c>
      <c r="E97" s="318" t="inlineStr">
        <is>
          <t>CBS</t>
        </is>
      </c>
      <c r="F97" s="319" t="n">
        <v>43466</v>
      </c>
      <c r="G97" s="319" t="n">
        <v>43646</v>
      </c>
      <c r="H97" s="318" t="n">
        <v>583159</v>
      </c>
      <c r="I97" s="318" t="n">
        <v>0.85</v>
      </c>
      <c r="J97" s="318">
        <f>ROUND(H97*(I97/1000),2)</f>
        <v/>
      </c>
      <c r="K97" s="318" t="n"/>
    </row>
    <row r="98">
      <c r="B98" s="317" t="n">
        <v>70</v>
      </c>
      <c r="C98" s="318" t="n">
        <v>10152041</v>
      </c>
      <c r="D98" s="318" t="inlineStr">
        <is>
          <t>50849_RCI_NationalOLV_1H2019</t>
        </is>
      </c>
      <c r="E98" s="318" t="inlineStr">
        <is>
          <t>POP TV</t>
        </is>
      </c>
      <c r="F98" s="319" t="n">
        <v>43466</v>
      </c>
      <c r="G98" s="319" t="n">
        <v>43646</v>
      </c>
      <c r="H98" s="318" t="n">
        <v>3374</v>
      </c>
      <c r="I98" s="318" t="n">
        <v>0.85</v>
      </c>
      <c r="J98" s="318">
        <f>ROUND(H98*(I98/1000),2)</f>
        <v/>
      </c>
      <c r="K98" s="318" t="n"/>
    </row>
    <row r="99">
      <c r="B99" s="317" t="n">
        <v>71</v>
      </c>
      <c r="C99" s="318" t="n">
        <v>10152043</v>
      </c>
      <c r="D99" s="318" t="inlineStr">
        <is>
          <t>50757_NVS_PHRM_COS_OLV_VID_AWRNS_2019</t>
        </is>
      </c>
      <c r="E99" s="318" t="inlineStr">
        <is>
          <t>CBS</t>
        </is>
      </c>
      <c r="F99" s="319" t="n">
        <v>43466</v>
      </c>
      <c r="G99" s="319" t="n">
        <v>43646</v>
      </c>
      <c r="H99" s="318" t="n">
        <v>329890</v>
      </c>
      <c r="I99" s="318" t="n">
        <v>0.85</v>
      </c>
      <c r="J99" s="318">
        <f>ROUND(H99*(I99/1000),2)</f>
        <v/>
      </c>
      <c r="K99" s="318" t="n"/>
    </row>
    <row r="100">
      <c r="B100" s="317" t="n">
        <v>72</v>
      </c>
      <c r="C100" s="318" t="n">
        <v>10152044</v>
      </c>
      <c r="D100" s="318" t="inlineStr">
        <is>
          <t>50864_NVS_PHRM_COSPA_OLV_VID_AWRNS_2019</t>
        </is>
      </c>
      <c r="E100" s="318" t="inlineStr">
        <is>
          <t>CBS</t>
        </is>
      </c>
      <c r="F100" s="319" t="n">
        <v>43466</v>
      </c>
      <c r="G100" s="319" t="n">
        <v>43646</v>
      </c>
      <c r="H100" s="318" t="n">
        <v>247960</v>
      </c>
      <c r="I100" s="318" t="n">
        <v>0.85</v>
      </c>
      <c r="J100" s="318">
        <f>ROUND(H100*(I100/1000),2)</f>
        <v/>
      </c>
      <c r="K100" s="318" t="n"/>
    </row>
    <row r="101">
      <c r="B101" s="317" t="n">
        <v>73</v>
      </c>
      <c r="C101" s="318" t="n">
        <v>10152047</v>
      </c>
      <c r="D101" s="318" t="inlineStr">
        <is>
          <t>51072_Weight Watchers 18/19 UF</t>
        </is>
      </c>
      <c r="E101" s="318" t="inlineStr">
        <is>
          <t>CBS</t>
        </is>
      </c>
      <c r="F101" s="319" t="n">
        <v>43464</v>
      </c>
      <c r="G101" s="319" t="n">
        <v>43622</v>
      </c>
      <c r="H101" s="318" t="n">
        <v>180379</v>
      </c>
      <c r="I101" s="318" t="n">
        <v>0.85</v>
      </c>
      <c r="J101" s="318">
        <f>ROUND(H101*(I101/1000),2)</f>
        <v/>
      </c>
      <c r="K101" s="318" t="n"/>
    </row>
    <row r="102">
      <c r="B102" s="317" t="n">
        <v>74</v>
      </c>
      <c r="C102" s="318" t="n">
        <v>10152049</v>
      </c>
      <c r="D102" s="318" t="inlineStr">
        <is>
          <t>50952_2019 Taltz PSA</t>
        </is>
      </c>
      <c r="E102" s="318" t="inlineStr">
        <is>
          <t>CBS</t>
        </is>
      </c>
      <c r="F102" s="319" t="n">
        <v>43467</v>
      </c>
      <c r="G102" s="319" t="n">
        <v>43738</v>
      </c>
      <c r="H102" s="318" t="n">
        <v>18350</v>
      </c>
      <c r="I102" s="318" t="n">
        <v>0.85</v>
      </c>
      <c r="J102" s="318">
        <f>ROUND(H102*(I102/1000),2)</f>
        <v/>
      </c>
      <c r="K102" s="318" t="n"/>
    </row>
    <row r="103">
      <c r="B103" s="317" t="n">
        <v>75</v>
      </c>
      <c r="C103" s="318" t="n">
        <v>10152050</v>
      </c>
      <c r="D103" s="318" t="inlineStr">
        <is>
          <t>50965_2019 Taltz PSO</t>
        </is>
      </c>
      <c r="E103" s="318" t="inlineStr">
        <is>
          <t>CBS</t>
        </is>
      </c>
      <c r="F103" s="319" t="n">
        <v>43467</v>
      </c>
      <c r="G103" s="319" t="n">
        <v>43738</v>
      </c>
      <c r="H103" s="318" t="n">
        <v>15246</v>
      </c>
      <c r="I103" s="318" t="n">
        <v>0.85</v>
      </c>
      <c r="J103" s="318">
        <f>ROUND(H103*(I103/1000),2)</f>
        <v/>
      </c>
      <c r="K103" s="318" t="n"/>
    </row>
    <row r="104">
      <c r="B104" s="317" t="n">
        <v>76</v>
      </c>
      <c r="C104" s="318" t="n">
        <v>10152051</v>
      </c>
      <c r="D104" s="318" t="inlineStr">
        <is>
          <t>49567_18-19_MLM_FEP_Upfront_1-3Q</t>
        </is>
      </c>
      <c r="E104" s="318" t="inlineStr">
        <is>
          <t>CBS</t>
        </is>
      </c>
      <c r="F104" s="319" t="n">
        <v>43466</v>
      </c>
      <c r="G104" s="319" t="n">
        <v>43646</v>
      </c>
      <c r="H104" s="318" t="n">
        <v>2528880</v>
      </c>
      <c r="I104" s="318" t="n">
        <v>0.85</v>
      </c>
      <c r="J104" s="318">
        <f>ROUND(H104*(I104/1000),2)</f>
        <v/>
      </c>
      <c r="K104" s="318" t="n"/>
    </row>
    <row r="105">
      <c r="B105" s="317" t="n">
        <v>77</v>
      </c>
      <c r="C105" s="318" t="n">
        <v>10152052</v>
      </c>
      <c r="D105" s="318" t="inlineStr">
        <is>
          <t>50863_NVS_PHRM_ENT_OLV_VID_AWRNS_2019</t>
        </is>
      </c>
      <c r="E105" s="318" t="inlineStr">
        <is>
          <t>CBS</t>
        </is>
      </c>
      <c r="F105" s="319" t="n">
        <v>43466</v>
      </c>
      <c r="G105" s="319" t="n">
        <v>43646</v>
      </c>
      <c r="H105" s="318" t="n">
        <v>304289</v>
      </c>
      <c r="I105" s="318" t="n">
        <v>0.85</v>
      </c>
      <c r="J105" s="318">
        <f>ROUND(H105*(I105/1000),2)</f>
        <v/>
      </c>
      <c r="K105" s="318" t="n"/>
    </row>
    <row r="106">
      <c r="B106" s="317" t="n">
        <v>78</v>
      </c>
      <c r="C106" s="318" t="n">
        <v>10152056</v>
      </c>
      <c r="D106" s="318" t="inlineStr">
        <is>
          <t>48452_Trulicity Video 2019</t>
        </is>
      </c>
      <c r="E106" s="318" t="inlineStr">
        <is>
          <t>CBS</t>
        </is>
      </c>
      <c r="F106" s="319" t="n">
        <v>43467</v>
      </c>
      <c r="G106" s="319" t="n">
        <v>43646</v>
      </c>
      <c r="H106" s="318" t="n">
        <v>77668</v>
      </c>
      <c r="I106" s="318" t="n">
        <v>0.85</v>
      </c>
      <c r="J106" s="318">
        <f>ROUND(H106*(I106/1000),2)</f>
        <v/>
      </c>
      <c r="K106" s="318" t="n"/>
    </row>
    <row r="107">
      <c r="B107" s="317" t="n">
        <v>79</v>
      </c>
      <c r="C107" s="318" t="n">
        <v>10152084</v>
      </c>
      <c r="D107" s="318" t="inlineStr">
        <is>
          <t>49136_2019_HYU_T1L_NAT_*NATN_18-19 VUF TV FEP</t>
        </is>
      </c>
      <c r="E107" s="318" t="inlineStr">
        <is>
          <t>CBS</t>
        </is>
      </c>
      <c r="F107" s="319" t="n">
        <v>43467</v>
      </c>
      <c r="G107" s="319" t="n">
        <v>43646</v>
      </c>
      <c r="H107" s="318" t="n">
        <v>322984</v>
      </c>
      <c r="I107" s="318" t="n">
        <v>0.85</v>
      </c>
      <c r="J107" s="318">
        <f>ROUND(H107*(I107/1000),2)</f>
        <v/>
      </c>
      <c r="K107" s="318" t="n"/>
    </row>
    <row r="108">
      <c r="B108" s="317" t="n">
        <v>80</v>
      </c>
      <c r="C108" s="318" t="n">
        <v>10152091</v>
      </c>
      <c r="D108" s="318" t="inlineStr">
        <is>
          <t>51285_Fidelity VOD 2019</t>
        </is>
      </c>
      <c r="E108" s="318" t="inlineStr">
        <is>
          <t>CBS</t>
        </is>
      </c>
      <c r="F108" s="319" t="n">
        <v>43467</v>
      </c>
      <c r="G108" s="319" t="n">
        <v>43597</v>
      </c>
      <c r="H108" s="318" t="n">
        <v>71159</v>
      </c>
      <c r="I108" s="318" t="n">
        <v>0.85</v>
      </c>
      <c r="J108" s="318">
        <f>ROUND(H108*(I108/1000),2)</f>
        <v/>
      </c>
      <c r="K108" s="318" t="n"/>
    </row>
    <row r="109">
      <c r="B109" s="317" t="n">
        <v>81</v>
      </c>
      <c r="C109" s="318" t="n">
        <v>10152094</v>
      </c>
      <c r="D109" s="318" t="inlineStr">
        <is>
          <t>48286_Cigna 1-3Q'19 Upfront</t>
        </is>
      </c>
      <c r="E109" s="318" t="inlineStr">
        <is>
          <t>CBS</t>
        </is>
      </c>
      <c r="F109" s="319" t="n">
        <v>43467</v>
      </c>
      <c r="G109" s="319" t="n">
        <v>43646</v>
      </c>
      <c r="H109" s="318" t="n">
        <v>314942</v>
      </c>
      <c r="I109" s="318" t="n">
        <v>0.85</v>
      </c>
      <c r="J109" s="318">
        <f>ROUND(H109*(I109/1000),2)</f>
        <v/>
      </c>
      <c r="K109" s="318" t="n"/>
    </row>
    <row r="110">
      <c r="B110" s="317" t="n">
        <v>82</v>
      </c>
      <c r="C110" s="318" t="n">
        <v>10152109</v>
      </c>
      <c r="D110" s="318" t="inlineStr">
        <is>
          <t>50543_Booking.com Prime Fluidity 18/19</t>
        </is>
      </c>
      <c r="E110" s="318" t="inlineStr">
        <is>
          <t>CBS</t>
        </is>
      </c>
      <c r="F110" s="319" t="n">
        <v>43472</v>
      </c>
      <c r="G110" s="319" t="n">
        <v>43646</v>
      </c>
      <c r="H110" s="318" t="n">
        <v>289109</v>
      </c>
      <c r="I110" s="318" t="n">
        <v>0.85</v>
      </c>
      <c r="J110" s="318">
        <f>ROUND(H110*(I110/1000),2)</f>
        <v/>
      </c>
      <c r="K110" s="318" t="n"/>
    </row>
    <row r="111">
      <c r="B111" s="317" t="n">
        <v>83</v>
      </c>
      <c r="C111" s="318" t="n">
        <v>10152130</v>
      </c>
      <c r="D111" s="318" t="inlineStr">
        <is>
          <t>48810_Walgreens Prime 18/19 Fluidity</t>
        </is>
      </c>
      <c r="E111" s="318" t="inlineStr">
        <is>
          <t>CBS</t>
        </is>
      </c>
      <c r="F111" s="319" t="n">
        <v>43467</v>
      </c>
      <c r="G111" s="319" t="n">
        <v>43645</v>
      </c>
      <c r="H111" s="318" t="n">
        <v>1002935</v>
      </c>
      <c r="I111" s="318" t="n">
        <v>0.85</v>
      </c>
      <c r="J111" s="318">
        <f>ROUND(H111*(I111/1000),2)</f>
        <v/>
      </c>
      <c r="K111" s="318" t="n"/>
    </row>
    <row r="112">
      <c r="B112" s="317" t="n">
        <v>84</v>
      </c>
      <c r="C112" s="318" t="n">
        <v>10181975</v>
      </c>
      <c r="D112" s="318" t="inlineStr">
        <is>
          <t>48835_Nestle Prime 18/19 Fluidity</t>
        </is>
      </c>
      <c r="E112" s="318" t="inlineStr">
        <is>
          <t>CBS</t>
        </is>
      </c>
      <c r="F112" s="319" t="n">
        <v>43472</v>
      </c>
      <c r="G112" s="319" t="n">
        <v>43646</v>
      </c>
      <c r="H112" s="318" t="n">
        <v>1397598</v>
      </c>
      <c r="I112" s="318" t="n">
        <v>0.85</v>
      </c>
      <c r="J112" s="318">
        <f>ROUND(H112*(I112/1000),2)</f>
        <v/>
      </c>
      <c r="K112" s="318" t="n"/>
    </row>
    <row r="113">
      <c r="B113" s="317" t="n">
        <v>85</v>
      </c>
      <c r="C113" s="318" t="n">
        <v>10181976</v>
      </c>
      <c r="D113" s="318" t="inlineStr">
        <is>
          <t>Star Trek Discover DAI HOUSE Cross Platform</t>
        </is>
      </c>
      <c r="E113" s="318" t="inlineStr">
        <is>
          <t>CBS</t>
        </is>
      </c>
      <c r="F113" s="319" t="n">
        <v>43479</v>
      </c>
      <c r="G113" s="319" t="n">
        <v>72686</v>
      </c>
      <c r="H113" s="318" t="n">
        <v>825378</v>
      </c>
      <c r="I113" s="318" t="n">
        <v>0.85</v>
      </c>
      <c r="J113" s="318">
        <f>ROUND(H113*(I113/1000),2)</f>
        <v/>
      </c>
      <c r="K113" s="318" t="n"/>
    </row>
    <row r="114">
      <c r="B114" s="317" t="n">
        <v>86</v>
      </c>
      <c r="C114" s="318" t="n">
        <v>10181976</v>
      </c>
      <c r="D114" s="318" t="inlineStr">
        <is>
          <t>Star Trek Discover DAI HOUSE Cross Platform</t>
        </is>
      </c>
      <c r="E114" s="318" t="inlineStr">
        <is>
          <t>POP TV</t>
        </is>
      </c>
      <c r="F114" s="319" t="n">
        <v>43479</v>
      </c>
      <c r="G114" s="319" t="n">
        <v>72686</v>
      </c>
      <c r="H114" s="318" t="n">
        <v>2082</v>
      </c>
      <c r="I114" s="318" t="n">
        <v>0.85</v>
      </c>
      <c r="J114" s="318">
        <f>ROUND(H114*(I114/1000),2)</f>
        <v/>
      </c>
      <c r="K114" s="318" t="n"/>
    </row>
    <row r="115">
      <c r="B115" s="317" t="n">
        <v>87</v>
      </c>
      <c r="C115" s="318" t="n">
        <v>10182007</v>
      </c>
      <c r="D115" s="318" t="inlineStr">
        <is>
          <t>51629_OAD_Mens Womens Under 50_CH_US_2019</t>
        </is>
      </c>
      <c r="E115" s="318" t="inlineStr">
        <is>
          <t>CBS</t>
        </is>
      </c>
      <c r="F115" s="319" t="n">
        <v>43481</v>
      </c>
      <c r="G115" s="319" t="n">
        <v>43632</v>
      </c>
      <c r="H115" s="318" t="n">
        <v>774122</v>
      </c>
      <c r="I115" s="318" t="n">
        <v>0.85</v>
      </c>
      <c r="J115" s="318">
        <f>ROUND(H115*(I115/1000),2)</f>
        <v/>
      </c>
      <c r="K115" s="318" t="n"/>
    </row>
    <row r="116">
      <c r="B116" s="317" t="n">
        <v>88</v>
      </c>
      <c r="C116" s="318" t="n">
        <v>10182011</v>
      </c>
      <c r="D116" s="318" t="inlineStr">
        <is>
          <t>51640_JMS_Q1'19_UF_Nutrish</t>
        </is>
      </c>
      <c r="E116" s="318" t="inlineStr">
        <is>
          <t>CBS</t>
        </is>
      </c>
      <c r="F116" s="319" t="n">
        <v>43482</v>
      </c>
      <c r="G116" s="319" t="n">
        <v>43585</v>
      </c>
      <c r="H116" s="318" t="n">
        <v>14</v>
      </c>
      <c r="I116" s="318" t="n">
        <v>0.85</v>
      </c>
      <c r="J116" s="318">
        <f>ROUND(H116*(I116/1000),2)</f>
        <v/>
      </c>
      <c r="K116" s="318" t="n"/>
    </row>
    <row r="117">
      <c r="B117" s="317" t="n">
        <v>89</v>
      </c>
      <c r="C117" s="318" t="n">
        <v>10182016</v>
      </c>
      <c r="D117" s="318" t="inlineStr">
        <is>
          <t>51196_UO NAM Corporate Partners EGMT 2019_UPR</t>
        </is>
      </c>
      <c r="E117" s="318" t="inlineStr">
        <is>
          <t>CBS</t>
        </is>
      </c>
      <c r="F117" s="319" t="n">
        <v>43493</v>
      </c>
      <c r="G117" s="319" t="n">
        <v>43618</v>
      </c>
      <c r="H117" s="318" t="n">
        <v>230871</v>
      </c>
      <c r="I117" s="318" t="n">
        <v>0.85</v>
      </c>
      <c r="J117" s="318">
        <f>ROUND(H117*(I117/1000),2)</f>
        <v/>
      </c>
      <c r="K117" s="318" t="n"/>
    </row>
    <row r="118">
      <c r="B118" s="317" t="n">
        <v>90</v>
      </c>
      <c r="C118" s="318" t="n">
        <v>10182052</v>
      </c>
      <c r="D118" s="318" t="inlineStr">
        <is>
          <t>50981_Verzenio Video 2019 Campaign</t>
        </is>
      </c>
      <c r="E118" s="318" t="inlineStr">
        <is>
          <t>CBS</t>
        </is>
      </c>
      <c r="F118" s="319" t="n">
        <v>43488</v>
      </c>
      <c r="G118" s="319" t="n">
        <v>43646</v>
      </c>
      <c r="H118" s="318" t="n">
        <v>233090</v>
      </c>
      <c r="I118" s="318" t="n">
        <v>0.85</v>
      </c>
      <c r="J118" s="318">
        <f>ROUND(H118*(I118/1000),2)</f>
        <v/>
      </c>
      <c r="K118" s="318" t="n"/>
    </row>
    <row r="119">
      <c r="B119" s="317" t="n">
        <v>91</v>
      </c>
      <c r="C119" s="318" t="n">
        <v>10182076</v>
      </c>
      <c r="D119" s="318" t="inlineStr">
        <is>
          <t>CBS Generic DAI House</t>
        </is>
      </c>
      <c r="E119" s="318" t="inlineStr">
        <is>
          <t>CBS</t>
        </is>
      </c>
      <c r="F119" s="319" t="n">
        <v>43501</v>
      </c>
      <c r="G119" s="319" t="n">
        <v>72686</v>
      </c>
      <c r="H119" s="318" t="n">
        <v>539</v>
      </c>
      <c r="I119" s="318" t="n">
        <v>0.85</v>
      </c>
      <c r="J119" s="318">
        <f>ROUND(H119*(I119/1000),2)</f>
        <v/>
      </c>
      <c r="K119" s="318" t="n"/>
    </row>
    <row r="120">
      <c r="B120" s="317" t="n">
        <v>92</v>
      </c>
      <c r="C120" s="318" t="n">
        <v>10182079</v>
      </c>
      <c r="D120" s="318" t="inlineStr">
        <is>
          <t>52007_Emgality Video 2019 - TVO &amp; OTT</t>
        </is>
      </c>
      <c r="E120" s="318" t="inlineStr">
        <is>
          <t>CBS</t>
        </is>
      </c>
      <c r="F120" s="319" t="n">
        <v>43500</v>
      </c>
      <c r="G120" s="319" t="n">
        <v>43646</v>
      </c>
      <c r="H120" s="318" t="n">
        <v>117143</v>
      </c>
      <c r="I120" s="318" t="n">
        <v>0.85</v>
      </c>
      <c r="J120" s="318">
        <f>ROUND(H120*(I120/1000),2)</f>
        <v/>
      </c>
      <c r="K120" s="318" t="n"/>
    </row>
    <row r="121">
      <c r="B121" s="317" t="n">
        <v>93</v>
      </c>
      <c r="C121" s="318" t="n">
        <v>10182090</v>
      </c>
      <c r="D121" s="318" t="inlineStr">
        <is>
          <t>50938_Haribo Q1 2019 Fluidity</t>
        </is>
      </c>
      <c r="E121" s="318" t="inlineStr">
        <is>
          <t>CBS</t>
        </is>
      </c>
      <c r="F121" s="319" t="n">
        <v>43507</v>
      </c>
      <c r="G121" s="319" t="n">
        <v>43632</v>
      </c>
      <c r="H121" s="318" t="n">
        <v>40712</v>
      </c>
      <c r="I121" s="318" t="n">
        <v>0.85</v>
      </c>
      <c r="J121" s="318">
        <f>ROUND(H121*(I121/1000),2)</f>
        <v/>
      </c>
      <c r="K121" s="318" t="n"/>
    </row>
    <row r="122">
      <c r="B122" s="317" t="n">
        <v>94</v>
      </c>
      <c r="C122" s="318" t="n">
        <v>10182092</v>
      </c>
      <c r="D122" s="318" t="inlineStr">
        <is>
          <t>50778_KH Q1-Q4 2019</t>
        </is>
      </c>
      <c r="E122" s="318" t="inlineStr">
        <is>
          <t>CBS</t>
        </is>
      </c>
      <c r="F122" s="319" t="n">
        <v>43500</v>
      </c>
      <c r="G122" s="319" t="n">
        <v>43632</v>
      </c>
      <c r="H122" s="318" t="n">
        <v>45119</v>
      </c>
      <c r="I122" s="318" t="n">
        <v>0.85</v>
      </c>
      <c r="J122" s="318">
        <f>ROUND(H122*(I122/1000),2)</f>
        <v/>
      </c>
      <c r="K122" s="318" t="n"/>
    </row>
    <row r="123">
      <c r="B123" s="317" t="n">
        <v>95</v>
      </c>
      <c r="C123" s="318" t="n">
        <v>10182092</v>
      </c>
      <c r="D123" s="318" t="inlineStr">
        <is>
          <t>50778_KH Q1-Q4 2019</t>
        </is>
      </c>
      <c r="E123" s="318" t="inlineStr">
        <is>
          <t>POP TV</t>
        </is>
      </c>
      <c r="F123" s="319" t="n">
        <v>43500</v>
      </c>
      <c r="G123" s="319" t="n">
        <v>43632</v>
      </c>
      <c r="H123" s="318" t="n">
        <v>1512</v>
      </c>
      <c r="I123" s="318" t="n">
        <v>0.85</v>
      </c>
      <c r="J123" s="318">
        <f>ROUND(H123*(I123/1000),2)</f>
        <v/>
      </c>
      <c r="K123" s="318" t="n"/>
    </row>
    <row r="124">
      <c r="B124" s="317" t="n">
        <v>96</v>
      </c>
      <c r="C124" s="318" t="n">
        <v>10182104</v>
      </c>
      <c r="D124" s="318" t="inlineStr">
        <is>
          <t>52075_PetSmart_Digital_InsertionOrder_CBS_VOD_013019</t>
        </is>
      </c>
      <c r="E124" s="318" t="inlineStr">
        <is>
          <t>CBS</t>
        </is>
      </c>
      <c r="F124" s="319" t="n">
        <v>43508</v>
      </c>
      <c r="G124" s="319" t="n">
        <v>43625</v>
      </c>
      <c r="H124" s="318" t="n">
        <v>186288</v>
      </c>
      <c r="I124" s="318" t="n">
        <v>0.85</v>
      </c>
      <c r="J124" s="318">
        <f>ROUND(H124*(I124/1000),2)</f>
        <v/>
      </c>
      <c r="K124" s="318" t="n"/>
    </row>
    <row r="125">
      <c r="B125" s="317" t="n">
        <v>97</v>
      </c>
      <c r="C125" s="318" t="n">
        <v>10211973</v>
      </c>
      <c r="D125" s="318" t="inlineStr">
        <is>
          <t>48330_FIJI Upfront 18/19 Video</t>
        </is>
      </c>
      <c r="E125" s="318" t="inlineStr">
        <is>
          <t>CBS</t>
        </is>
      </c>
      <c r="F125" s="319" t="n">
        <v>43514</v>
      </c>
      <c r="G125" s="319" t="n">
        <v>43625</v>
      </c>
      <c r="H125" s="318" t="n">
        <v>730792</v>
      </c>
      <c r="I125" s="318" t="n">
        <v>0.85</v>
      </c>
      <c r="J125" s="318">
        <f>ROUND(H125*(I125/1000),2)</f>
        <v/>
      </c>
      <c r="K125" s="318" t="n"/>
    </row>
    <row r="126">
      <c r="B126" s="317" t="n">
        <v>98</v>
      </c>
      <c r="C126" s="318" t="n">
        <v>10211988</v>
      </c>
      <c r="D126" s="318" t="inlineStr">
        <is>
          <t>51023_Home Advisor</t>
        </is>
      </c>
      <c r="E126" s="318" t="inlineStr">
        <is>
          <t>CBS</t>
        </is>
      </c>
      <c r="F126" s="319" t="n">
        <v>43501</v>
      </c>
      <c r="G126" s="319" t="n">
        <v>43646</v>
      </c>
      <c r="H126" s="318" t="n">
        <v>2515973</v>
      </c>
      <c r="I126" s="318" t="n">
        <v>0.85</v>
      </c>
      <c r="J126" s="318">
        <f>ROUND(H126*(I126/1000),2)</f>
        <v/>
      </c>
      <c r="K126" s="318" t="n"/>
    </row>
    <row r="127">
      <c r="B127" s="317" t="n">
        <v>99</v>
      </c>
      <c r="C127" s="318" t="n">
        <v>10211988</v>
      </c>
      <c r="D127" s="318" t="inlineStr">
        <is>
          <t>51023_Home Advisor</t>
        </is>
      </c>
      <c r="E127" s="318" t="inlineStr">
        <is>
          <t>POP TV</t>
        </is>
      </c>
      <c r="F127" s="319" t="n">
        <v>43501</v>
      </c>
      <c r="G127" s="319" t="n">
        <v>43646</v>
      </c>
      <c r="H127" s="318" t="n">
        <v>289510</v>
      </c>
      <c r="I127" s="318" t="n">
        <v>0.85</v>
      </c>
      <c r="J127" s="318">
        <f>ROUND(H127*(I127/1000),2)</f>
        <v/>
      </c>
      <c r="K127" s="318" t="n"/>
    </row>
    <row r="128">
      <c r="B128" s="317" t="n">
        <v>100</v>
      </c>
      <c r="C128" s="318" t="n">
        <v>10211989</v>
      </c>
      <c r="D128" s="318" t="inlineStr">
        <is>
          <t>52473_MiraLax_Base_CH_US_2019</t>
        </is>
      </c>
      <c r="E128" s="318" t="inlineStr">
        <is>
          <t>CBS</t>
        </is>
      </c>
      <c r="F128" s="319" t="n">
        <v>43521</v>
      </c>
      <c r="G128" s="319" t="n">
        <v>43590</v>
      </c>
      <c r="H128" s="318" t="n">
        <v>115368</v>
      </c>
      <c r="I128" s="318" t="n">
        <v>0.85</v>
      </c>
      <c r="J128" s="318">
        <f>ROUND(H128*(I128/1000),2)</f>
        <v/>
      </c>
      <c r="K128" s="318" t="n"/>
    </row>
    <row r="129">
      <c r="B129" s="317" t="n">
        <v>101</v>
      </c>
      <c r="C129" s="318" t="n">
        <v>10211991</v>
      </c>
      <c r="D129" s="318" t="inlineStr">
        <is>
          <t>52969_Claritin_Base_CH_US_2019</t>
        </is>
      </c>
      <c r="E129" s="318" t="inlineStr">
        <is>
          <t>CBS</t>
        </is>
      </c>
      <c r="F129" s="319" t="n">
        <v>43521</v>
      </c>
      <c r="G129" s="319" t="n">
        <v>43611</v>
      </c>
      <c r="H129" s="318" t="n">
        <v>338551</v>
      </c>
      <c r="I129" s="318" t="n">
        <v>0.85</v>
      </c>
      <c r="J129" s="318">
        <f>ROUND(H129*(I129/1000),2)</f>
        <v/>
      </c>
      <c r="K129" s="318" t="n"/>
    </row>
    <row r="130">
      <c r="B130" s="317" t="n">
        <v>102</v>
      </c>
      <c r="C130" s="318" t="n">
        <v>10212001</v>
      </c>
      <c r="D130" s="318" t="inlineStr">
        <is>
          <t>52025_Reckitt Q1'19</t>
        </is>
      </c>
      <c r="E130" s="318" t="inlineStr">
        <is>
          <t>CBS</t>
        </is>
      </c>
      <c r="F130" s="319" t="n">
        <v>43521</v>
      </c>
      <c r="G130" s="319" t="n">
        <v>43646</v>
      </c>
      <c r="H130" s="318" t="n">
        <v>326828</v>
      </c>
      <c r="I130" s="318" t="n">
        <v>0.85</v>
      </c>
      <c r="J130" s="318">
        <f>ROUND(H130*(I130/1000),2)</f>
        <v/>
      </c>
      <c r="K130" s="318" t="n"/>
    </row>
    <row r="131">
      <c r="B131" s="317" t="n">
        <v>103</v>
      </c>
      <c r="C131" s="318" t="n">
        <v>10212009</v>
      </c>
      <c r="D131" s="318" t="inlineStr">
        <is>
          <t>The Code DAI House Cross Platform</t>
        </is>
      </c>
      <c r="E131" s="318" t="inlineStr">
        <is>
          <t>CBS</t>
        </is>
      </c>
      <c r="F131" s="319" t="n">
        <v>43523</v>
      </c>
      <c r="G131" s="319" t="n">
        <v>72686</v>
      </c>
      <c r="H131" s="318" t="n">
        <v>756485</v>
      </c>
      <c r="I131" s="318" t="n">
        <v>0.85</v>
      </c>
      <c r="J131" s="318">
        <f>ROUND(H131*(I131/1000),2)</f>
        <v/>
      </c>
      <c r="K131" s="318" t="n"/>
    </row>
    <row r="132">
      <c r="B132" s="317" t="n">
        <v>104</v>
      </c>
      <c r="C132" s="318" t="n">
        <v>10212009</v>
      </c>
      <c r="D132" s="318" t="inlineStr">
        <is>
          <t>The Code DAI House Cross Platform</t>
        </is>
      </c>
      <c r="E132" s="318" t="inlineStr">
        <is>
          <t>POP TV</t>
        </is>
      </c>
      <c r="F132" s="319" t="n">
        <v>43523</v>
      </c>
      <c r="G132" s="319" t="n">
        <v>72686</v>
      </c>
      <c r="H132" s="318" t="n">
        <v>254613</v>
      </c>
      <c r="I132" s="318" t="n">
        <v>0.85</v>
      </c>
      <c r="J132" s="318">
        <f>ROUND(H132*(I132/1000),2)</f>
        <v/>
      </c>
      <c r="K132" s="318" t="n"/>
    </row>
    <row r="133">
      <c r="B133" s="317" t="n">
        <v>105</v>
      </c>
      <c r="C133" s="318" t="n">
        <v>10212011</v>
      </c>
      <c r="D133" s="318" t="inlineStr">
        <is>
          <t>Man with a Plan DAI House Cross Platform</t>
        </is>
      </c>
      <c r="E133" s="318" t="inlineStr">
        <is>
          <t>CBS</t>
        </is>
      </c>
      <c r="F133" s="319" t="n">
        <v>42621</v>
      </c>
      <c r="G133" s="319" t="n">
        <v>72686</v>
      </c>
      <c r="H133" s="318" t="n">
        <v>825463</v>
      </c>
      <c r="I133" s="318" t="n">
        <v>0.85</v>
      </c>
      <c r="J133" s="318">
        <f>ROUND(H133*(I133/1000),2)</f>
        <v/>
      </c>
      <c r="K133" s="318" t="n"/>
    </row>
    <row r="134">
      <c r="B134" s="317" t="n">
        <v>106</v>
      </c>
      <c r="C134" s="318" t="n">
        <v>10212011</v>
      </c>
      <c r="D134" s="318" t="inlineStr">
        <is>
          <t>Man with a Plan DAI House Cross Platform</t>
        </is>
      </c>
      <c r="E134" s="318" t="inlineStr">
        <is>
          <t>POP TV</t>
        </is>
      </c>
      <c r="F134" s="319" t="n">
        <v>42621</v>
      </c>
      <c r="G134" s="319" t="n">
        <v>72686</v>
      </c>
      <c r="H134" s="318" t="n">
        <v>2127</v>
      </c>
      <c r="I134" s="318" t="n">
        <v>0.85</v>
      </c>
      <c r="J134" s="318">
        <f>ROUND(H134*(I134/1000),2)</f>
        <v/>
      </c>
      <c r="K134" s="318" t="n"/>
    </row>
    <row r="135">
      <c r="B135" s="317" t="n">
        <v>107</v>
      </c>
      <c r="C135" s="318" t="n">
        <v>10212014</v>
      </c>
      <c r="D135" s="318" t="inlineStr">
        <is>
          <t>52426_AG_2019_FY_BOTOX CM_D_B_DTC_NA</t>
        </is>
      </c>
      <c r="E135" s="318" t="inlineStr">
        <is>
          <t>CBS</t>
        </is>
      </c>
      <c r="F135" s="319" t="n">
        <v>43525</v>
      </c>
      <c r="G135" s="319" t="n">
        <v>43646</v>
      </c>
      <c r="H135" s="318" t="n">
        <v>160259</v>
      </c>
      <c r="I135" s="318" t="n">
        <v>0.85</v>
      </c>
      <c r="J135" s="318">
        <f>ROUND(H135*(I135/1000),2)</f>
        <v/>
      </c>
      <c r="K135" s="318" t="n"/>
    </row>
    <row r="136">
      <c r="B136" s="317" t="n">
        <v>108</v>
      </c>
      <c r="C136" s="318" t="n">
        <v>10212015</v>
      </c>
      <c r="D136" s="318" t="inlineStr">
        <is>
          <t>51876_NA2_CAC 2019 Consumer Ad Campaign_2019-01-01_2019-</t>
        </is>
      </c>
      <c r="E136" s="318" t="inlineStr">
        <is>
          <t>CBS</t>
        </is>
      </c>
      <c r="F136" s="319" t="n">
        <v>43521</v>
      </c>
      <c r="G136" s="319" t="n">
        <v>43646</v>
      </c>
      <c r="H136" s="318" t="n">
        <v>48435</v>
      </c>
      <c r="I136" s="318" t="n">
        <v>0.85</v>
      </c>
      <c r="J136" s="318">
        <f>ROUND(H136*(I136/1000),2)</f>
        <v/>
      </c>
      <c r="K136" s="318" t="n"/>
    </row>
    <row r="137">
      <c r="B137" s="317" t="n">
        <v>109</v>
      </c>
      <c r="C137" s="318" t="n">
        <v>10212018</v>
      </c>
      <c r="D137" s="318" t="inlineStr">
        <is>
          <t>Nature's Bounty National 2019</t>
        </is>
      </c>
      <c r="E137" s="318" t="inlineStr">
        <is>
          <t>CBS</t>
        </is>
      </c>
      <c r="F137" s="319" t="n">
        <v>43535</v>
      </c>
      <c r="G137" s="319" t="n">
        <v>43646</v>
      </c>
      <c r="H137" s="318" t="n">
        <v>2621636</v>
      </c>
      <c r="I137" s="318" t="n">
        <v>0.85</v>
      </c>
      <c r="J137" s="318">
        <f>ROUND(H137*(I137/1000),2)</f>
        <v/>
      </c>
      <c r="K137" s="318" t="n"/>
    </row>
    <row r="138">
      <c r="B138" s="317" t="n">
        <v>110</v>
      </c>
      <c r="C138" s="318" t="n">
        <v>10212033</v>
      </c>
      <c r="D138" s="318" t="inlineStr">
        <is>
          <t>52542_APT_CY19_Apartments.comVOD+_1Q19-3Q19</t>
        </is>
      </c>
      <c r="E138" s="318" t="inlineStr">
        <is>
          <t>CBS</t>
        </is>
      </c>
      <c r="F138" s="319" t="n">
        <v>43535</v>
      </c>
      <c r="G138" s="319" t="n">
        <v>43646</v>
      </c>
      <c r="H138" s="318" t="n">
        <v>389455</v>
      </c>
      <c r="I138" s="318" t="n">
        <v>0.85</v>
      </c>
      <c r="J138" s="318">
        <f>ROUND(H138*(I138/1000),2)</f>
        <v/>
      </c>
      <c r="K138" s="318" t="n"/>
    </row>
    <row r="139">
      <c r="B139" s="317" t="n">
        <v>111</v>
      </c>
      <c r="C139" s="318" t="n">
        <v>10212034</v>
      </c>
      <c r="D139" s="318" t="inlineStr">
        <is>
          <t>48786_Marshall's Prime Fluidity 18/19</t>
        </is>
      </c>
      <c r="E139" s="318" t="inlineStr">
        <is>
          <t>CBS</t>
        </is>
      </c>
      <c r="F139" s="319" t="n">
        <v>43535</v>
      </c>
      <c r="G139" s="319" t="n">
        <v>43646</v>
      </c>
      <c r="H139" s="318" t="n">
        <v>21266</v>
      </c>
      <c r="I139" s="318" t="n">
        <v>0.85</v>
      </c>
      <c r="J139" s="318">
        <f>ROUND(H139*(I139/1000),2)</f>
        <v/>
      </c>
      <c r="K139" s="318" t="n"/>
    </row>
    <row r="140">
      <c r="B140" s="317" t="n">
        <v>112</v>
      </c>
      <c r="C140" s="318" t="n">
        <v>10212045</v>
      </c>
      <c r="D140" s="318" t="inlineStr">
        <is>
          <t>Chattem National 2019 Archive 6/18/19</t>
        </is>
      </c>
      <c r="E140" s="318" t="inlineStr">
        <is>
          <t>CBS</t>
        </is>
      </c>
      <c r="F140" s="319" t="n">
        <v>43549</v>
      </c>
      <c r="G140" s="319" t="n">
        <v>43633</v>
      </c>
      <c r="H140" s="318" t="n">
        <v>13877358</v>
      </c>
      <c r="I140" s="318" t="n">
        <v>0.85</v>
      </c>
      <c r="J140" s="318">
        <f>ROUND(H140*(I140/1000),2)</f>
        <v/>
      </c>
      <c r="K140" s="318" t="n"/>
    </row>
    <row r="141">
      <c r="B141" s="317" t="n">
        <v>113</v>
      </c>
      <c r="C141" s="318" t="n">
        <v>10212053</v>
      </c>
      <c r="D141" s="318" t="inlineStr">
        <is>
          <t>52572_Preen 1Q - 2Q 2019</t>
        </is>
      </c>
      <c r="E141" s="318" t="inlineStr">
        <is>
          <t>CBS</t>
        </is>
      </c>
      <c r="F141" s="319" t="n">
        <v>43549</v>
      </c>
      <c r="G141" s="319" t="n">
        <v>43590</v>
      </c>
      <c r="H141" s="318" t="n">
        <v>18235</v>
      </c>
      <c r="I141" s="318" t="n">
        <v>0.85</v>
      </c>
      <c r="J141" s="318">
        <f>ROUND(H141*(I141/1000),2)</f>
        <v/>
      </c>
      <c r="K141" s="318" t="n"/>
    </row>
    <row r="142">
      <c r="B142" s="317" t="n">
        <v>114</v>
      </c>
      <c r="C142" s="318" t="n">
        <v>10212071</v>
      </c>
      <c r="D142" s="318" t="inlineStr">
        <is>
          <t>52856_DURA_NTF_78846_19_Q2_VACT_2Q19 FEP OLV UPF</t>
        </is>
      </c>
      <c r="E142" s="318" t="inlineStr">
        <is>
          <t>CBS</t>
        </is>
      </c>
      <c r="F142" s="319" t="n">
        <v>43556</v>
      </c>
      <c r="G142" s="319" t="n">
        <v>43646</v>
      </c>
      <c r="H142" s="318" t="n">
        <v>1357022</v>
      </c>
      <c r="I142" s="318" t="n">
        <v>0.85</v>
      </c>
      <c r="J142" s="318">
        <f>ROUND(H142*(I142/1000),2)</f>
        <v/>
      </c>
      <c r="K142" s="318" t="n"/>
    </row>
    <row r="143">
      <c r="B143" s="317" t="n">
        <v>115</v>
      </c>
      <c r="C143" s="318" t="n">
        <v>10212072</v>
      </c>
      <c r="D143" s="318" t="inlineStr">
        <is>
          <t>52676_FY19 Infiniti Q1-Q2 Streaming Video Upfront</t>
        </is>
      </c>
      <c r="E143" s="318" t="inlineStr">
        <is>
          <t>CBS</t>
        </is>
      </c>
      <c r="F143" s="319" t="n">
        <v>43556</v>
      </c>
      <c r="G143" s="319" t="n">
        <v>43646</v>
      </c>
      <c r="H143" s="318" t="n">
        <v>70369</v>
      </c>
      <c r="I143" s="318" t="n">
        <v>0.85</v>
      </c>
      <c r="J143" s="318">
        <f>ROUND(H143*(I143/1000),2)</f>
        <v/>
      </c>
      <c r="K143" s="318" t="n"/>
    </row>
    <row r="144">
      <c r="B144" s="317" t="n">
        <v>116</v>
      </c>
      <c r="C144" s="318" t="n">
        <v>10212073</v>
      </c>
      <c r="D144" s="318" t="inlineStr">
        <is>
          <t>52702_2Q'19_Ancestry_Streaming Upfront</t>
        </is>
      </c>
      <c r="E144" s="318" t="inlineStr">
        <is>
          <t>CBS</t>
        </is>
      </c>
      <c r="F144" s="319" t="n">
        <v>43556</v>
      </c>
      <c r="G144" s="319" t="n">
        <v>43646</v>
      </c>
      <c r="H144" s="318" t="n">
        <v>103771</v>
      </c>
      <c r="I144" s="318" t="n">
        <v>0.85</v>
      </c>
      <c r="J144" s="318">
        <f>ROUND(H144*(I144/1000),2)</f>
        <v/>
      </c>
      <c r="K144" s="318" t="n"/>
    </row>
    <row r="145">
      <c r="B145" s="317" t="n">
        <v>117</v>
      </c>
      <c r="C145" s="318" t="n">
        <v>10212075</v>
      </c>
      <c r="D145" s="318" t="inlineStr">
        <is>
          <t>52708_2Q'19_Ancestry_Streaming Upfront</t>
        </is>
      </c>
      <c r="E145" s="318" t="inlineStr">
        <is>
          <t>CBS</t>
        </is>
      </c>
      <c r="F145" s="319" t="n">
        <v>43556</v>
      </c>
      <c r="G145" s="319" t="n">
        <v>43646</v>
      </c>
      <c r="H145" s="318" t="n">
        <v>10980</v>
      </c>
      <c r="I145" s="318" t="n">
        <v>0.85</v>
      </c>
      <c r="J145" s="318">
        <f>ROUND(H145*(I145/1000),2)</f>
        <v/>
      </c>
      <c r="K145" s="318" t="n"/>
    </row>
    <row r="146">
      <c r="B146" s="317" t="n">
        <v>118</v>
      </c>
      <c r="C146" s="318" t="n">
        <v>10212076</v>
      </c>
      <c r="D146" s="318" t="inlineStr">
        <is>
          <t>52814_Men's Wearhouse Q2'19</t>
        </is>
      </c>
      <c r="E146" s="318" t="inlineStr">
        <is>
          <t>CBS</t>
        </is>
      </c>
      <c r="F146" s="319" t="n">
        <v>43556</v>
      </c>
      <c r="G146" s="319" t="n">
        <v>43625</v>
      </c>
      <c r="H146" s="318" t="n">
        <v>159993</v>
      </c>
      <c r="I146" s="318" t="n">
        <v>0.85</v>
      </c>
      <c r="J146" s="318">
        <f>ROUND(H146*(I146/1000),2)</f>
        <v/>
      </c>
      <c r="K146" s="318" t="n"/>
    </row>
    <row r="147">
      <c r="B147" s="317" t="n">
        <v>119</v>
      </c>
      <c r="C147" s="318" t="n">
        <v>10212077</v>
      </c>
      <c r="D147" s="318" t="inlineStr">
        <is>
          <t>53031_Cadillac VOD 2018/19 Upfront Q2 2019</t>
        </is>
      </c>
      <c r="E147" s="318" t="inlineStr">
        <is>
          <t>CBS</t>
        </is>
      </c>
      <c r="F147" s="319" t="n">
        <v>43556</v>
      </c>
      <c r="G147" s="319" t="n">
        <v>43646</v>
      </c>
      <c r="H147" s="318" t="n">
        <v>223410</v>
      </c>
      <c r="I147" s="318" t="n">
        <v>0.85</v>
      </c>
      <c r="J147" s="318">
        <f>ROUND(H147*(I147/1000),2)</f>
        <v/>
      </c>
      <c r="K147" s="318" t="n"/>
    </row>
    <row r="148">
      <c r="B148" s="317" t="n">
        <v>120</v>
      </c>
      <c r="C148" s="318" t="n">
        <v>10212079</v>
      </c>
      <c r="D148" s="318" t="inlineStr">
        <is>
          <t>52570_P&amp;G 2Q19 FEP Upfront</t>
        </is>
      </c>
      <c r="E148" s="318" t="inlineStr">
        <is>
          <t>CBS</t>
        </is>
      </c>
      <c r="F148" s="319" t="n">
        <v>43556</v>
      </c>
      <c r="G148" s="319" t="n">
        <v>43646</v>
      </c>
      <c r="H148" s="318" t="n">
        <v>1060012</v>
      </c>
      <c r="I148" s="318" t="n">
        <v>0.85</v>
      </c>
      <c r="J148" s="318">
        <f>ROUND(H148*(I148/1000),2)</f>
        <v/>
      </c>
      <c r="K148" s="318" t="n"/>
    </row>
    <row r="149">
      <c r="B149" s="317" t="n">
        <v>121</v>
      </c>
      <c r="C149" s="318" t="n">
        <v>10212080</v>
      </c>
      <c r="D149" s="318" t="inlineStr">
        <is>
          <t>52833_Liberty Mutual 2Q'19 Premium Video FEP</t>
        </is>
      </c>
      <c r="E149" s="318" t="inlineStr">
        <is>
          <t>CBS</t>
        </is>
      </c>
      <c r="F149" s="319" t="n">
        <v>43556</v>
      </c>
      <c r="G149" s="319" t="n">
        <v>43646</v>
      </c>
      <c r="H149" s="318" t="n">
        <v>316564</v>
      </c>
      <c r="I149" s="318" t="n">
        <v>0.85</v>
      </c>
      <c r="J149" s="318">
        <f>ROUND(H149*(I149/1000),2)</f>
        <v/>
      </c>
      <c r="K149" s="318" t="n"/>
    </row>
    <row r="150">
      <c r="B150" s="317" t="n">
        <v>122</v>
      </c>
      <c r="C150" s="318" t="n">
        <v>10212081</v>
      </c>
      <c r="D150" s="318" t="inlineStr">
        <is>
          <t>52758_19_Q2_OV_1SRK_SHRK_Spring ZeroM</t>
        </is>
      </c>
      <c r="E150" s="318" t="inlineStr">
        <is>
          <t>CBS</t>
        </is>
      </c>
      <c r="F150" s="319" t="n">
        <v>43556</v>
      </c>
      <c r="G150" s="319" t="n">
        <v>43597</v>
      </c>
      <c r="H150" s="318" t="n">
        <v>133237</v>
      </c>
      <c r="I150" s="318" t="n">
        <v>0.85</v>
      </c>
      <c r="J150" s="318">
        <f>ROUND(H150*(I150/1000),2)</f>
        <v/>
      </c>
      <c r="K150" s="318" t="n"/>
    </row>
    <row r="151">
      <c r="B151" s="317" t="n">
        <v>123</v>
      </c>
      <c r="C151" s="318" t="n">
        <v>10212082</v>
      </c>
      <c r="D151" s="318" t="inlineStr">
        <is>
          <t>53025_Capital One 2Q'19 Bank Non-Linear</t>
        </is>
      </c>
      <c r="E151" s="318" t="inlineStr">
        <is>
          <t>CBS</t>
        </is>
      </c>
      <c r="F151" s="319" t="n">
        <v>43556</v>
      </c>
      <c r="G151" s="319" t="n">
        <v>43646</v>
      </c>
      <c r="H151" s="318" t="n">
        <v>120127</v>
      </c>
      <c r="I151" s="318" t="n">
        <v>0.85</v>
      </c>
      <c r="J151" s="318">
        <f>ROUND(H151*(I151/1000),2)</f>
        <v/>
      </c>
      <c r="K151" s="318" t="n"/>
    </row>
    <row r="152">
      <c r="B152" s="317" t="n">
        <v>124</v>
      </c>
      <c r="C152" s="318" t="n">
        <v>10212083</v>
      </c>
      <c r="D152" s="318" t="inlineStr">
        <is>
          <t>52941_Claritin_D_CH_US_2019</t>
        </is>
      </c>
      <c r="E152" s="318" t="inlineStr">
        <is>
          <t>CBS</t>
        </is>
      </c>
      <c r="F152" s="319" t="n">
        <v>43556</v>
      </c>
      <c r="G152" s="319" t="n">
        <v>43611</v>
      </c>
      <c r="H152" s="318" t="n">
        <v>341854</v>
      </c>
      <c r="I152" s="318" t="n">
        <v>0.85</v>
      </c>
      <c r="J152" s="318">
        <f>ROUND(H152*(I152/1000),2)</f>
        <v/>
      </c>
      <c r="K152" s="318" t="n"/>
    </row>
    <row r="153">
      <c r="B153" s="317" t="n">
        <v>125</v>
      </c>
      <c r="C153" s="318" t="n">
        <v>10212084</v>
      </c>
      <c r="D153" s="318" t="inlineStr">
        <is>
          <t>52913_Sleep Number 2Q'19 Non-Linear Upfront</t>
        </is>
      </c>
      <c r="E153" s="318" t="inlineStr">
        <is>
          <t>CBS</t>
        </is>
      </c>
      <c r="F153" s="319" t="n">
        <v>43556</v>
      </c>
      <c r="G153" s="319" t="n">
        <v>43639</v>
      </c>
      <c r="H153" s="318" t="n">
        <v>952798</v>
      </c>
      <c r="I153" s="318" t="n">
        <v>0.85</v>
      </c>
      <c r="J153" s="318">
        <f>ROUND(H153*(I153/1000),2)</f>
        <v/>
      </c>
      <c r="K153" s="318" t="n"/>
    </row>
    <row r="154">
      <c r="B154" s="317" t="n">
        <v>126</v>
      </c>
      <c r="C154" s="318" t="n">
        <v>10212086</v>
      </c>
      <c r="D154" s="318" t="inlineStr">
        <is>
          <t>52949_MB~0759_PR~PNL_CN~ProNamelFEP_OB~AWA_PK~eCPM_  YQ~19Q2_CA~NON ECOMM_MK~US_CP~NA_SB~Power_FF5~PRD</t>
        </is>
      </c>
      <c r="E154" s="318" t="inlineStr">
        <is>
          <t>CBS</t>
        </is>
      </c>
      <c r="F154" s="319" t="n">
        <v>43556</v>
      </c>
      <c r="G154" s="319" t="n">
        <v>43646</v>
      </c>
      <c r="H154" s="318" t="n">
        <v>28460</v>
      </c>
      <c r="I154" s="318" t="n">
        <v>0.85</v>
      </c>
      <c r="J154" s="318">
        <f>ROUND(H154*(I154/1000),2)</f>
        <v/>
      </c>
      <c r="K154" s="318" t="n"/>
    </row>
    <row r="155">
      <c r="B155" s="317" t="n">
        <v>127</v>
      </c>
      <c r="C155" s="318" t="n">
        <v>10212087</v>
      </c>
      <c r="D155" s="318" t="inlineStr">
        <is>
          <t>53037_2Q'19 Consumer Card Non-Linear</t>
        </is>
      </c>
      <c r="E155" s="318" t="inlineStr">
        <is>
          <t>CBS</t>
        </is>
      </c>
      <c r="F155" s="319" t="n">
        <v>43556</v>
      </c>
      <c r="G155" s="319" t="n">
        <v>43646</v>
      </c>
      <c r="H155" s="318" t="n">
        <v>769749</v>
      </c>
      <c r="I155" s="318" t="n">
        <v>0.85</v>
      </c>
      <c r="J155" s="318">
        <f>ROUND(H155*(I155/1000),2)</f>
        <v/>
      </c>
      <c r="K155" s="318" t="n"/>
    </row>
    <row r="156">
      <c r="B156" s="317" t="n">
        <v>128</v>
      </c>
      <c r="C156" s="318" t="n">
        <v>10212088</v>
      </c>
      <c r="D156" s="318" t="inlineStr">
        <is>
          <t>52887_2Q'19 FINS TVE</t>
        </is>
      </c>
      <c r="E156" s="318" t="inlineStr">
        <is>
          <t>CBS</t>
        </is>
      </c>
      <c r="F156" s="319" t="n">
        <v>43556</v>
      </c>
      <c r="G156" s="319" t="n">
        <v>43625</v>
      </c>
      <c r="H156" s="318" t="n">
        <v>1305808</v>
      </c>
      <c r="I156" s="318" t="n">
        <v>0.85</v>
      </c>
      <c r="J156" s="318">
        <f>ROUND(H156*(I156/1000),2)</f>
        <v/>
      </c>
      <c r="K156" s="318" t="n"/>
    </row>
    <row r="157">
      <c r="B157" s="317" t="n">
        <v>129</v>
      </c>
      <c r="C157" s="318" t="n">
        <v>10212088</v>
      </c>
      <c r="D157" s="318" t="inlineStr">
        <is>
          <t>52887_2Q'19 FINS TVE</t>
        </is>
      </c>
      <c r="E157" s="318" t="inlineStr">
        <is>
          <t>POP TV</t>
        </is>
      </c>
      <c r="F157" s="319" t="n">
        <v>43556</v>
      </c>
      <c r="G157" s="319" t="n">
        <v>43625</v>
      </c>
      <c r="H157" s="318" t="n">
        <v>16222</v>
      </c>
      <c r="I157" s="318" t="n">
        <v>0.85</v>
      </c>
      <c r="J157" s="318">
        <f>ROUND(H157*(I157/1000),2)</f>
        <v/>
      </c>
      <c r="K157" s="318" t="n"/>
    </row>
    <row r="158">
      <c r="B158" s="317" t="n">
        <v>130</v>
      </c>
      <c r="C158" s="318" t="n">
        <v>10212089</v>
      </c>
      <c r="D158" s="318" t="inlineStr">
        <is>
          <t>52388_2019_KIA_T1L_NAT_*NATN_Q2-19-FEP-VUF</t>
        </is>
      </c>
      <c r="E158" s="318" t="inlineStr">
        <is>
          <t>CBS</t>
        </is>
      </c>
      <c r="F158" s="319" t="n">
        <v>43556</v>
      </c>
      <c r="G158" s="319" t="n">
        <v>43611</v>
      </c>
      <c r="H158" s="318" t="n">
        <v>1878271</v>
      </c>
      <c r="I158" s="318" t="n">
        <v>0.85</v>
      </c>
      <c r="J158" s="318">
        <f>ROUND(H158*(I158/1000),2)</f>
        <v/>
      </c>
      <c r="K158" s="318" t="n"/>
    </row>
    <row r="159">
      <c r="B159" s="317" t="n">
        <v>131</v>
      </c>
      <c r="C159" s="318" t="n">
        <v>10212092</v>
      </c>
      <c r="D159" s="318" t="inlineStr">
        <is>
          <t>52986_MB~0646_PR~FLOS_CN~FlonaseSensimistFEP_OB~AWA_PK~eCPM_YQ~19Q2_CA~NON ECOMM_MK~US_CP~NA_SB~Core_FF5~PRD</t>
        </is>
      </c>
      <c r="E159" s="318" t="inlineStr">
        <is>
          <t>CBS</t>
        </is>
      </c>
      <c r="F159" s="319" t="n">
        <v>43556</v>
      </c>
      <c r="G159" s="319" t="n">
        <v>43625</v>
      </c>
      <c r="H159" s="318" t="n">
        <v>60603</v>
      </c>
      <c r="I159" s="318" t="n">
        <v>0.85</v>
      </c>
      <c r="J159" s="318">
        <f>ROUND(H159*(I159/1000),2)</f>
        <v/>
      </c>
      <c r="K159" s="318" t="n"/>
    </row>
    <row r="160">
      <c r="B160" s="317" t="n">
        <v>132</v>
      </c>
      <c r="C160" s="318" t="n">
        <v>10212093</v>
      </c>
      <c r="D160" s="318" t="inlineStr">
        <is>
          <t>53029_GM Chevy VOD 2018/19 Upfront Q2 2019</t>
        </is>
      </c>
      <c r="E160" s="318" t="inlineStr">
        <is>
          <t>CBS</t>
        </is>
      </c>
      <c r="F160" s="319" t="n">
        <v>43556</v>
      </c>
      <c r="G160" s="319" t="n">
        <v>43646</v>
      </c>
      <c r="H160" s="318" t="n">
        <v>1865870</v>
      </c>
      <c r="I160" s="318" t="n">
        <v>0.85</v>
      </c>
      <c r="J160" s="318">
        <f>ROUND(H160*(I160/1000),2)</f>
        <v/>
      </c>
      <c r="K160" s="318" t="n"/>
    </row>
    <row r="161">
      <c r="B161" s="317" t="n">
        <v>133</v>
      </c>
      <c r="C161" s="318" t="n">
        <v>10212096</v>
      </c>
      <c r="D161" s="318" t="inlineStr">
        <is>
          <t>52981_DSFI_DFS_Q219_TIER1OLV_VID_SPK</t>
        </is>
      </c>
      <c r="E161" s="318" t="inlineStr">
        <is>
          <t>CBS</t>
        </is>
      </c>
      <c r="F161" s="319" t="n">
        <v>43556</v>
      </c>
      <c r="G161" s="319" t="n">
        <v>43639</v>
      </c>
      <c r="H161" s="318" t="n">
        <v>692810</v>
      </c>
      <c r="I161" s="318" t="n">
        <v>0.85</v>
      </c>
      <c r="J161" s="318">
        <f>ROUND(H161*(I161/1000),2)</f>
        <v/>
      </c>
      <c r="K161" s="318" t="n"/>
    </row>
    <row r="162">
      <c r="B162" s="317" t="n">
        <v>134</v>
      </c>
      <c r="C162" s="318" t="n">
        <v>10212097</v>
      </c>
      <c r="D162" s="318" t="inlineStr">
        <is>
          <t>52671_2019 Consumer Q2</t>
        </is>
      </c>
      <c r="E162" s="318" t="inlineStr">
        <is>
          <t>CBS</t>
        </is>
      </c>
      <c r="F162" s="319" t="n">
        <v>43556</v>
      </c>
      <c r="G162" s="319" t="n">
        <v>43646</v>
      </c>
      <c r="H162" s="318" t="n">
        <v>246626</v>
      </c>
      <c r="I162" s="318" t="n">
        <v>0.85</v>
      </c>
      <c r="J162" s="318">
        <f>ROUND(H162*(I162/1000),2)</f>
        <v/>
      </c>
      <c r="K162" s="318" t="n"/>
    </row>
    <row r="163">
      <c r="B163" s="317" t="n">
        <v>135</v>
      </c>
      <c r="C163" s="318" t="n">
        <v>10212102</v>
      </c>
      <c r="D163" s="318" t="inlineStr">
        <is>
          <t>The Red Line DAI House Cross Platform</t>
        </is>
      </c>
      <c r="E163" s="318" t="inlineStr">
        <is>
          <t>CBS</t>
        </is>
      </c>
      <c r="F163" s="319" t="n">
        <v>43553</v>
      </c>
      <c r="G163" s="319" t="n">
        <v>72686</v>
      </c>
      <c r="H163" s="318" t="n">
        <v>219172</v>
      </c>
      <c r="I163" s="318" t="n">
        <v>0.85</v>
      </c>
      <c r="J163" s="318">
        <f>ROUND(H163*(I163/1000),2)</f>
        <v/>
      </c>
      <c r="K163" s="318" t="n"/>
    </row>
    <row r="164">
      <c r="B164" s="317" t="n">
        <v>136</v>
      </c>
      <c r="C164" s="318" t="n">
        <v>10212102</v>
      </c>
      <c r="D164" s="318" t="inlineStr">
        <is>
          <t>The Red Line DAI House Cross Platform</t>
        </is>
      </c>
      <c r="E164" s="318" t="inlineStr">
        <is>
          <t>POP TV</t>
        </is>
      </c>
      <c r="F164" s="319" t="n">
        <v>43553</v>
      </c>
      <c r="G164" s="319" t="n">
        <v>72686</v>
      </c>
      <c r="H164" s="318" t="n">
        <v>160574</v>
      </c>
      <c r="I164" s="318" t="n">
        <v>0.85</v>
      </c>
      <c r="J164" s="318">
        <f>ROUND(H164*(I164/1000),2)</f>
        <v/>
      </c>
      <c r="K164" s="318" t="n"/>
    </row>
    <row r="165">
      <c r="B165" s="317" t="n">
        <v>137</v>
      </c>
      <c r="C165" s="318" t="n">
        <v>10212115</v>
      </c>
      <c r="D165" s="318" t="inlineStr">
        <is>
          <t>53074_Booking.com Prime Fluidity 18/19 SCATTER</t>
        </is>
      </c>
      <c r="E165" s="318" t="inlineStr">
        <is>
          <t>CBS</t>
        </is>
      </c>
      <c r="F165" s="319" t="n">
        <v>43556</v>
      </c>
      <c r="G165" s="319" t="n">
        <v>43646</v>
      </c>
      <c r="H165" s="318" t="n">
        <v>383568</v>
      </c>
      <c r="I165" s="318" t="n">
        <v>0.85</v>
      </c>
      <c r="J165" s="318">
        <f>ROUND(H165*(I165/1000),2)</f>
        <v/>
      </c>
      <c r="K165" s="318" t="n"/>
    </row>
    <row r="166">
      <c r="B166" s="317" t="n">
        <v>138</v>
      </c>
      <c r="C166" s="318" t="n">
        <v>10212116</v>
      </c>
      <c r="D166" s="318" t="inlineStr">
        <is>
          <t>53032_GM Buick VOD Upfront Q2 2019</t>
        </is>
      </c>
      <c r="E166" s="318" t="inlineStr">
        <is>
          <t>CBS</t>
        </is>
      </c>
      <c r="F166" s="319" t="n">
        <v>43557</v>
      </c>
      <c r="G166" s="319" t="n">
        <v>43646</v>
      </c>
      <c r="H166" s="318" t="n">
        <v>733112</v>
      </c>
      <c r="I166" s="318" t="n">
        <v>0.85</v>
      </c>
      <c r="J166" s="318">
        <f>ROUND(H166*(I166/1000),2)</f>
        <v/>
      </c>
      <c r="K166" s="318" t="n"/>
    </row>
    <row r="167">
      <c r="B167" s="317" t="n">
        <v>139</v>
      </c>
      <c r="C167" s="318" t="n">
        <v>10212119</v>
      </c>
      <c r="D167" s="318" t="inlineStr">
        <is>
          <t>52737_LOWS_Q219_FEP_C_PRD_MDV_PRIME</t>
        </is>
      </c>
      <c r="E167" s="318" t="inlineStr">
        <is>
          <t>CBS</t>
        </is>
      </c>
      <c r="F167" s="319" t="n">
        <v>43556</v>
      </c>
      <c r="G167" s="319" t="n">
        <v>43646</v>
      </c>
      <c r="H167" s="318" t="n">
        <v>176821</v>
      </c>
      <c r="I167" s="318" t="n">
        <v>0.85</v>
      </c>
      <c r="J167" s="318">
        <f>ROUND(H167*(I167/1000),2)</f>
        <v/>
      </c>
      <c r="K167" s="318" t="n"/>
    </row>
    <row r="168">
      <c r="B168" s="317" t="n">
        <v>140</v>
      </c>
      <c r="C168" s="318" t="n">
        <v>10212120</v>
      </c>
      <c r="D168" s="318" t="inlineStr">
        <is>
          <t>52725_Ketologic Q2'19</t>
        </is>
      </c>
      <c r="E168" s="318" t="inlineStr">
        <is>
          <t>CBS</t>
        </is>
      </c>
      <c r="F168" s="319" t="n">
        <v>43556</v>
      </c>
      <c r="G168" s="319" t="n">
        <v>43611</v>
      </c>
      <c r="H168" s="318" t="n">
        <v>453064</v>
      </c>
      <c r="I168" s="318" t="n">
        <v>0.85</v>
      </c>
      <c r="J168" s="318">
        <f>ROUND(H168*(I168/1000),2)</f>
        <v/>
      </c>
      <c r="K168" s="318" t="n"/>
    </row>
    <row r="169">
      <c r="B169" s="317" t="n">
        <v>141</v>
      </c>
      <c r="C169" s="318" t="n">
        <v>10212120</v>
      </c>
      <c r="D169" s="318" t="inlineStr">
        <is>
          <t>52725_Ketologic Q2'19</t>
        </is>
      </c>
      <c r="E169" s="318" t="inlineStr">
        <is>
          <t>POP TV</t>
        </is>
      </c>
      <c r="F169" s="319" t="n">
        <v>43556</v>
      </c>
      <c r="G169" s="319" t="n">
        <v>43611</v>
      </c>
      <c r="H169" s="318" t="n">
        <v>43272</v>
      </c>
      <c r="I169" s="318" t="n">
        <v>0.85</v>
      </c>
      <c r="J169" s="318">
        <f>ROUND(H169*(I169/1000),2)</f>
        <v/>
      </c>
      <c r="K169" s="318" t="n"/>
    </row>
    <row r="170">
      <c r="B170" s="317" t="n">
        <v>142</v>
      </c>
      <c r="C170" s="318" t="n">
        <v>10212125</v>
      </c>
      <c r="D170" s="318" t="inlineStr">
        <is>
          <t>52731_vl1_nat_251_us_xc90_awareness_1904_video</t>
        </is>
      </c>
      <c r="E170" s="318" t="inlineStr">
        <is>
          <t>CBS</t>
        </is>
      </c>
      <c r="F170" s="319" t="n">
        <v>43558</v>
      </c>
      <c r="G170" s="319" t="n">
        <v>43644</v>
      </c>
      <c r="H170" s="318" t="n">
        <v>134336</v>
      </c>
      <c r="I170" s="318" t="n">
        <v>0.85</v>
      </c>
      <c r="J170" s="318">
        <f>ROUND(H170*(I170/1000),2)</f>
        <v/>
      </c>
      <c r="K170" s="318" t="n"/>
    </row>
    <row r="171">
      <c r="B171" s="317" t="n">
        <v>143</v>
      </c>
      <c r="C171" s="318" t="n">
        <v>10212128</v>
      </c>
      <c r="D171" s="318" t="inlineStr">
        <is>
          <t>52868_Rakuten_Q219_CBS_Desktop_Mobile_Tablet_OTT_SmartTV</t>
        </is>
      </c>
      <c r="E171" s="318" t="inlineStr">
        <is>
          <t>CBS</t>
        </is>
      </c>
      <c r="F171" s="319" t="n">
        <v>43556</v>
      </c>
      <c r="G171" s="319" t="n">
        <v>43646</v>
      </c>
      <c r="H171" s="318" t="n">
        <v>624263</v>
      </c>
      <c r="I171" s="318" t="n">
        <v>0.85</v>
      </c>
      <c r="J171" s="318">
        <f>ROUND(H171*(I171/1000),2)</f>
        <v/>
      </c>
      <c r="K171" s="318" t="n"/>
    </row>
    <row r="172">
      <c r="B172" s="317" t="n">
        <v>144</v>
      </c>
      <c r="C172" s="318" t="n">
        <v>10212128</v>
      </c>
      <c r="D172" s="318" t="inlineStr">
        <is>
          <t>52868_Rakuten_Q219_CBS_Desktop_Mobile_Tablet_OTT_SmartTV</t>
        </is>
      </c>
      <c r="E172" s="318" t="inlineStr">
        <is>
          <t>POP TV</t>
        </is>
      </c>
      <c r="F172" s="319" t="n">
        <v>43556</v>
      </c>
      <c r="G172" s="319" t="n">
        <v>43646</v>
      </c>
      <c r="H172" s="318" t="n">
        <v>13612</v>
      </c>
      <c r="I172" s="318" t="n">
        <v>0.85</v>
      </c>
      <c r="J172" s="318">
        <f>ROUND(H172*(I172/1000),2)</f>
        <v/>
      </c>
      <c r="K172" s="318" t="n"/>
    </row>
    <row r="173">
      <c r="B173" s="317" t="n">
        <v>145</v>
      </c>
      <c r="C173" s="318" t="n">
        <v>10212134</v>
      </c>
      <c r="D173" s="318" t="inlineStr">
        <is>
          <t>53182_Tyson Prime Fluidity Q2'19</t>
        </is>
      </c>
      <c r="E173" s="318" t="inlineStr">
        <is>
          <t>CBS</t>
        </is>
      </c>
      <c r="F173" s="319" t="n">
        <v>43557</v>
      </c>
      <c r="G173" s="319" t="n">
        <v>43632</v>
      </c>
      <c r="H173" s="318" t="n">
        <v>62657</v>
      </c>
      <c r="I173" s="318" t="n">
        <v>0.85</v>
      </c>
      <c r="J173" s="318">
        <f>ROUND(H173*(I173/1000),2)</f>
        <v/>
      </c>
      <c r="K173" s="318" t="n"/>
    </row>
    <row r="174">
      <c r="B174" s="317" t="n">
        <v>146</v>
      </c>
      <c r="C174" s="318" t="n">
        <v>10212135</v>
      </c>
      <c r="D174" s="318" t="inlineStr">
        <is>
          <t>52987_MB~1531_PR~EXCE_CN~ExcedrinFEP_OB~AWA_PK~eCPM_YQ~19Q2_CA~NON ECOMM_MK~US_CP~NA_SB~Core_FF5~PRD</t>
        </is>
      </c>
      <c r="E174" s="318" t="inlineStr">
        <is>
          <t>CBS</t>
        </is>
      </c>
      <c r="F174" s="319" t="n">
        <v>43556</v>
      </c>
      <c r="G174" s="319" t="n">
        <v>43639</v>
      </c>
      <c r="H174" s="318" t="n">
        <v>39548</v>
      </c>
      <c r="I174" s="318" t="n">
        <v>0.85</v>
      </c>
      <c r="J174" s="318">
        <f>ROUND(H174*(I174/1000),2)</f>
        <v/>
      </c>
      <c r="K174" s="318" t="n"/>
    </row>
    <row r="175">
      <c r="B175" s="317" t="n">
        <v>147</v>
      </c>
      <c r="C175" s="318" t="n">
        <v>10212136</v>
      </c>
      <c r="D175" s="318" t="inlineStr">
        <is>
          <t>52968_FF~KOHL'S FLUID VIDEO 2Q'19</t>
        </is>
      </c>
      <c r="E175" s="318" t="inlineStr">
        <is>
          <t>CBS</t>
        </is>
      </c>
      <c r="F175" s="319" t="n">
        <v>43557</v>
      </c>
      <c r="G175" s="319" t="n">
        <v>43646</v>
      </c>
      <c r="H175" s="318" t="n">
        <v>15708</v>
      </c>
      <c r="I175" s="318" t="n">
        <v>0.85</v>
      </c>
      <c r="J175" s="318">
        <f>ROUND(H175*(I175/1000),2)</f>
        <v/>
      </c>
      <c r="K175" s="318" t="n"/>
    </row>
    <row r="176">
      <c r="B176" s="317" t="n">
        <v>148</v>
      </c>
      <c r="C176" s="318" t="n">
        <v>10212140</v>
      </c>
      <c r="D176" s="318" t="inlineStr">
        <is>
          <t>52964_vl1_nat_250_us_s60_awareness_1904_video</t>
        </is>
      </c>
      <c r="E176" s="318" t="inlineStr">
        <is>
          <t>CBS</t>
        </is>
      </c>
      <c r="F176" s="319" t="n">
        <v>43558</v>
      </c>
      <c r="G176" s="319" t="n">
        <v>43644</v>
      </c>
      <c r="H176" s="318" t="n">
        <v>253866</v>
      </c>
      <c r="I176" s="318" t="n">
        <v>0.85</v>
      </c>
      <c r="J176" s="318">
        <f>ROUND(H176*(I176/1000),2)</f>
        <v/>
      </c>
      <c r="K176" s="318" t="n"/>
    </row>
    <row r="177">
      <c r="B177" s="317" t="n">
        <v>149</v>
      </c>
      <c r="C177" s="318" t="n">
        <v>10212142</v>
      </c>
      <c r="D177" s="318" t="inlineStr">
        <is>
          <t>52990_2019_Pfizer_Broadcast Video_IMB_Xeljanz _XER Rheu</t>
        </is>
      </c>
      <c r="E177" s="318" t="inlineStr">
        <is>
          <t>CBS</t>
        </is>
      </c>
      <c r="F177" s="319" t="n">
        <v>43563</v>
      </c>
      <c r="G177" s="319" t="n">
        <v>43618</v>
      </c>
      <c r="H177" s="318" t="n">
        <v>413282</v>
      </c>
      <c r="I177" s="318" t="n">
        <v>0.85</v>
      </c>
      <c r="J177" s="318">
        <f>ROUND(H177*(I177/1000),2)</f>
        <v/>
      </c>
      <c r="K177" s="318" t="n"/>
    </row>
    <row r="178">
      <c r="B178" s="317" t="n">
        <v>150</v>
      </c>
      <c r="C178" s="318" t="n">
        <v>10212143</v>
      </c>
      <c r="D178" s="318" t="inlineStr">
        <is>
          <t>53002_2019_Pfizer_Broadcast Video_IMB_Ibrance_IBR_Brand</t>
        </is>
      </c>
      <c r="E178" s="318" t="inlineStr">
        <is>
          <t>CBS</t>
        </is>
      </c>
      <c r="F178" s="319" t="n">
        <v>43556</v>
      </c>
      <c r="G178" s="319" t="n">
        <v>43632</v>
      </c>
      <c r="H178" s="318" t="n">
        <v>89019</v>
      </c>
      <c r="I178" s="318" t="n">
        <v>0.85</v>
      </c>
      <c r="J178" s="318">
        <f>ROUND(H178*(I178/1000),2)</f>
        <v/>
      </c>
      <c r="K178" s="318" t="n"/>
    </row>
    <row r="179">
      <c r="B179" s="317" t="n">
        <v>151</v>
      </c>
      <c r="C179" s="318" t="n">
        <v>10212144</v>
      </c>
      <c r="D179" s="318" t="inlineStr">
        <is>
          <t>52998_2019_Pfizer_Broadcast Video_IMB_Xeljanz UC_XUC_</t>
        </is>
      </c>
      <c r="E179" s="318" t="inlineStr">
        <is>
          <t>CBS</t>
        </is>
      </c>
      <c r="F179" s="319" t="n">
        <v>43556</v>
      </c>
      <c r="G179" s="319" t="n">
        <v>43604</v>
      </c>
      <c r="H179" s="318" t="n">
        <v>238103</v>
      </c>
      <c r="I179" s="318" t="n">
        <v>0.85</v>
      </c>
      <c r="J179" s="318">
        <f>ROUND(H179*(I179/1000),2)</f>
        <v/>
      </c>
      <c r="K179" s="318" t="n"/>
    </row>
    <row r="180">
      <c r="B180" s="317" t="n">
        <v>152</v>
      </c>
      <c r="C180" s="318" t="n">
        <v>10212149</v>
      </c>
      <c r="D180" s="318" t="inlineStr">
        <is>
          <t>48931_AGN_ACU_FY20_BY1819_GEN_AcuraNationalVOD+</t>
        </is>
      </c>
      <c r="E180" s="318" t="inlineStr">
        <is>
          <t>CBS</t>
        </is>
      </c>
      <c r="F180" s="319" t="n">
        <v>43556</v>
      </c>
      <c r="G180" s="319" t="n">
        <v>43616</v>
      </c>
      <c r="H180" s="318" t="n">
        <v>379493</v>
      </c>
      <c r="I180" s="318" t="n">
        <v>0.85</v>
      </c>
      <c r="J180" s="318">
        <f>ROUND(H180*(I180/1000),2)</f>
        <v/>
      </c>
      <c r="K180" s="318" t="n"/>
    </row>
    <row r="181">
      <c r="B181" s="317" t="n">
        <v>153</v>
      </c>
      <c r="C181" s="318" t="n">
        <v>10212158</v>
      </c>
      <c r="D181" s="318" t="inlineStr">
        <is>
          <t>53011_I_AET_DEX_AWA_078_M&amp;E Upfront FEP/OLV_Q2_2019__Google-DFP_Video</t>
        </is>
      </c>
      <c r="E181" s="318" t="inlineStr">
        <is>
          <t>CBS</t>
        </is>
      </c>
      <c r="F181" s="319" t="n">
        <v>43556</v>
      </c>
      <c r="G181" s="319" t="n">
        <v>43646</v>
      </c>
      <c r="H181" s="318" t="n">
        <v>3721137</v>
      </c>
      <c r="I181" s="318" t="n">
        <v>0.85</v>
      </c>
      <c r="J181" s="318">
        <f>ROUND(H181*(I181/1000),2)</f>
        <v/>
      </c>
      <c r="K181" s="318" t="n"/>
    </row>
    <row r="182">
      <c r="B182" s="317" t="n">
        <v>154</v>
      </c>
      <c r="C182" s="318" t="n">
        <v>10212158</v>
      </c>
      <c r="D182" s="318" t="inlineStr">
        <is>
          <t>53011_I_AET_DEX_AWA_078_M&amp;E Upfront FEP/OLV_Q2_2019__Google-DFP_Video</t>
        </is>
      </c>
      <c r="E182" s="318" t="inlineStr">
        <is>
          <t>POP TV</t>
        </is>
      </c>
      <c r="F182" s="319" t="n">
        <v>43556</v>
      </c>
      <c r="G182" s="319" t="n">
        <v>43646</v>
      </c>
      <c r="H182" s="318" t="n">
        <v>70105</v>
      </c>
      <c r="I182" s="318" t="n">
        <v>0.85</v>
      </c>
      <c r="J182" s="318">
        <f>ROUND(H182*(I182/1000),2)</f>
        <v/>
      </c>
      <c r="K182" s="318" t="n"/>
    </row>
    <row r="183">
      <c r="B183" s="317" t="n">
        <v>155</v>
      </c>
      <c r="C183" s="318" t="n">
        <v>10212162</v>
      </c>
      <c r="D183" s="318" t="inlineStr">
        <is>
          <t>52924_Match.com Q2 2019</t>
        </is>
      </c>
      <c r="E183" s="318" t="inlineStr">
        <is>
          <t>CBS</t>
        </is>
      </c>
      <c r="F183" s="319" t="n">
        <v>43552</v>
      </c>
      <c r="G183" s="319" t="n">
        <v>43646</v>
      </c>
      <c r="H183" s="318" t="n">
        <v>910303</v>
      </c>
      <c r="I183" s="318" t="n">
        <v>0.85</v>
      </c>
      <c r="J183" s="318">
        <f>ROUND(H183*(I183/1000),2)</f>
        <v/>
      </c>
      <c r="K183" s="318" t="n"/>
    </row>
    <row r="184">
      <c r="B184" s="317" t="n">
        <v>156</v>
      </c>
      <c r="C184" s="318" t="n">
        <v>10212162</v>
      </c>
      <c r="D184" s="318" t="inlineStr">
        <is>
          <t>52924_Match.com Q2 2019</t>
        </is>
      </c>
      <c r="E184" s="318" t="inlineStr">
        <is>
          <t>POP TV</t>
        </is>
      </c>
      <c r="F184" s="319" t="n">
        <v>43552</v>
      </c>
      <c r="G184" s="319" t="n">
        <v>43646</v>
      </c>
      <c r="H184" s="318" t="n">
        <v>66334</v>
      </c>
      <c r="I184" s="318" t="n">
        <v>0.85</v>
      </c>
      <c r="J184" s="318">
        <f>ROUND(H184*(I184/1000),2)</f>
        <v/>
      </c>
      <c r="K184" s="318" t="n"/>
    </row>
    <row r="185">
      <c r="B185" s="317" t="n">
        <v>157</v>
      </c>
      <c r="C185" s="318" t="n">
        <v>10212163</v>
      </c>
      <c r="D185" s="318" t="inlineStr">
        <is>
          <t>52927_AR~ZEN_AV~TEL_AN~VZ_SB~WIR_FS~Tier 1 GM</t>
        </is>
      </c>
      <c r="E185" s="318" t="inlineStr">
        <is>
          <t>CBS</t>
        </is>
      </c>
      <c r="F185" s="319" t="n">
        <v>43556</v>
      </c>
      <c r="G185" s="319" t="n">
        <v>43646</v>
      </c>
      <c r="H185" s="318" t="n">
        <v>2043348</v>
      </c>
      <c r="I185" s="318" t="n">
        <v>0.85</v>
      </c>
      <c r="J185" s="318">
        <f>ROUND(H185*(I185/1000),2)</f>
        <v/>
      </c>
      <c r="K185" s="318" t="n"/>
    </row>
    <row r="186">
      <c r="B186" s="317" t="n">
        <v>158</v>
      </c>
      <c r="C186" s="318" t="n">
        <v>10212172</v>
      </c>
      <c r="D186" s="318" t="inlineStr">
        <is>
          <t>52995_Rakuten ACMs 2019_Google-DFP_video</t>
        </is>
      </c>
      <c r="E186" s="318" t="inlineStr">
        <is>
          <t>CBS</t>
        </is>
      </c>
      <c r="F186" s="319" t="n">
        <v>43556</v>
      </c>
      <c r="G186" s="319" t="n">
        <v>43646</v>
      </c>
      <c r="H186" s="318" t="n">
        <v>263709</v>
      </c>
      <c r="I186" s="318" t="n">
        <v>0.85</v>
      </c>
      <c r="J186" s="318">
        <f>ROUND(H186*(I186/1000),2)</f>
        <v/>
      </c>
      <c r="K186" s="318" t="n"/>
    </row>
    <row r="187">
      <c r="B187" s="317" t="n">
        <v>159</v>
      </c>
      <c r="C187" s="318" t="n">
        <v>10212172</v>
      </c>
      <c r="D187" s="318" t="inlineStr">
        <is>
          <t>52995_Rakuten ACMs 2019_Google-DFP_video</t>
        </is>
      </c>
      <c r="E187" s="318" t="inlineStr">
        <is>
          <t>POP TV</t>
        </is>
      </c>
      <c r="F187" s="319" t="n">
        <v>43556</v>
      </c>
      <c r="G187" s="319" t="n">
        <v>43646</v>
      </c>
      <c r="H187" s="318" t="n">
        <v>896</v>
      </c>
      <c r="I187" s="318" t="n">
        <v>0.85</v>
      </c>
      <c r="J187" s="318">
        <f>ROUND(H187*(I187/1000),2)</f>
        <v/>
      </c>
      <c r="K187" s="318" t="n"/>
    </row>
    <row r="188">
      <c r="B188" s="317" t="n">
        <v>160</v>
      </c>
      <c r="C188" s="318" t="n">
        <v>10212177</v>
      </c>
      <c r="D188" s="318" t="inlineStr">
        <is>
          <t>52980_I_AET_DEX_AWA_079_M&amp;E Upfront VOD_Q2_2019</t>
        </is>
      </c>
      <c r="E188" s="318" t="inlineStr">
        <is>
          <t>CBS</t>
        </is>
      </c>
      <c r="F188" s="319" t="n">
        <v>43558</v>
      </c>
      <c r="G188" s="319" t="n">
        <v>43646</v>
      </c>
      <c r="H188" s="318" t="n">
        <v>1915352</v>
      </c>
      <c r="I188" s="318" t="n">
        <v>0.85</v>
      </c>
      <c r="J188" s="318">
        <f>ROUND(H188*(I188/1000),2)</f>
        <v/>
      </c>
      <c r="K188" s="318" t="n"/>
    </row>
    <row r="189">
      <c r="B189" s="317" t="n">
        <v>161</v>
      </c>
      <c r="C189" s="318" t="n">
        <v>10212177</v>
      </c>
      <c r="D189" s="318" t="inlineStr">
        <is>
          <t>52980_I_AET_DEX_AWA_079_M&amp;E Upfront VOD_Q2_2019</t>
        </is>
      </c>
      <c r="E189" s="318" t="inlineStr">
        <is>
          <t>POP TV</t>
        </is>
      </c>
      <c r="F189" s="319" t="n">
        <v>43558</v>
      </c>
      <c r="G189" s="319" t="n">
        <v>43646</v>
      </c>
      <c r="H189" s="318" t="n">
        <v>122637</v>
      </c>
      <c r="I189" s="318" t="n">
        <v>0.85</v>
      </c>
      <c r="J189" s="318">
        <f>ROUND(H189*(I189/1000),2)</f>
        <v/>
      </c>
      <c r="K189" s="318" t="n"/>
    </row>
    <row r="190">
      <c r="B190" s="317" t="n">
        <v>162</v>
      </c>
      <c r="C190" s="318" t="n">
        <v>10212181</v>
      </c>
      <c r="D190" s="318" t="inlineStr">
        <is>
          <t>53085_Lipton_Pure Leaf Core_Q2'FY19_Awareness</t>
        </is>
      </c>
      <c r="E190" s="318" t="inlineStr">
        <is>
          <t>CBS</t>
        </is>
      </c>
      <c r="F190" s="319" t="n">
        <v>43559</v>
      </c>
      <c r="G190" s="319" t="n">
        <v>43646</v>
      </c>
      <c r="H190" s="318" t="n">
        <v>82348</v>
      </c>
      <c r="I190" s="318" t="n">
        <v>0.85</v>
      </c>
      <c r="J190" s="318">
        <f>ROUND(H190*(I190/1000),2)</f>
        <v/>
      </c>
      <c r="K190" s="318" t="n"/>
    </row>
    <row r="191">
      <c r="B191" s="317" t="n">
        <v>163</v>
      </c>
      <c r="C191" s="318" t="n">
        <v>10212181</v>
      </c>
      <c r="D191" s="318" t="inlineStr">
        <is>
          <t>53085_Lipton_Pure Leaf Core_Q2'FY19_Awareness</t>
        </is>
      </c>
      <c r="E191" s="318" t="inlineStr">
        <is>
          <t>POP TV</t>
        </is>
      </c>
      <c r="F191" s="319" t="n">
        <v>43559</v>
      </c>
      <c r="G191" s="319" t="n">
        <v>43646</v>
      </c>
      <c r="H191" s="318" t="n">
        <v>2313</v>
      </c>
      <c r="I191" s="318" t="n">
        <v>0.85</v>
      </c>
      <c r="J191" s="318">
        <f>ROUND(H191*(I191/1000),2)</f>
        <v/>
      </c>
      <c r="K191" s="318" t="n"/>
    </row>
    <row r="192">
      <c r="B192" s="317" t="n">
        <v>164</v>
      </c>
      <c r="C192" s="318" t="n">
        <v>10212182</v>
      </c>
      <c r="D192" s="318" t="inlineStr">
        <is>
          <t>52073_2019_Pfizer_Broadcast Video_IMB_Colog_Q2 Scatter</t>
        </is>
      </c>
      <c r="E192" s="318" t="inlineStr">
        <is>
          <t>CBS</t>
        </is>
      </c>
      <c r="F192" s="319" t="n">
        <v>43563</v>
      </c>
      <c r="G192" s="319" t="n">
        <v>43646</v>
      </c>
      <c r="H192" s="318" t="n">
        <v>159839</v>
      </c>
      <c r="I192" s="318" t="n">
        <v>0.85</v>
      </c>
      <c r="J192" s="318">
        <f>ROUND(H192*(I192/1000),2)</f>
        <v/>
      </c>
      <c r="K192" s="318" t="n"/>
    </row>
    <row r="193">
      <c r="B193" s="317" t="n">
        <v>165</v>
      </c>
      <c r="C193" s="318" t="n">
        <v>10212183</v>
      </c>
      <c r="D193" s="318" t="inlineStr">
        <is>
          <t>52996_2019_Pfizer_Broadcast Video_IMB_Cologuard_Q2 Upfr</t>
        </is>
      </c>
      <c r="E193" s="318" t="inlineStr">
        <is>
          <t>CBS</t>
        </is>
      </c>
      <c r="F193" s="319" t="n">
        <v>43563</v>
      </c>
      <c r="G193" s="319" t="n">
        <v>43646</v>
      </c>
      <c r="H193" s="318" t="n">
        <v>148232</v>
      </c>
      <c r="I193" s="318" t="n">
        <v>0.85</v>
      </c>
      <c r="J193" s="318">
        <f>ROUND(H193*(I193/1000),2)</f>
        <v/>
      </c>
      <c r="K193" s="318" t="n"/>
    </row>
    <row r="194">
      <c r="B194" s="317" t="n">
        <v>166</v>
      </c>
      <c r="C194" s="318" t="n">
        <v>10212184</v>
      </c>
      <c r="D194" s="318" t="inlineStr">
        <is>
          <t>53000_2019_Pfizer_Broadcast Video_IMB_Eucrisa_EUR_Brand</t>
        </is>
      </c>
      <c r="E194" s="318" t="inlineStr">
        <is>
          <t>CBS</t>
        </is>
      </c>
      <c r="F194" s="319" t="n">
        <v>43563</v>
      </c>
      <c r="G194" s="319" t="n">
        <v>43639</v>
      </c>
      <c r="H194" s="318" t="n">
        <v>495967</v>
      </c>
      <c r="I194" s="318" t="n">
        <v>0.85</v>
      </c>
      <c r="J194" s="318">
        <f>ROUND(H194*(I194/1000),2)</f>
        <v/>
      </c>
      <c r="K194" s="318" t="n"/>
    </row>
    <row r="195">
      <c r="B195" s="317" t="n">
        <v>167</v>
      </c>
      <c r="C195" s="318" t="n">
        <v>10212194</v>
      </c>
      <c r="D195" s="318" t="inlineStr">
        <is>
          <t>52732_L'Oreal 2Q19 Prime Incremental Fluidity UF</t>
        </is>
      </c>
      <c r="E195" s="318" t="inlineStr">
        <is>
          <t>CBS</t>
        </is>
      </c>
      <c r="F195" s="319" t="n">
        <v>43556</v>
      </c>
      <c r="G195" s="319" t="n">
        <v>43646</v>
      </c>
      <c r="H195" s="318" t="n">
        <v>73663</v>
      </c>
      <c r="I195" s="318" t="n">
        <v>0.85</v>
      </c>
      <c r="J195" s="318">
        <f>ROUND(H195*(I195/1000),2)</f>
        <v/>
      </c>
      <c r="K195" s="318" t="n"/>
    </row>
    <row r="196">
      <c r="B196" s="317" t="n">
        <v>168</v>
      </c>
      <c r="C196" s="318" t="n">
        <v>10212195</v>
      </c>
      <c r="D196" s="318" t="inlineStr">
        <is>
          <t>53086_Lipton_Pure Leaf Herbals_Q2'FY19</t>
        </is>
      </c>
      <c r="E196" s="318" t="inlineStr">
        <is>
          <t>CBS</t>
        </is>
      </c>
      <c r="F196" s="319" t="n">
        <v>43560</v>
      </c>
      <c r="G196" s="319" t="n">
        <v>43646</v>
      </c>
      <c r="H196" s="318" t="n">
        <v>136825</v>
      </c>
      <c r="I196" s="318" t="n">
        <v>0.85</v>
      </c>
      <c r="J196" s="318">
        <f>ROUND(H196*(I196/1000),2)</f>
        <v/>
      </c>
      <c r="K196" s="318" t="n"/>
    </row>
    <row r="197">
      <c r="B197" s="317" t="n">
        <v>169</v>
      </c>
      <c r="C197" s="318" t="n">
        <v>10212195</v>
      </c>
      <c r="D197" s="318" t="inlineStr">
        <is>
          <t>53086_Lipton_Pure Leaf Herbals_Q2'FY19</t>
        </is>
      </c>
      <c r="E197" s="318" t="inlineStr">
        <is>
          <t>POP TV</t>
        </is>
      </c>
      <c r="F197" s="319" t="n">
        <v>43560</v>
      </c>
      <c r="G197" s="319" t="n">
        <v>43646</v>
      </c>
      <c r="H197" s="318" t="n">
        <v>4134</v>
      </c>
      <c r="I197" s="318" t="n">
        <v>0.85</v>
      </c>
      <c r="J197" s="318">
        <f>ROUND(H197*(I197/1000),2)</f>
        <v/>
      </c>
      <c r="K197" s="318" t="n"/>
    </row>
    <row r="198">
      <c r="B198" s="317" t="n">
        <v>170</v>
      </c>
      <c r="C198" s="318" t="n">
        <v>10212196</v>
      </c>
      <c r="D198" s="318" t="inlineStr">
        <is>
          <t>52979_MB~1528_PR~SEN_CN~SensodyneFEP_OB~AWA_PK~eCPM_YQ~19Q</t>
        </is>
      </c>
      <c r="E198" s="318" t="inlineStr">
        <is>
          <t>CBS</t>
        </is>
      </c>
      <c r="F198" s="319" t="n">
        <v>43563</v>
      </c>
      <c r="G198" s="319" t="n">
        <v>43639</v>
      </c>
      <c r="H198" s="318" t="n">
        <v>14930</v>
      </c>
      <c r="I198" s="318" t="n">
        <v>0.85</v>
      </c>
      <c r="J198" s="318">
        <f>ROUND(H198*(I198/1000),2)</f>
        <v/>
      </c>
      <c r="K198" s="318" t="n"/>
    </row>
    <row r="199">
      <c r="B199" s="317" t="n">
        <v>171</v>
      </c>
      <c r="C199" s="318" t="n">
        <v>10212198</v>
      </c>
      <c r="D199" s="318" t="inlineStr">
        <is>
          <t>53242_F19 Q2 DIGITAL VIDEO</t>
        </is>
      </c>
      <c r="E199" s="318" t="inlineStr">
        <is>
          <t>CBS</t>
        </is>
      </c>
      <c r="F199" s="319" t="n">
        <v>43563</v>
      </c>
      <c r="G199" s="319" t="n">
        <v>43611</v>
      </c>
      <c r="H199" s="318" t="n">
        <v>1398580</v>
      </c>
      <c r="I199" s="318" t="n">
        <v>0.85</v>
      </c>
      <c r="J199" s="318">
        <f>ROUND(H199*(I199/1000),2)</f>
        <v/>
      </c>
      <c r="K199" s="318" t="n"/>
    </row>
    <row r="200">
      <c r="B200" s="317" t="n">
        <v>172</v>
      </c>
      <c r="C200" s="318" t="n">
        <v>10212209</v>
      </c>
      <c r="D200" s="318" t="inlineStr">
        <is>
          <t>52728_L'Oreal 2Q19 Prime Fluidity UF</t>
        </is>
      </c>
      <c r="E200" s="318" t="inlineStr">
        <is>
          <t>CBS</t>
        </is>
      </c>
      <c r="F200" s="319" t="n">
        <v>43556</v>
      </c>
      <c r="G200" s="319" t="n">
        <v>43646</v>
      </c>
      <c r="H200" s="318" t="n">
        <v>120176</v>
      </c>
      <c r="I200" s="318" t="n">
        <v>0.85</v>
      </c>
      <c r="J200" s="318">
        <f>ROUND(H200*(I200/1000),2)</f>
        <v/>
      </c>
      <c r="K200" s="318" t="n"/>
    </row>
    <row r="201">
      <c r="B201" s="317" t="n">
        <v>173</v>
      </c>
      <c r="C201" s="318" t="n">
        <v>10212210</v>
      </c>
      <c r="D201" s="318" t="inlineStr">
        <is>
          <t>52922_Little Caesars Digital 2Q'19</t>
        </is>
      </c>
      <c r="E201" s="318" t="inlineStr">
        <is>
          <t>CBS</t>
        </is>
      </c>
      <c r="F201" s="319" t="n">
        <v>43556</v>
      </c>
      <c r="G201" s="319" t="n">
        <v>43646</v>
      </c>
      <c r="H201" s="318" t="n">
        <v>394419</v>
      </c>
      <c r="I201" s="318" t="n">
        <v>0.85</v>
      </c>
      <c r="J201" s="318">
        <f>ROUND(H201*(I201/1000),2)</f>
        <v/>
      </c>
      <c r="K201" s="318" t="n"/>
    </row>
    <row r="202">
      <c r="B202" s="317" t="n">
        <v>174</v>
      </c>
      <c r="C202" s="318" t="n">
        <v>10212212</v>
      </c>
      <c r="D202" s="318" t="inlineStr">
        <is>
          <t>52633_USA_GA_INN_MicrosoftInnovation_Q4_19_OVTV</t>
        </is>
      </c>
      <c r="E202" s="318" t="inlineStr">
        <is>
          <t>CBS</t>
        </is>
      </c>
      <c r="F202" s="319" t="n">
        <v>43556</v>
      </c>
      <c r="G202" s="319" t="n">
        <v>43632</v>
      </c>
      <c r="H202" s="318" t="n">
        <v>844380</v>
      </c>
      <c r="I202" s="318" t="n">
        <v>0.85</v>
      </c>
      <c r="J202" s="318">
        <f>ROUND(H202*(I202/1000),2)</f>
        <v/>
      </c>
      <c r="K202" s="318" t="n"/>
    </row>
    <row r="203">
      <c r="B203" s="317" t="n">
        <v>175</v>
      </c>
      <c r="C203" s="318" t="n">
        <v>10212217</v>
      </c>
      <c r="D203" s="318" t="inlineStr">
        <is>
          <t>52738_Pepsi_Pepsi_That's What I Like_Q2'FY19_Awareness_4</t>
        </is>
      </c>
      <c r="E203" s="318" t="inlineStr">
        <is>
          <t>CBS</t>
        </is>
      </c>
      <c r="F203" s="319" t="n">
        <v>43559</v>
      </c>
      <c r="G203" s="319" t="n">
        <v>43646</v>
      </c>
      <c r="H203" s="318" t="n">
        <v>449774</v>
      </c>
      <c r="I203" s="318" t="n">
        <v>0.85</v>
      </c>
      <c r="J203" s="318">
        <f>ROUND(H203*(I203/1000),2)</f>
        <v/>
      </c>
      <c r="K203" s="318" t="n"/>
    </row>
    <row r="204">
      <c r="B204" s="317" t="n">
        <v>176</v>
      </c>
      <c r="C204" s="318" t="n">
        <v>10212217</v>
      </c>
      <c r="D204" s="318" t="inlineStr">
        <is>
          <t>52738_Pepsi_Pepsi_That's What I Like_Q2'FY19_Awareness_4</t>
        </is>
      </c>
      <c r="E204" s="318" t="inlineStr">
        <is>
          <t>POP TV</t>
        </is>
      </c>
      <c r="F204" s="319" t="n">
        <v>43559</v>
      </c>
      <c r="G204" s="319" t="n">
        <v>43646</v>
      </c>
      <c r="H204" s="318" t="n">
        <v>1028</v>
      </c>
      <c r="I204" s="318" t="n">
        <v>0.85</v>
      </c>
      <c r="J204" s="318">
        <f>ROUND(H204*(I204/1000),2)</f>
        <v/>
      </c>
      <c r="K204" s="318" t="n"/>
    </row>
    <row r="205">
      <c r="B205" s="317" t="n">
        <v>177</v>
      </c>
      <c r="C205" s="318" t="n">
        <v>10212218</v>
      </c>
      <c r="D205" s="318" t="inlineStr">
        <is>
          <t>52937_2019_Pfizer_Broadcast Video_IMB_Chantix_CHA_Brand</t>
        </is>
      </c>
      <c r="E205" s="318" t="inlineStr">
        <is>
          <t>CBS</t>
        </is>
      </c>
      <c r="F205" s="319" t="n">
        <v>43563</v>
      </c>
      <c r="G205" s="319" t="n">
        <v>43646</v>
      </c>
      <c r="H205" s="318" t="n">
        <v>535445</v>
      </c>
      <c r="I205" s="318" t="n">
        <v>0.85</v>
      </c>
      <c r="J205" s="318">
        <f>ROUND(H205*(I205/1000),2)</f>
        <v/>
      </c>
      <c r="K205" s="318" t="n"/>
    </row>
    <row r="206">
      <c r="B206" s="317" t="n">
        <v>178</v>
      </c>
      <c r="C206" s="318" t="n">
        <v>10212220</v>
      </c>
      <c r="D206" s="318" t="inlineStr">
        <is>
          <t>53050_Metro Q2'19 Upfront FEP</t>
        </is>
      </c>
      <c r="E206" s="318" t="inlineStr">
        <is>
          <t>CBS</t>
        </is>
      </c>
      <c r="F206" s="319" t="n">
        <v>43577</v>
      </c>
      <c r="G206" s="319" t="n">
        <v>43618</v>
      </c>
      <c r="H206" s="318" t="n">
        <v>906628</v>
      </c>
      <c r="I206" s="318" t="n">
        <v>0.85</v>
      </c>
      <c r="J206" s="318">
        <f>ROUND(H206*(I206/1000),2)</f>
        <v/>
      </c>
      <c r="K206" s="318" t="n"/>
    </row>
    <row r="207">
      <c r="B207" s="317" t="n">
        <v>179</v>
      </c>
      <c r="C207" s="318" t="n">
        <v>10212220</v>
      </c>
      <c r="D207" s="318" t="inlineStr">
        <is>
          <t>53050_Metro Q2'19 Upfront FEP</t>
        </is>
      </c>
      <c r="E207" s="318" t="inlineStr">
        <is>
          <t>POP TV</t>
        </is>
      </c>
      <c r="F207" s="319" t="n">
        <v>43577</v>
      </c>
      <c r="G207" s="319" t="n">
        <v>43618</v>
      </c>
      <c r="H207" s="318" t="n">
        <v>16159</v>
      </c>
      <c r="I207" s="318" t="n">
        <v>0.85</v>
      </c>
      <c r="J207" s="318">
        <f>ROUND(H207*(I207/1000),2)</f>
        <v/>
      </c>
      <c r="K207" s="318" t="n"/>
    </row>
    <row r="208">
      <c r="B208" s="317" t="n">
        <v>180</v>
      </c>
      <c r="C208" s="318" t="n">
        <v>10212221</v>
      </c>
      <c r="D208" s="318" t="inlineStr">
        <is>
          <t>53243_19_SWAG_OLV_Q2 UPPER FUNNEL</t>
        </is>
      </c>
      <c r="E208" s="318" t="inlineStr">
        <is>
          <t>CBS</t>
        </is>
      </c>
      <c r="F208" s="319" t="n">
        <v>43563</v>
      </c>
      <c r="G208" s="319" t="n">
        <v>43590</v>
      </c>
      <c r="H208" s="318" t="n">
        <v>12582</v>
      </c>
      <c r="I208" s="318" t="n">
        <v>0.85</v>
      </c>
      <c r="J208" s="318">
        <f>ROUND(H208*(I208/1000),2)</f>
        <v/>
      </c>
      <c r="K208" s="318" t="n"/>
    </row>
    <row r="209">
      <c r="B209" s="317" t="n">
        <v>181</v>
      </c>
      <c r="C209" s="318" t="n">
        <v>10212223</v>
      </c>
      <c r="D209" s="318" t="inlineStr">
        <is>
          <t>53026_FYE20 Prime TVE 2Q'19</t>
        </is>
      </c>
      <c r="E209" s="318" t="inlineStr">
        <is>
          <t>CBS</t>
        </is>
      </c>
      <c r="F209" s="319" t="n">
        <v>43556</v>
      </c>
      <c r="G209" s="319" t="n">
        <v>43646</v>
      </c>
      <c r="H209" s="318" t="n">
        <v>784270</v>
      </c>
      <c r="I209" s="318" t="n">
        <v>0.85</v>
      </c>
      <c r="J209" s="318">
        <f>ROUND(H209*(I209/1000),2)</f>
        <v/>
      </c>
      <c r="K209" s="318" t="n"/>
    </row>
    <row r="210">
      <c r="B210" s="317" t="n">
        <v>182</v>
      </c>
      <c r="C210" s="318" t="n">
        <v>10212224</v>
      </c>
      <c r="D210" s="318" t="inlineStr">
        <is>
          <t>Life in Pieces DAI House</t>
        </is>
      </c>
      <c r="E210" s="318" t="inlineStr">
        <is>
          <t>CBS</t>
        </is>
      </c>
      <c r="F210" s="319" t="n">
        <v>43565</v>
      </c>
      <c r="G210" s="319" t="n">
        <v>72686</v>
      </c>
      <c r="H210" s="318" t="n">
        <v>1541711</v>
      </c>
      <c r="I210" s="318" t="n">
        <v>0.85</v>
      </c>
      <c r="J210" s="318">
        <f>ROUND(H210*(I210/1000),2)</f>
        <v/>
      </c>
      <c r="K210" s="318" t="n"/>
    </row>
    <row r="211">
      <c r="B211" s="317" t="n">
        <v>183</v>
      </c>
      <c r="C211" s="318" t="n">
        <v>10212224</v>
      </c>
      <c r="D211" s="318" t="inlineStr">
        <is>
          <t>Life in Pieces DAI House</t>
        </is>
      </c>
      <c r="E211" s="318" t="inlineStr">
        <is>
          <t>POP TV</t>
        </is>
      </c>
      <c r="F211" s="319" t="n">
        <v>43565</v>
      </c>
      <c r="G211" s="319" t="n">
        <v>72686</v>
      </c>
      <c r="H211" s="318" t="n">
        <v>2935</v>
      </c>
      <c r="I211" s="318" t="n">
        <v>0.85</v>
      </c>
      <c r="J211" s="318">
        <f>ROUND(H211*(I211/1000),2)</f>
        <v/>
      </c>
      <c r="K211" s="318" t="n"/>
    </row>
    <row r="212">
      <c r="B212" s="317" t="n">
        <v>184</v>
      </c>
      <c r="C212" s="318" t="n">
        <v>10212225</v>
      </c>
      <c r="D212" s="318" t="inlineStr">
        <is>
          <t>The Amazing Race DAI House Cross Platform</t>
        </is>
      </c>
      <c r="E212" s="318" t="inlineStr">
        <is>
          <t>CBS</t>
        </is>
      </c>
      <c r="F212" s="319" t="n">
        <v>42810</v>
      </c>
      <c r="G212" s="319" t="n">
        <v>72686</v>
      </c>
      <c r="H212" s="318" t="n">
        <v>2660562</v>
      </c>
      <c r="I212" s="318" t="n">
        <v>0.85</v>
      </c>
      <c r="J212" s="318">
        <f>ROUND(H212*(I212/1000),2)</f>
        <v/>
      </c>
      <c r="K212" s="318" t="n"/>
    </row>
    <row r="213">
      <c r="B213" s="317" t="n">
        <v>185</v>
      </c>
      <c r="C213" s="318" t="n">
        <v>10212225</v>
      </c>
      <c r="D213" s="318" t="inlineStr">
        <is>
          <t>The Amazing Race DAI House Cross Platform</t>
        </is>
      </c>
      <c r="E213" s="318" t="inlineStr">
        <is>
          <t>POP TV</t>
        </is>
      </c>
      <c r="F213" s="319" t="n">
        <v>42810</v>
      </c>
      <c r="G213" s="319" t="n">
        <v>72686</v>
      </c>
      <c r="H213" s="318" t="n">
        <v>5186</v>
      </c>
      <c r="I213" s="318" t="n">
        <v>0.85</v>
      </c>
      <c r="J213" s="318">
        <f>ROUND(H213*(I213/1000),2)</f>
        <v/>
      </c>
      <c r="K213" s="318" t="n"/>
    </row>
    <row r="214">
      <c r="B214" s="317" t="n">
        <v>186</v>
      </c>
      <c r="C214" s="318" t="n">
        <v>10212226</v>
      </c>
      <c r="D214" s="318" t="inlineStr">
        <is>
          <t>52915_Nissan Upfront 2018-2019_Q2 April VOD ONLY</t>
        </is>
      </c>
      <c r="E214" s="318" t="inlineStr">
        <is>
          <t>CBS</t>
        </is>
      </c>
      <c r="F214" s="319" t="n">
        <v>43570</v>
      </c>
      <c r="G214" s="319" t="n">
        <v>43592</v>
      </c>
      <c r="H214" s="318" t="n">
        <v>107414</v>
      </c>
      <c r="I214" s="318" t="n">
        <v>0.85</v>
      </c>
      <c r="J214" s="318">
        <f>ROUND(H214*(I214/1000),2)</f>
        <v/>
      </c>
      <c r="K214" s="318" t="n"/>
    </row>
    <row r="215">
      <c r="B215" s="317" t="n">
        <v>187</v>
      </c>
      <c r="C215" s="318" t="n">
        <v>10212226</v>
      </c>
      <c r="D215" s="318" t="inlineStr">
        <is>
          <t>52915_Nissan Upfront 2018-2019_Q2 April VOD ONLY</t>
        </is>
      </c>
      <c r="E215" s="318" t="inlineStr">
        <is>
          <t>POP TV</t>
        </is>
      </c>
      <c r="F215" s="319" t="n">
        <v>43570</v>
      </c>
      <c r="G215" s="319" t="n">
        <v>43592</v>
      </c>
      <c r="H215" s="318" t="n">
        <v>6811</v>
      </c>
      <c r="I215" s="318" t="n">
        <v>0.85</v>
      </c>
      <c r="J215" s="318">
        <f>ROUND(H215*(I215/1000),2)</f>
        <v/>
      </c>
      <c r="K215" s="318" t="n"/>
    </row>
    <row r="216">
      <c r="B216" s="317" t="n">
        <v>188</v>
      </c>
      <c r="C216" s="318" t="n">
        <v>10212256</v>
      </c>
      <c r="D216" s="318" t="inlineStr">
        <is>
          <t>52948_MB~0646_PR~FLO_CN~FlonaseFEP_OB~AWA_PK</t>
        </is>
      </c>
      <c r="E216" s="318" t="inlineStr">
        <is>
          <t>CBS</t>
        </is>
      </c>
      <c r="F216" s="319" t="n">
        <v>43570</v>
      </c>
      <c r="G216" s="319" t="n">
        <v>43611</v>
      </c>
      <c r="H216" s="318" t="n">
        <v>58614</v>
      </c>
      <c r="I216" s="318" t="n">
        <v>0.85</v>
      </c>
      <c r="J216" s="318">
        <f>ROUND(H216*(I216/1000),2)</f>
        <v/>
      </c>
      <c r="K216" s="318" t="n"/>
    </row>
    <row r="217">
      <c r="B217" s="317" t="n">
        <v>189</v>
      </c>
      <c r="C217" s="318" t="n">
        <v>10212261</v>
      </c>
      <c r="D217" s="318" t="inlineStr">
        <is>
          <t>52950_JLR_JAG_Q2 2019_CBS_FEP_Upfront</t>
        </is>
      </c>
      <c r="E217" s="318" t="inlineStr">
        <is>
          <t>CBS</t>
        </is>
      </c>
      <c r="F217" s="319" t="n">
        <v>43570</v>
      </c>
      <c r="G217" s="319" t="n">
        <v>43646</v>
      </c>
      <c r="H217" s="318" t="n">
        <v>469873</v>
      </c>
      <c r="I217" s="318" t="n">
        <v>0.85</v>
      </c>
      <c r="J217" s="318">
        <f>ROUND(H217*(I217/1000),2)</f>
        <v/>
      </c>
      <c r="K217" s="318" t="n"/>
    </row>
    <row r="218">
      <c r="B218" s="317" t="n">
        <v>190</v>
      </c>
      <c r="C218" s="318" t="n">
        <v>10212262</v>
      </c>
      <c r="D218" s="318" t="inlineStr">
        <is>
          <t>53386_JLR_LR_Q2 2019_CBS_FEP_Upfront</t>
        </is>
      </c>
      <c r="E218" s="318" t="inlineStr">
        <is>
          <t>CBS</t>
        </is>
      </c>
      <c r="F218" s="319" t="n">
        <v>43571</v>
      </c>
      <c r="G218" s="319" t="n">
        <v>43646</v>
      </c>
      <c r="H218" s="318" t="n">
        <v>1647175</v>
      </c>
      <c r="I218" s="318" t="n">
        <v>0.85</v>
      </c>
      <c r="J218" s="318">
        <f>ROUND(H218*(I218/1000),2)</f>
        <v/>
      </c>
      <c r="K218" s="318" t="n"/>
    </row>
    <row r="219">
      <c r="B219" s="317" t="n">
        <v>191</v>
      </c>
      <c r="C219" s="318" t="n">
        <v>10212263</v>
      </c>
      <c r="D219" s="318" t="inlineStr">
        <is>
          <t>53269_Sun Pharma - 2Q19 Prime Fluidity Campaign</t>
        </is>
      </c>
      <c r="E219" s="318" t="inlineStr">
        <is>
          <t>CBS</t>
        </is>
      </c>
      <c r="F219" s="319" t="n">
        <v>43570</v>
      </c>
      <c r="G219" s="319" t="n">
        <v>43616</v>
      </c>
      <c r="H219" s="318" t="n">
        <v>148852</v>
      </c>
      <c r="I219" s="318" t="n">
        <v>0.85</v>
      </c>
      <c r="J219" s="318">
        <f>ROUND(H219*(I219/1000),2)</f>
        <v/>
      </c>
      <c r="K219" s="318" t="n"/>
    </row>
    <row r="220">
      <c r="B220" s="317" t="n">
        <v>192</v>
      </c>
      <c r="C220" s="318" t="n">
        <v>10212267</v>
      </c>
      <c r="D220" s="318" t="inlineStr">
        <is>
          <t>53370_2019 Q2 Ilumya OLV</t>
        </is>
      </c>
      <c r="E220" s="318" t="inlineStr">
        <is>
          <t>CBS</t>
        </is>
      </c>
      <c r="F220" s="319" t="n">
        <v>43570</v>
      </c>
      <c r="G220" s="319" t="n">
        <v>43616</v>
      </c>
      <c r="H220" s="318" t="n">
        <v>379038</v>
      </c>
      <c r="I220" s="318" t="n">
        <v>0.85</v>
      </c>
      <c r="J220" s="318">
        <f>ROUND(H220*(I220/1000),2)</f>
        <v/>
      </c>
      <c r="K220" s="318" t="n"/>
    </row>
    <row r="221">
      <c r="B221" s="317" t="n">
        <v>193</v>
      </c>
      <c r="C221" s="318" t="n">
        <v>10212268</v>
      </c>
      <c r="D221" s="318" t="inlineStr">
        <is>
          <t>53341_2019_Q2_National_GCM_Breakfast Core_MMJ_Video</t>
        </is>
      </c>
      <c r="E221" s="318" t="inlineStr">
        <is>
          <t>CBS</t>
        </is>
      </c>
      <c r="F221" s="319" t="n">
        <v>43571</v>
      </c>
      <c r="G221" s="319" t="n">
        <v>43597</v>
      </c>
      <c r="H221" s="318" t="n">
        <v>93681</v>
      </c>
      <c r="I221" s="318" t="n">
        <v>0.85</v>
      </c>
      <c r="J221" s="318">
        <f>ROUND(H221*(I221/1000),2)</f>
        <v/>
      </c>
      <c r="K221" s="318" t="n"/>
    </row>
    <row r="222">
      <c r="B222" s="317" t="n">
        <v>194</v>
      </c>
      <c r="C222" s="318" t="n">
        <v>10212268</v>
      </c>
      <c r="D222" s="318" t="inlineStr">
        <is>
          <t>53341_2019_Q2_National_GCM_Breakfast Core_MMJ_Video</t>
        </is>
      </c>
      <c r="E222" s="318" t="inlineStr">
        <is>
          <t>POP TV</t>
        </is>
      </c>
      <c r="F222" s="319" t="n">
        <v>43571</v>
      </c>
      <c r="G222" s="319" t="n">
        <v>43597</v>
      </c>
      <c r="H222" s="318" t="n">
        <v>1063</v>
      </c>
      <c r="I222" s="318" t="n">
        <v>0.85</v>
      </c>
      <c r="J222" s="318">
        <f>ROUND(H222*(I222/1000),2)</f>
        <v/>
      </c>
      <c r="K222" s="318" t="n"/>
    </row>
    <row r="223">
      <c r="B223" s="317" t="n">
        <v>195</v>
      </c>
      <c r="C223" s="318" t="n">
        <v>10212270</v>
      </c>
      <c r="D223" s="318" t="inlineStr">
        <is>
          <t>48929_HGR_HON_FY20_BY1819_GEN_HondaRegionalVOD+</t>
        </is>
      </c>
      <c r="E223" s="318" t="inlineStr">
        <is>
          <t>CBS</t>
        </is>
      </c>
      <c r="F223" s="319" t="n">
        <v>43570</v>
      </c>
      <c r="G223" s="319" t="n">
        <v>43612</v>
      </c>
      <c r="H223" s="318" t="n">
        <v>133799</v>
      </c>
      <c r="I223" s="318" t="n">
        <v>0.85</v>
      </c>
      <c r="J223" s="318">
        <f>ROUND(H223*(I223/1000),2)</f>
        <v/>
      </c>
      <c r="K223" s="318" t="n"/>
    </row>
    <row r="224">
      <c r="B224" s="317" t="n">
        <v>196</v>
      </c>
      <c r="C224" s="318" t="n">
        <v>10212273</v>
      </c>
      <c r="D224" s="318" t="inlineStr">
        <is>
          <t>53443_AR~ZEN_PR~CBCO _BS~rb_CN~2019Q2OLVT1_MH~</t>
        </is>
      </c>
      <c r="E224" s="318" t="inlineStr">
        <is>
          <t>CBS</t>
        </is>
      </c>
      <c r="F224" s="319" t="n">
        <v>43572</v>
      </c>
      <c r="G224" s="319" t="n">
        <v>43618</v>
      </c>
      <c r="H224" s="318" t="n">
        <v>2053894</v>
      </c>
      <c r="I224" s="318" t="n">
        <v>0.85</v>
      </c>
      <c r="J224" s="318">
        <f>ROUND(H224*(I224/1000),2)</f>
        <v/>
      </c>
      <c r="K224" s="318" t="n"/>
    </row>
    <row r="225">
      <c r="B225" s="317" t="n">
        <v>197</v>
      </c>
      <c r="C225" s="318" t="n">
        <v>10212275</v>
      </c>
      <c r="D225" s="318" t="inlineStr">
        <is>
          <t>52734_UOPX_FY19_CYQ2 (Apr-Jun)_Streaming_FEP</t>
        </is>
      </c>
      <c r="E225" s="318" t="inlineStr">
        <is>
          <t>CBS</t>
        </is>
      </c>
      <c r="F225" s="319" t="n">
        <v>43556</v>
      </c>
      <c r="G225" s="319" t="n">
        <v>43646</v>
      </c>
      <c r="H225" s="318" t="n">
        <v>1250564</v>
      </c>
      <c r="I225" s="318" t="n">
        <v>0.85</v>
      </c>
      <c r="J225" s="318">
        <f>ROUND(H225*(I225/1000),2)</f>
        <v/>
      </c>
      <c r="K225" s="318" t="n"/>
    </row>
    <row r="226">
      <c r="B226" s="317" t="n">
        <v>198</v>
      </c>
      <c r="C226" s="318" t="n">
        <v>10212275</v>
      </c>
      <c r="D226" s="318" t="inlineStr">
        <is>
          <t>52734_UOPX_FY19_CYQ2 (Apr-Jun)_Streaming_FEP</t>
        </is>
      </c>
      <c r="E226" s="318" t="inlineStr">
        <is>
          <t>POP TV</t>
        </is>
      </c>
      <c r="F226" s="319" t="n">
        <v>43556</v>
      </c>
      <c r="G226" s="319" t="n">
        <v>43646</v>
      </c>
      <c r="H226" s="318" t="n">
        <v>6405</v>
      </c>
      <c r="I226" s="318" t="n">
        <v>0.85</v>
      </c>
      <c r="J226" s="318">
        <f>ROUND(H226*(I226/1000),2)</f>
        <v/>
      </c>
      <c r="K226" s="318" t="n"/>
    </row>
    <row r="227">
      <c r="B227" s="317" t="n">
        <v>199</v>
      </c>
      <c r="C227" s="318" t="n">
        <v>10212276</v>
      </c>
      <c r="D227" s="318" t="inlineStr">
        <is>
          <t>53130_General Mills Prime 18/19 Fludity - 2Q</t>
        </is>
      </c>
      <c r="E227" s="318" t="inlineStr">
        <is>
          <t>CBS</t>
        </is>
      </c>
      <c r="F227" s="319" t="n">
        <v>43572</v>
      </c>
      <c r="G227" s="319" t="n">
        <v>43597</v>
      </c>
      <c r="H227" s="318" t="n">
        <v>62410</v>
      </c>
      <c r="I227" s="318" t="n">
        <v>0.85</v>
      </c>
      <c r="J227" s="318">
        <f>ROUND(H227*(I227/1000),2)</f>
        <v/>
      </c>
      <c r="K227" s="318" t="n"/>
    </row>
    <row r="228">
      <c r="B228" s="317" t="n">
        <v>200</v>
      </c>
      <c r="C228" s="318" t="n">
        <v>10212276</v>
      </c>
      <c r="D228" s="318" t="inlineStr">
        <is>
          <t>53130_General Mills Prime 18/19 Fludity - 2Q</t>
        </is>
      </c>
      <c r="E228" s="318" t="inlineStr">
        <is>
          <t>POP TV</t>
        </is>
      </c>
      <c r="F228" s="319" t="n">
        <v>43572</v>
      </c>
      <c r="G228" s="319" t="n">
        <v>43597</v>
      </c>
      <c r="H228" s="318" t="n">
        <v>584</v>
      </c>
      <c r="I228" s="318" t="n">
        <v>0.85</v>
      </c>
      <c r="J228" s="318">
        <f>ROUND(H228*(I228/1000),2)</f>
        <v/>
      </c>
      <c r="K228" s="318" t="n"/>
    </row>
    <row r="229">
      <c r="B229" s="317" t="n">
        <v>201</v>
      </c>
      <c r="C229" s="318" t="n">
        <v>10212277</v>
      </c>
      <c r="D229" s="318" t="inlineStr">
        <is>
          <t>48059_Realtor_Q219_CBS_Desktop_Mobile_Tablet_OTT_SmartTV</t>
        </is>
      </c>
      <c r="E229" s="318" t="inlineStr">
        <is>
          <t>CBS</t>
        </is>
      </c>
      <c r="F229" s="319" t="n">
        <v>43565</v>
      </c>
      <c r="G229" s="319" t="n">
        <v>43646</v>
      </c>
      <c r="H229" s="318" t="n">
        <v>507834</v>
      </c>
      <c r="I229" s="318" t="n">
        <v>0.85</v>
      </c>
      <c r="J229" s="318">
        <f>ROUND(H229*(I229/1000),2)</f>
        <v/>
      </c>
      <c r="K229" s="318" t="n"/>
    </row>
    <row r="230">
      <c r="B230" s="317" t="n">
        <v>202</v>
      </c>
      <c r="C230" s="318" t="n">
        <v>10212277</v>
      </c>
      <c r="D230" s="318" t="inlineStr">
        <is>
          <t>48059_Realtor_Q219_CBS_Desktop_Mobile_Tablet_OTT_SmartTV</t>
        </is>
      </c>
      <c r="E230" s="318" t="inlineStr">
        <is>
          <t>POP TV</t>
        </is>
      </c>
      <c r="F230" s="319" t="n">
        <v>43565</v>
      </c>
      <c r="G230" s="319" t="n">
        <v>43646</v>
      </c>
      <c r="H230" s="318" t="n">
        <v>7583</v>
      </c>
      <c r="I230" s="318" t="n">
        <v>0.85</v>
      </c>
      <c r="J230" s="318">
        <f>ROUND(H230*(I230/1000),2)</f>
        <v/>
      </c>
      <c r="K230" s="318" t="n"/>
    </row>
    <row r="231">
      <c r="B231" s="317" t="n">
        <v>203</v>
      </c>
      <c r="C231" s="318" t="n">
        <v>10212278</v>
      </c>
      <c r="D231" s="318" t="inlineStr">
        <is>
          <t>53087_Lipton_Lipton RTD_Q2'FY19_Awareness</t>
        </is>
      </c>
      <c r="E231" s="318" t="inlineStr">
        <is>
          <t>CBS</t>
        </is>
      </c>
      <c r="F231" s="319" t="n">
        <v>43577</v>
      </c>
      <c r="G231" s="319" t="n">
        <v>43639</v>
      </c>
      <c r="H231" s="318" t="n">
        <v>499300</v>
      </c>
      <c r="I231" s="318" t="n">
        <v>0.85</v>
      </c>
      <c r="J231" s="318">
        <f>ROUND(H231*(I231/1000),2)</f>
        <v/>
      </c>
      <c r="K231" s="318" t="n"/>
    </row>
    <row r="232">
      <c r="B232" s="317" t="n">
        <v>204</v>
      </c>
      <c r="C232" s="318" t="n">
        <v>10212278</v>
      </c>
      <c r="D232" s="318" t="inlineStr">
        <is>
          <t>53087_Lipton_Lipton RTD_Q2'FY19_Awareness</t>
        </is>
      </c>
      <c r="E232" s="318" t="inlineStr">
        <is>
          <t>POP TV</t>
        </is>
      </c>
      <c r="F232" s="319" t="n">
        <v>43577</v>
      </c>
      <c r="G232" s="319" t="n">
        <v>43639</v>
      </c>
      <c r="H232" s="318" t="n">
        <v>1615</v>
      </c>
      <c r="I232" s="318" t="n">
        <v>0.85</v>
      </c>
      <c r="J232" s="318">
        <f>ROUND(H232*(I232/1000),2)</f>
        <v/>
      </c>
      <c r="K232" s="318" t="n"/>
    </row>
    <row r="233">
      <c r="B233" s="317" t="n">
        <v>205</v>
      </c>
      <c r="C233" s="318" t="n">
        <v>10212284</v>
      </c>
      <c r="D233" s="318" t="inlineStr">
        <is>
          <t>48209_LVCVA Q2'19</t>
        </is>
      </c>
      <c r="E233" s="318" t="inlineStr">
        <is>
          <t>CBS</t>
        </is>
      </c>
      <c r="F233" s="319" t="n">
        <v>43577</v>
      </c>
      <c r="G233" s="319" t="n">
        <v>43590</v>
      </c>
      <c r="H233" s="318" t="n">
        <v>119668</v>
      </c>
      <c r="I233" s="318" t="n">
        <v>0.85</v>
      </c>
      <c r="J233" s="318">
        <f>ROUND(H233*(I233/1000),2)</f>
        <v/>
      </c>
      <c r="K233" s="318" t="n"/>
    </row>
    <row r="234">
      <c r="B234" s="317" t="n">
        <v>206</v>
      </c>
      <c r="C234" s="318" t="n">
        <v>10231973</v>
      </c>
      <c r="D234" s="318" t="inlineStr">
        <is>
          <t>52288_DB 2019 US Q2 Hotels.com FEP VOD</t>
        </is>
      </c>
      <c r="E234" s="318" t="inlineStr">
        <is>
          <t>CBS</t>
        </is>
      </c>
      <c r="F234" s="319" t="n">
        <v>43577</v>
      </c>
      <c r="G234" s="319" t="n">
        <v>43646</v>
      </c>
      <c r="H234" s="318" t="n">
        <v>682225</v>
      </c>
      <c r="I234" s="318" t="n">
        <v>0.85</v>
      </c>
      <c r="J234" s="318">
        <f>ROUND(H234*(I234/1000),2)</f>
        <v/>
      </c>
      <c r="K234" s="318" t="n"/>
    </row>
    <row r="235">
      <c r="B235" s="317" t="n">
        <v>207</v>
      </c>
      <c r="C235" s="318" t="n">
        <v>10231978</v>
      </c>
      <c r="D235" s="318" t="inlineStr">
        <is>
          <t>Better Help National</t>
        </is>
      </c>
      <c r="E235" s="318" t="inlineStr">
        <is>
          <t>CBS</t>
        </is>
      </c>
      <c r="F235" s="319" t="n">
        <v>43585</v>
      </c>
      <c r="G235" s="319" t="n">
        <v>43615</v>
      </c>
      <c r="H235" s="318" t="n">
        <v>214669</v>
      </c>
      <c r="I235" s="318" t="n">
        <v>0.85</v>
      </c>
      <c r="J235" s="318">
        <f>ROUND(H235*(I235/1000),2)</f>
        <v/>
      </c>
      <c r="K235" s="318" t="n"/>
    </row>
    <row r="236">
      <c r="B236" s="317" t="n">
        <v>208</v>
      </c>
      <c r="C236" s="318" t="n">
        <v>10231979</v>
      </c>
      <c r="D236" s="318" t="inlineStr">
        <is>
          <t>53342_2019_Q2_National_GCM_Disney Avengers 4_MMJ_Video</t>
        </is>
      </c>
      <c r="E236" s="318" t="inlineStr">
        <is>
          <t>CBS</t>
        </is>
      </c>
      <c r="F236" s="319" t="n">
        <v>43579</v>
      </c>
      <c r="G236" s="319" t="n">
        <v>43605</v>
      </c>
      <c r="H236" s="318" t="n">
        <v>89454</v>
      </c>
      <c r="I236" s="318" t="n">
        <v>0.85</v>
      </c>
      <c r="J236" s="318">
        <f>ROUND(H236*(I236/1000),2)</f>
        <v/>
      </c>
      <c r="K236" s="318" t="n"/>
    </row>
    <row r="237">
      <c r="B237" s="317" t="n">
        <v>209</v>
      </c>
      <c r="C237" s="318" t="n">
        <v>10231979</v>
      </c>
      <c r="D237" s="318" t="inlineStr">
        <is>
          <t>53342_2019_Q2_National_GCM_Disney Avengers 4_MMJ_Video</t>
        </is>
      </c>
      <c r="E237" s="318" t="inlineStr">
        <is>
          <t>POP TV</t>
        </is>
      </c>
      <c r="F237" s="319" t="n">
        <v>43579</v>
      </c>
      <c r="G237" s="319" t="n">
        <v>43605</v>
      </c>
      <c r="H237" s="318" t="n">
        <v>1888</v>
      </c>
      <c r="I237" s="318" t="n">
        <v>0.85</v>
      </c>
      <c r="J237" s="318">
        <f>ROUND(H237*(I237/1000),2)</f>
        <v/>
      </c>
      <c r="K237" s="318" t="n"/>
    </row>
    <row r="238">
      <c r="B238" s="317" t="n">
        <v>210</v>
      </c>
      <c r="C238" s="318" t="n">
        <v>10231985</v>
      </c>
      <c r="D238" s="318" t="inlineStr">
        <is>
          <t>53009_Coppertone_Sport_CH_US_2019</t>
        </is>
      </c>
      <c r="E238" s="318" t="inlineStr">
        <is>
          <t>CBS</t>
        </is>
      </c>
      <c r="F238" s="319" t="n">
        <v>43584</v>
      </c>
      <c r="G238" s="319" t="n">
        <v>43632</v>
      </c>
      <c r="H238" s="318" t="n">
        <v>296745</v>
      </c>
      <c r="I238" s="318" t="n">
        <v>0.85</v>
      </c>
      <c r="J238" s="318">
        <f>ROUND(H238*(I238/1000),2)</f>
        <v/>
      </c>
      <c r="K238" s="318" t="n"/>
    </row>
    <row r="239">
      <c r="B239" s="317" t="n">
        <v>211</v>
      </c>
      <c r="C239" s="318" t="n">
        <v>10231986</v>
      </c>
      <c r="D239" s="318" t="inlineStr">
        <is>
          <t>48550_May-June CBS IO V2</t>
        </is>
      </c>
      <c r="E239" s="318" t="inlineStr">
        <is>
          <t>CBS</t>
        </is>
      </c>
      <c r="F239" s="319" t="n">
        <v>43584</v>
      </c>
      <c r="G239" s="319" t="n">
        <v>43646</v>
      </c>
      <c r="H239" s="318" t="n">
        <v>437396</v>
      </c>
      <c r="I239" s="318" t="n">
        <v>0.85</v>
      </c>
      <c r="J239" s="318">
        <f>ROUND(H239*(I239/1000),2)</f>
        <v/>
      </c>
      <c r="K239" s="318" t="n"/>
    </row>
    <row r="240">
      <c r="B240" s="317" t="n">
        <v>212</v>
      </c>
      <c r="C240" s="318" t="n">
        <v>10231986</v>
      </c>
      <c r="D240" s="318" t="inlineStr">
        <is>
          <t>48550_May-June CBS IO V2</t>
        </is>
      </c>
      <c r="E240" s="318" t="inlineStr">
        <is>
          <t>POP TV</t>
        </is>
      </c>
      <c r="F240" s="319" t="n">
        <v>43584</v>
      </c>
      <c r="G240" s="319" t="n">
        <v>43646</v>
      </c>
      <c r="H240" s="318" t="n">
        <v>1490</v>
      </c>
      <c r="I240" s="318" t="n">
        <v>0.85</v>
      </c>
      <c r="J240" s="318">
        <f>ROUND(H240*(I240/1000),2)</f>
        <v/>
      </c>
      <c r="K240" s="318" t="n"/>
    </row>
    <row r="241">
      <c r="B241" s="317" t="n">
        <v>213</v>
      </c>
      <c r="C241" s="318" t="n">
        <v>10231996</v>
      </c>
      <c r="D241" s="318" t="inlineStr">
        <is>
          <t>53461_TFW_2019 Straight Talk Campaign</t>
        </is>
      </c>
      <c r="E241" s="318" t="inlineStr">
        <is>
          <t>CBS</t>
        </is>
      </c>
      <c r="F241" s="319" t="n">
        <v>43580</v>
      </c>
      <c r="G241" s="319" t="n">
        <v>43646</v>
      </c>
      <c r="H241" s="318" t="n">
        <v>33340</v>
      </c>
      <c r="I241" s="318" t="n">
        <v>0.85</v>
      </c>
      <c r="J241" s="318">
        <f>ROUND(H241*(I241/1000),2)</f>
        <v/>
      </c>
      <c r="K241" s="318" t="n"/>
    </row>
    <row r="242">
      <c r="B242" s="317" t="n">
        <v>214</v>
      </c>
      <c r="C242" s="318" t="n">
        <v>10231998</v>
      </c>
      <c r="D242" s="318" t="inlineStr">
        <is>
          <t>53295_2019_Pfizer_Broadcast Video_IMB_Chantix_Q2 Scatter</t>
        </is>
      </c>
      <c r="E242" s="318" t="inlineStr">
        <is>
          <t>CBS</t>
        </is>
      </c>
      <c r="F242" s="319" t="n">
        <v>43584</v>
      </c>
      <c r="G242" s="319" t="n">
        <v>43646</v>
      </c>
      <c r="H242" s="318" t="n">
        <v>696219</v>
      </c>
      <c r="I242" s="318" t="n">
        <v>0.85</v>
      </c>
      <c r="J242" s="318">
        <f>ROUND(H242*(I242/1000),2)</f>
        <v/>
      </c>
      <c r="K242" s="318" t="n"/>
    </row>
    <row r="243">
      <c r="B243" s="317" t="n">
        <v>215</v>
      </c>
      <c r="C243" s="318" t="n">
        <v>10231999</v>
      </c>
      <c r="D243" s="318" t="inlineStr">
        <is>
          <t>52609_USA_GA_MLD_Surface_Q4_19_OVTV</t>
        </is>
      </c>
      <c r="E243" s="318" t="inlineStr">
        <is>
          <t>CBS</t>
        </is>
      </c>
      <c r="F243" s="319" t="n">
        <v>43584</v>
      </c>
      <c r="G243" s="319" t="n">
        <v>43604</v>
      </c>
      <c r="H243" s="318" t="n">
        <v>418031</v>
      </c>
      <c r="I243" s="318" t="n">
        <v>0.85</v>
      </c>
      <c r="J243" s="318">
        <f>ROUND(H243*(I243/1000),2)</f>
        <v/>
      </c>
      <c r="K243" s="318" t="n"/>
    </row>
    <row r="244">
      <c r="B244" s="317" t="n">
        <v>216</v>
      </c>
      <c r="C244" s="318" t="n">
        <v>10251973</v>
      </c>
      <c r="D244" s="318" t="inlineStr">
        <is>
          <t>53081_Warner Brothers 2018-2019 Upfront - Godzilla: King of The Monsters Pre-Opening Primetime</t>
        </is>
      </c>
      <c r="E244" s="318" t="inlineStr">
        <is>
          <t>CBS</t>
        </is>
      </c>
      <c r="F244" s="319" t="n">
        <v>43584</v>
      </c>
      <c r="G244" s="319" t="n">
        <v>43618</v>
      </c>
      <c r="H244" s="318" t="n">
        <v>446299</v>
      </c>
      <c r="I244" s="318" t="n">
        <v>0.85</v>
      </c>
      <c r="J244" s="318">
        <f>ROUND(H244*(I244/1000),2)</f>
        <v/>
      </c>
      <c r="K244" s="318" t="n"/>
    </row>
    <row r="245">
      <c r="B245" s="317" t="n">
        <v>217</v>
      </c>
      <c r="C245" s="318" t="n">
        <v>10251974</v>
      </c>
      <c r="D245" s="318" t="inlineStr">
        <is>
          <t>53343_2019_Q2_National_GCM_ROD Deal_MMJ_Video</t>
        </is>
      </c>
      <c r="E245" s="318" t="inlineStr">
        <is>
          <t>CBS</t>
        </is>
      </c>
      <c r="F245" s="319" t="n">
        <v>43585</v>
      </c>
      <c r="G245" s="319" t="n">
        <v>43617</v>
      </c>
      <c r="H245" s="318" t="n">
        <v>255888</v>
      </c>
      <c r="I245" s="318" t="n">
        <v>0.85</v>
      </c>
      <c r="J245" s="318">
        <f>ROUND(H245*(I245/1000),2)</f>
        <v/>
      </c>
      <c r="K245" s="318" t="n"/>
    </row>
    <row r="246">
      <c r="B246" s="317" t="n">
        <v>218</v>
      </c>
      <c r="C246" s="318" t="n">
        <v>10251974</v>
      </c>
      <c r="D246" s="318" t="inlineStr">
        <is>
          <t>53343_2019_Q2_National_GCM_ROD Deal_MMJ_Video</t>
        </is>
      </c>
      <c r="E246" s="318" t="inlineStr">
        <is>
          <t>POP TV</t>
        </is>
      </c>
      <c r="F246" s="319" t="n">
        <v>43585</v>
      </c>
      <c r="G246" s="319" t="n">
        <v>43617</v>
      </c>
      <c r="H246" s="318" t="n">
        <v>182</v>
      </c>
      <c r="I246" s="318" t="n">
        <v>0.85</v>
      </c>
      <c r="J246" s="318">
        <f>ROUND(H246*(I246/1000),2)</f>
        <v/>
      </c>
      <c r="K246" s="318" t="n"/>
    </row>
    <row r="247">
      <c r="B247" s="317" t="n">
        <v>219</v>
      </c>
      <c r="C247" s="318" t="n">
        <v>10251978</v>
      </c>
      <c r="D247" s="318" t="inlineStr">
        <is>
          <t>Blood &amp; Treasure DAI House Cross Platform</t>
        </is>
      </c>
      <c r="E247" s="318" t="inlineStr">
        <is>
          <t>CBS</t>
        </is>
      </c>
      <c r="F247" s="319" t="n">
        <v>43584</v>
      </c>
      <c r="G247" s="319" t="n">
        <v>72686</v>
      </c>
      <c r="H247" s="318" t="n">
        <v>2598569</v>
      </c>
      <c r="I247" s="318" t="n">
        <v>0.85</v>
      </c>
      <c r="J247" s="318">
        <f>ROUND(H247*(I247/1000),2)</f>
        <v/>
      </c>
      <c r="K247" s="318" t="n"/>
    </row>
    <row r="248">
      <c r="B248" s="317" t="n">
        <v>220</v>
      </c>
      <c r="C248" s="318" t="n">
        <v>10251978</v>
      </c>
      <c r="D248" s="318" t="inlineStr">
        <is>
          <t>Blood &amp; Treasure DAI House Cross Platform</t>
        </is>
      </c>
      <c r="E248" s="318" t="inlineStr">
        <is>
          <t>POP TV</t>
        </is>
      </c>
      <c r="F248" s="319" t="n">
        <v>43584</v>
      </c>
      <c r="G248" s="319" t="n">
        <v>72686</v>
      </c>
      <c r="H248" s="318" t="n">
        <v>310980</v>
      </c>
      <c r="I248" s="318" t="n">
        <v>0.85</v>
      </c>
      <c r="J248" s="318">
        <f>ROUND(H248*(I248/1000),2)</f>
        <v/>
      </c>
      <c r="K248" s="318" t="n"/>
    </row>
    <row r="249">
      <c r="B249" s="317" t="n">
        <v>221</v>
      </c>
      <c r="C249" s="318" t="n">
        <v>10251979</v>
      </c>
      <c r="D249" s="318" t="inlineStr">
        <is>
          <t>Twilight Zone DAI House Cross Platform</t>
        </is>
      </c>
      <c r="E249" s="318" t="inlineStr">
        <is>
          <t>CBS</t>
        </is>
      </c>
      <c r="F249" s="319" t="n">
        <v>43584</v>
      </c>
      <c r="G249" s="319" t="n">
        <v>72686</v>
      </c>
      <c r="H249" s="318" t="n">
        <v>790527</v>
      </c>
      <c r="I249" s="318" t="n">
        <v>0.85</v>
      </c>
      <c r="J249" s="318">
        <f>ROUND(H249*(I249/1000),2)</f>
        <v/>
      </c>
      <c r="K249" s="318" t="n"/>
    </row>
    <row r="250">
      <c r="B250" s="317" t="n">
        <v>222</v>
      </c>
      <c r="C250" s="318" t="n">
        <v>10251979</v>
      </c>
      <c r="D250" s="318" t="inlineStr">
        <is>
          <t>Twilight Zone DAI House Cross Platform</t>
        </is>
      </c>
      <c r="E250" s="318" t="inlineStr">
        <is>
          <t>POP TV</t>
        </is>
      </c>
      <c r="F250" s="319" t="n">
        <v>43584</v>
      </c>
      <c r="G250" s="319" t="n">
        <v>72686</v>
      </c>
      <c r="H250" s="318" t="n">
        <v>253049</v>
      </c>
      <c r="I250" s="318" t="n">
        <v>0.85</v>
      </c>
      <c r="J250" s="318">
        <f>ROUND(H250*(I250/1000),2)</f>
        <v/>
      </c>
      <c r="K250" s="318" t="n"/>
    </row>
    <row r="251">
      <c r="B251" s="317" t="n">
        <v>223</v>
      </c>
      <c r="C251" s="318" t="n">
        <v>10251980</v>
      </c>
      <c r="D251" s="318" t="inlineStr">
        <is>
          <t>53671_19_Q2_OV_1SRK_NNJA_Spring Foodi Scatter_Google-DFP</t>
        </is>
      </c>
      <c r="E251" s="318" t="inlineStr">
        <is>
          <t>CBS</t>
        </is>
      </c>
      <c r="F251" s="319" t="n">
        <v>43586</v>
      </c>
      <c r="G251" s="319" t="n">
        <v>43597</v>
      </c>
      <c r="H251" s="318" t="n">
        <v>403310</v>
      </c>
      <c r="I251" s="318" t="n">
        <v>0.85</v>
      </c>
      <c r="J251" s="318">
        <f>ROUND(H251*(I251/1000),2)</f>
        <v/>
      </c>
      <c r="K251" s="318" t="n"/>
    </row>
    <row r="252">
      <c r="B252" s="317" t="n">
        <v>224</v>
      </c>
      <c r="C252" s="318" t="n">
        <v>10251981</v>
      </c>
      <c r="D252" s="318" t="inlineStr">
        <is>
          <t>53642_Etsy_Q219_CBS_Desktop_Mobile_Tablet_OTT_SmartTV</t>
        </is>
      </c>
      <c r="E252" s="318" t="inlineStr">
        <is>
          <t>CBS</t>
        </is>
      </c>
      <c r="F252" s="319" t="n">
        <v>43584</v>
      </c>
      <c r="G252" s="319" t="n">
        <v>43632</v>
      </c>
      <c r="H252" s="318" t="n">
        <v>648753</v>
      </c>
      <c r="I252" s="318" t="n">
        <v>0.85</v>
      </c>
      <c r="J252" s="318">
        <f>ROUND(H252*(I252/1000),2)</f>
        <v/>
      </c>
      <c r="K252" s="318" t="n"/>
    </row>
    <row r="253">
      <c r="B253" s="317" t="n">
        <v>225</v>
      </c>
      <c r="C253" s="318" t="n">
        <v>10251981</v>
      </c>
      <c r="D253" s="318" t="inlineStr">
        <is>
          <t>53642_Etsy_Q219_CBS_Desktop_Mobile_Tablet_OTT_SmartTV</t>
        </is>
      </c>
      <c r="E253" s="318" t="inlineStr">
        <is>
          <t>POP TV</t>
        </is>
      </c>
      <c r="F253" s="319" t="n">
        <v>43584</v>
      </c>
      <c r="G253" s="319" t="n">
        <v>43632</v>
      </c>
      <c r="H253" s="318" t="n">
        <v>13601</v>
      </c>
      <c r="I253" s="318" t="n">
        <v>0.85</v>
      </c>
      <c r="J253" s="318">
        <f>ROUND(H253*(I253/1000),2)</f>
        <v/>
      </c>
      <c r="K253" s="318" t="n"/>
    </row>
    <row r="254">
      <c r="B254" s="317" t="n">
        <v>226</v>
      </c>
      <c r="C254" s="318" t="n">
        <v>10251982</v>
      </c>
      <c r="D254" s="318" t="inlineStr">
        <is>
          <t>53565_Shari's Berries Q2'19</t>
        </is>
      </c>
      <c r="E254" s="318" t="inlineStr">
        <is>
          <t>CBS</t>
        </is>
      </c>
      <c r="F254" s="319" t="n">
        <v>43582</v>
      </c>
      <c r="G254" s="319" t="n">
        <v>43594</v>
      </c>
      <c r="H254" s="318" t="n">
        <v>69326</v>
      </c>
      <c r="I254" s="318" t="n">
        <v>0.85</v>
      </c>
      <c r="J254" s="318">
        <f>ROUND(H254*(I254/1000),2)</f>
        <v/>
      </c>
      <c r="K254" s="318" t="n"/>
    </row>
    <row r="255">
      <c r="B255" s="317" t="n">
        <v>227</v>
      </c>
      <c r="C255" s="318" t="n">
        <v>10251982</v>
      </c>
      <c r="D255" s="318" t="inlineStr">
        <is>
          <t>53565_Shari's Berries Q2'19</t>
        </is>
      </c>
      <c r="E255" s="318" t="inlineStr">
        <is>
          <t>POP TV</t>
        </is>
      </c>
      <c r="F255" s="319" t="n">
        <v>43582</v>
      </c>
      <c r="G255" s="319" t="n">
        <v>43594</v>
      </c>
      <c r="H255" s="318" t="n">
        <v>2975</v>
      </c>
      <c r="I255" s="318" t="n">
        <v>0.85</v>
      </c>
      <c r="J255" s="318">
        <f>ROUND(H255*(I255/1000),2)</f>
        <v/>
      </c>
      <c r="K255" s="318" t="n"/>
    </row>
    <row r="256">
      <c r="B256" s="317" t="n">
        <v>228</v>
      </c>
      <c r="C256" s="318" t="n">
        <v>10251983</v>
      </c>
      <c r="D256" s="318" t="inlineStr">
        <is>
          <t>53522_James Patterson Q2 2019</t>
        </is>
      </c>
      <c r="E256" s="318" t="inlineStr">
        <is>
          <t>CBS</t>
        </is>
      </c>
      <c r="F256" s="319" t="n">
        <v>43585</v>
      </c>
      <c r="G256" s="319" t="n">
        <v>43616</v>
      </c>
      <c r="H256" s="318" t="n">
        <v>71545</v>
      </c>
      <c r="I256" s="318" t="n">
        <v>0.85</v>
      </c>
      <c r="J256" s="318">
        <f>ROUND(H256*(I256/1000),2)</f>
        <v/>
      </c>
      <c r="K256" s="318" t="n"/>
    </row>
    <row r="257">
      <c r="B257" s="317" t="n">
        <v>229</v>
      </c>
      <c r="C257" s="318" t="n">
        <v>10271973</v>
      </c>
      <c r="D257" s="318" t="inlineStr">
        <is>
          <t>50877_Gardasil Adolescent FEP 2019</t>
        </is>
      </c>
      <c r="E257" s="318" t="inlineStr">
        <is>
          <t>CBS</t>
        </is>
      </c>
      <c r="F257" s="319" t="n">
        <v>43586</v>
      </c>
      <c r="G257" s="319" t="n">
        <v>43646</v>
      </c>
      <c r="H257" s="318" t="n">
        <v>1335445</v>
      </c>
      <c r="I257" s="318" t="n">
        <v>0.85</v>
      </c>
      <c r="J257" s="318">
        <f>ROUND(H257*(I257/1000),2)</f>
        <v/>
      </c>
      <c r="K257" s="318" t="n"/>
    </row>
    <row r="258">
      <c r="B258" s="317" t="n">
        <v>230</v>
      </c>
      <c r="C258" s="318" t="n">
        <v>10271973</v>
      </c>
      <c r="D258" s="318" t="inlineStr">
        <is>
          <t>50877_Gardasil Adolescent FEP 2019</t>
        </is>
      </c>
      <c r="E258" s="318" t="inlineStr">
        <is>
          <t>POP TV</t>
        </is>
      </c>
      <c r="F258" s="319" t="n">
        <v>43586</v>
      </c>
      <c r="G258" s="319" t="n">
        <v>43646</v>
      </c>
      <c r="H258" s="318" t="n">
        <v>8130</v>
      </c>
      <c r="I258" s="318" t="n">
        <v>0.85</v>
      </c>
      <c r="J258" s="318">
        <f>ROUND(H258*(I258/1000),2)</f>
        <v/>
      </c>
      <c r="K258" s="318" t="n"/>
    </row>
    <row r="259">
      <c r="B259" s="317" t="n">
        <v>231</v>
      </c>
      <c r="C259" s="318" t="n">
        <v>10271974</v>
      </c>
      <c r="D259" s="318" t="inlineStr">
        <is>
          <t>52940_YQ~19_MB~BEXS_CU~DTC_CH~DISPLAY_CA~BOT_BS~VACNES_MK~US_Google-DFP_video</t>
        </is>
      </c>
      <c r="E259" s="318" t="inlineStr">
        <is>
          <t>CBS</t>
        </is>
      </c>
      <c r="F259" s="319" t="n">
        <v>43560</v>
      </c>
      <c r="G259" s="319" t="n">
        <v>43830</v>
      </c>
      <c r="H259" s="318" t="n">
        <v>588333</v>
      </c>
      <c r="I259" s="318" t="n">
        <v>0.85</v>
      </c>
      <c r="J259" s="318">
        <f>ROUND(H259*(I259/1000),2)</f>
        <v/>
      </c>
      <c r="K259" s="318" t="n"/>
    </row>
    <row r="260">
      <c r="B260" s="317" t="n">
        <v>232</v>
      </c>
      <c r="C260" s="318" t="n">
        <v>10271974</v>
      </c>
      <c r="D260" s="318" t="inlineStr">
        <is>
          <t>52940_YQ~19_MB~BEXS_CU~DTC_CH~DISPLAY_CA~BOT_BS~VACNES_MK~US_Google-DFP_video</t>
        </is>
      </c>
      <c r="E260" s="318" t="inlineStr">
        <is>
          <t>POP TV</t>
        </is>
      </c>
      <c r="F260" s="319" t="n">
        <v>43560</v>
      </c>
      <c r="G260" s="319" t="n">
        <v>43830</v>
      </c>
      <c r="H260" s="318" t="n">
        <v>1656</v>
      </c>
      <c r="I260" s="318" t="n">
        <v>0.85</v>
      </c>
      <c r="J260" s="318">
        <f>ROUND(H260*(I260/1000),2)</f>
        <v/>
      </c>
      <c r="K260" s="318" t="n"/>
    </row>
    <row r="261">
      <c r="B261" s="317" t="n">
        <v>233</v>
      </c>
      <c r="C261" s="318" t="n">
        <v>10272162</v>
      </c>
      <c r="D261" s="318" t="inlineStr">
        <is>
          <t>49885_SIGNET_FY19_Q2_US_NAT_NA_JARED_SEMIANNUAL_NA_ OLV_Google-DFP</t>
        </is>
      </c>
      <c r="E261" s="318" t="inlineStr">
        <is>
          <t>CBS</t>
        </is>
      </c>
      <c r="F261" s="319" t="n">
        <v>43586</v>
      </c>
      <c r="G261" s="319" t="n">
        <v>43590</v>
      </c>
      <c r="H261" s="318" t="n">
        <v>108683</v>
      </c>
      <c r="I261" s="318" t="n">
        <v>0.85</v>
      </c>
      <c r="J261" s="318">
        <f>ROUND(H261*(I261/1000),2)</f>
        <v/>
      </c>
      <c r="K261" s="318" t="n"/>
    </row>
    <row r="262">
      <c r="B262" s="317" t="n">
        <v>234</v>
      </c>
      <c r="C262" s="318" t="n">
        <v>10272162</v>
      </c>
      <c r="D262" s="318" t="inlineStr">
        <is>
          <t>49885_SIGNET_FY19_Q2_US_NAT_NA_JARED_SEMIANNUAL_NA_ OLV_Google-DFP</t>
        </is>
      </c>
      <c r="E262" s="318" t="inlineStr">
        <is>
          <t>POP TV</t>
        </is>
      </c>
      <c r="F262" s="319" t="n">
        <v>43586</v>
      </c>
      <c r="G262" s="319" t="n">
        <v>43590</v>
      </c>
      <c r="H262" s="318" t="n">
        <v>1619</v>
      </c>
      <c r="I262" s="318" t="n">
        <v>0.85</v>
      </c>
      <c r="J262" s="318">
        <f>ROUND(H262*(I262/1000),2)</f>
        <v/>
      </c>
      <c r="K262" s="318" t="n"/>
    </row>
    <row r="263">
      <c r="B263" s="317" t="n">
        <v>235</v>
      </c>
      <c r="C263" s="318" t="n">
        <v>10301975</v>
      </c>
      <c r="D263" s="318" t="inlineStr">
        <is>
          <t>53715_Aladdin_TH_Digital_Pre-Open</t>
        </is>
      </c>
      <c r="E263" s="318" t="inlineStr">
        <is>
          <t>CBS</t>
        </is>
      </c>
      <c r="F263" s="319" t="n">
        <v>43591</v>
      </c>
      <c r="G263" s="319" t="n">
        <v>43611</v>
      </c>
      <c r="H263" s="318" t="n">
        <v>808883</v>
      </c>
      <c r="I263" s="318" t="n">
        <v>0.85</v>
      </c>
      <c r="J263" s="318">
        <f>ROUND(H263*(I263/1000),2)</f>
        <v/>
      </c>
      <c r="K263" s="318" t="n"/>
    </row>
    <row r="264">
      <c r="B264" s="317" t="n">
        <v>236</v>
      </c>
      <c r="C264" s="318" t="n">
        <v>10311983</v>
      </c>
      <c r="D264" s="318" t="inlineStr">
        <is>
          <t>53734_SIGNET_FY19_Q2_US_NAT_NE_JARED_WMRW_NA_OLV</t>
        </is>
      </c>
      <c r="E264" s="318" t="inlineStr">
        <is>
          <t>CBS</t>
        </is>
      </c>
      <c r="F264" s="319" t="n">
        <v>43591</v>
      </c>
      <c r="G264" s="319" t="n">
        <v>43597</v>
      </c>
      <c r="H264" s="318" t="n">
        <v>436042</v>
      </c>
      <c r="I264" s="318" t="n">
        <v>0.85</v>
      </c>
      <c r="J264" s="318">
        <f>ROUND(H264*(I264/1000),2)</f>
        <v/>
      </c>
      <c r="K264" s="318" t="n"/>
    </row>
    <row r="265">
      <c r="B265" s="317" t="n">
        <v>237</v>
      </c>
      <c r="C265" s="318" t="n">
        <v>10311983</v>
      </c>
      <c r="D265" s="318" t="inlineStr">
        <is>
          <t>53734_SIGNET_FY19_Q2_US_NAT_NE_JARED_WMRW_NA_OLV</t>
        </is>
      </c>
      <c r="E265" s="318" t="inlineStr">
        <is>
          <t>POP TV</t>
        </is>
      </c>
      <c r="F265" s="319" t="n">
        <v>43591</v>
      </c>
      <c r="G265" s="319" t="n">
        <v>43597</v>
      </c>
      <c r="H265" s="318" t="n">
        <v>6352</v>
      </c>
      <c r="I265" s="318" t="n">
        <v>0.85</v>
      </c>
      <c r="J265" s="318">
        <f>ROUND(H265*(I265/1000),2)</f>
        <v/>
      </c>
      <c r="K265" s="318" t="n"/>
    </row>
    <row r="266">
      <c r="B266" s="317" t="n">
        <v>238</v>
      </c>
      <c r="C266" s="318" t="n">
        <v>10311988</v>
      </c>
      <c r="D266" s="318" t="inlineStr">
        <is>
          <t>53350_HendricksGin_2019Campaign_CBS_IO_4_23_19</t>
        </is>
      </c>
      <c r="E266" s="318" t="inlineStr">
        <is>
          <t>CBS</t>
        </is>
      </c>
      <c r="F266" s="319" t="n">
        <v>43588</v>
      </c>
      <c r="G266" s="319" t="n">
        <v>43710</v>
      </c>
      <c r="H266" s="318" t="n">
        <v>324031</v>
      </c>
      <c r="I266" s="318" t="n">
        <v>0.85</v>
      </c>
      <c r="J266" s="318">
        <f>ROUND(H266*(I266/1000),2)</f>
        <v/>
      </c>
      <c r="K266" s="318" t="n"/>
    </row>
    <row r="267">
      <c r="B267" s="317" t="n">
        <v>239</v>
      </c>
      <c r="C267" s="318" t="n">
        <v>10311995</v>
      </c>
      <c r="D267" s="318" t="inlineStr">
        <is>
          <t>53129_Kimberly Clark Prime 18/19 Fluidity - 2Q</t>
        </is>
      </c>
      <c r="E267" s="318" t="inlineStr">
        <is>
          <t>CBS</t>
        </is>
      </c>
      <c r="F267" s="319" t="n">
        <v>43571</v>
      </c>
      <c r="G267" s="319" t="n">
        <v>43646</v>
      </c>
      <c r="H267" s="318" t="n">
        <v>266254</v>
      </c>
      <c r="I267" s="318" t="n">
        <v>0.85</v>
      </c>
      <c r="J267" s="318">
        <f>ROUND(H267*(I267/1000),2)</f>
        <v/>
      </c>
      <c r="K267" s="318" t="n"/>
    </row>
    <row r="268">
      <c r="B268" s="317" t="n">
        <v>240</v>
      </c>
      <c r="C268" s="318" t="n">
        <v>10312002</v>
      </c>
      <c r="D268" s="318" t="inlineStr">
        <is>
          <t>53566_ProFlowers Q2'19</t>
        </is>
      </c>
      <c r="E268" s="318" t="inlineStr">
        <is>
          <t>CBS</t>
        </is>
      </c>
      <c r="F268" s="319" t="n">
        <v>43582</v>
      </c>
      <c r="G268" s="319" t="n">
        <v>43594</v>
      </c>
      <c r="H268" s="318" t="n">
        <v>1810</v>
      </c>
      <c r="I268" s="318" t="n">
        <v>0.85</v>
      </c>
      <c r="J268" s="318">
        <f>ROUND(H268*(I268/1000),2)</f>
        <v/>
      </c>
      <c r="K268" s="318" t="n"/>
    </row>
    <row r="269">
      <c r="B269" s="317" t="n">
        <v>241</v>
      </c>
      <c r="C269" s="318" t="n">
        <v>10312002</v>
      </c>
      <c r="D269" s="318" t="inlineStr">
        <is>
          <t>53566_ProFlowers Q2'19</t>
        </is>
      </c>
      <c r="E269" s="318" t="inlineStr">
        <is>
          <t>POP TV</t>
        </is>
      </c>
      <c r="F269" s="319" t="n">
        <v>43582</v>
      </c>
      <c r="G269" s="319" t="n">
        <v>43594</v>
      </c>
      <c r="H269" s="318" t="n">
        <v>505</v>
      </c>
      <c r="I269" s="318" t="n">
        <v>0.85</v>
      </c>
      <c r="J269" s="318">
        <f>ROUND(H269*(I269/1000),2)</f>
        <v/>
      </c>
      <c r="K269" s="318" t="n"/>
    </row>
    <row r="270">
      <c r="B270" s="317" t="n">
        <v>242</v>
      </c>
      <c r="C270" s="318" t="n">
        <v>10312007</v>
      </c>
      <c r="D270" s="318" t="inlineStr">
        <is>
          <t>53739_Havas Edge - TripAdvisor Q219</t>
        </is>
      </c>
      <c r="E270" s="318" t="inlineStr">
        <is>
          <t>CBS</t>
        </is>
      </c>
      <c r="F270" s="319" t="n">
        <v>43598</v>
      </c>
      <c r="G270" s="319" t="n">
        <v>43646</v>
      </c>
      <c r="H270" s="318" t="n">
        <v>383872</v>
      </c>
      <c r="I270" s="318" t="n">
        <v>0.85</v>
      </c>
      <c r="J270" s="318">
        <f>ROUND(H270*(I270/1000),2)</f>
        <v/>
      </c>
      <c r="K270" s="318" t="n"/>
    </row>
    <row r="271">
      <c r="B271" s="317" t="n">
        <v>243</v>
      </c>
      <c r="C271" s="318" t="n">
        <v>10312009</v>
      </c>
      <c r="D271" s="318" t="inlineStr">
        <is>
          <t>53629_YR~2019-2020_CN~MEOW_FF~PET-</t>
        </is>
      </c>
      <c r="E271" s="318" t="inlineStr">
        <is>
          <t>CBS</t>
        </is>
      </c>
      <c r="F271" s="319" t="n">
        <v>43592</v>
      </c>
      <c r="G271" s="319" t="n">
        <v>43646</v>
      </c>
      <c r="H271" s="318" t="n">
        <v>110708</v>
      </c>
      <c r="I271" s="318" t="n">
        <v>0.85</v>
      </c>
      <c r="J271" s="318">
        <f>ROUND(H271*(I271/1000),2)</f>
        <v/>
      </c>
      <c r="K271" s="318" t="n"/>
    </row>
    <row r="272">
      <c r="B272" s="317" t="n">
        <v>244</v>
      </c>
      <c r="C272" s="318" t="n">
        <v>10312015</v>
      </c>
      <c r="D272" s="318" t="inlineStr">
        <is>
          <t>53789_WB 18/19 UF - Shaft Pre-Opening Prime</t>
        </is>
      </c>
      <c r="E272" s="318" t="inlineStr">
        <is>
          <t>CBS</t>
        </is>
      </c>
      <c r="F272" s="319" t="n">
        <v>43598</v>
      </c>
      <c r="G272" s="319" t="n">
        <v>43632</v>
      </c>
      <c r="H272" s="318" t="n">
        <v>96341</v>
      </c>
      <c r="I272" s="318" t="n">
        <v>0.85</v>
      </c>
      <c r="J272" s="318">
        <f>ROUND(H272*(I272/1000),2)</f>
        <v/>
      </c>
      <c r="K272" s="318" t="n"/>
    </row>
    <row r="273">
      <c r="B273" s="317" t="n">
        <v>245</v>
      </c>
      <c r="C273" s="318" t="n">
        <v>10312016</v>
      </c>
      <c r="D273" s="318" t="inlineStr">
        <is>
          <t>52801_2Q19 Jardiance FEP_VOD</t>
        </is>
      </c>
      <c r="E273" s="318" t="inlineStr">
        <is>
          <t>CBS</t>
        </is>
      </c>
      <c r="F273" s="319" t="n">
        <v>43591</v>
      </c>
      <c r="G273" s="319" t="n">
        <v>43639</v>
      </c>
      <c r="H273" s="318" t="n">
        <v>1386053</v>
      </c>
      <c r="I273" s="318" t="n">
        <v>0.85</v>
      </c>
      <c r="J273" s="318">
        <f>ROUND(H273*(I273/1000),2)</f>
        <v/>
      </c>
      <c r="K273" s="318" t="n"/>
    </row>
    <row r="274">
      <c r="B274" s="317" t="n">
        <v>246</v>
      </c>
      <c r="C274" s="318" t="n">
        <v>10312023</v>
      </c>
      <c r="D274" s="318" t="inlineStr">
        <is>
          <t>Chattem National 2019 B</t>
        </is>
      </c>
      <c r="E274" s="318" t="inlineStr">
        <is>
          <t>CBS</t>
        </is>
      </c>
      <c r="F274" s="319" t="n">
        <v>43606</v>
      </c>
      <c r="G274" s="319" t="n">
        <v>43652</v>
      </c>
      <c r="H274" s="318" t="n">
        <v>1614234</v>
      </c>
      <c r="I274" s="318" t="n">
        <v>0.85</v>
      </c>
      <c r="J274" s="318">
        <f>ROUND(H274*(I274/1000),2)</f>
        <v/>
      </c>
      <c r="K274" s="318" t="n"/>
    </row>
    <row r="275">
      <c r="B275" s="317" t="n">
        <v>247</v>
      </c>
      <c r="C275" s="318" t="n">
        <v>10312024</v>
      </c>
      <c r="D275" s="318" t="inlineStr">
        <is>
          <t>53628_YR~2019-2020_CN~MILK_FF~PET</t>
        </is>
      </c>
      <c r="E275" s="318" t="inlineStr">
        <is>
          <t>CBS</t>
        </is>
      </c>
      <c r="F275" s="319" t="n">
        <v>43595</v>
      </c>
      <c r="G275" s="319" t="n">
        <v>43646</v>
      </c>
      <c r="H275" s="318" t="n">
        <v>66433</v>
      </c>
      <c r="I275" s="318" t="n">
        <v>0.85</v>
      </c>
      <c r="J275" s="318">
        <f>ROUND(H275*(I275/1000),2)</f>
        <v/>
      </c>
      <c r="K275" s="318" t="n"/>
    </row>
    <row r="276">
      <c r="B276" s="317" t="n">
        <v>248</v>
      </c>
      <c r="C276" s="318" t="n">
        <v>10312025</v>
      </c>
      <c r="D276" s="318" t="inlineStr">
        <is>
          <t>53221_NMF_GMS_192_Gummies Video_Q2-Q3_2019</t>
        </is>
      </c>
      <c r="E276" s="318" t="inlineStr">
        <is>
          <t>CBS</t>
        </is>
      </c>
      <c r="F276" s="319" t="n">
        <v>43588</v>
      </c>
      <c r="G276" s="319" t="n">
        <v>43737</v>
      </c>
      <c r="H276" s="318" t="n">
        <v>257625</v>
      </c>
      <c r="I276" s="318" t="n">
        <v>0.85</v>
      </c>
      <c r="J276" s="318">
        <f>ROUND(H276*(I276/1000),2)</f>
        <v/>
      </c>
      <c r="K276" s="318" t="n"/>
    </row>
    <row r="277">
      <c r="B277" s="317" t="n">
        <v>249</v>
      </c>
      <c r="C277" s="318" t="n">
        <v>10312033</v>
      </c>
      <c r="D277" s="318" t="inlineStr">
        <is>
          <t>53313_2019_KIA_T1L_NAT_*NATN_Q219-May Scatter</t>
        </is>
      </c>
      <c r="E277" s="318" t="inlineStr">
        <is>
          <t>CBS</t>
        </is>
      </c>
      <c r="F277" s="319" t="n">
        <v>43605</v>
      </c>
      <c r="G277" s="319" t="n">
        <v>43618</v>
      </c>
      <c r="H277" s="318" t="n">
        <v>914610</v>
      </c>
      <c r="I277" s="318" t="n">
        <v>0.85</v>
      </c>
      <c r="J277" s="318">
        <f>ROUND(H277*(I277/1000),2)</f>
        <v/>
      </c>
      <c r="K277" s="318" t="n"/>
    </row>
    <row r="278">
      <c r="B278" s="317" t="n">
        <v>250</v>
      </c>
      <c r="C278" s="318" t="n">
        <v>10312033</v>
      </c>
      <c r="D278" s="318" t="inlineStr">
        <is>
          <t>53313_2019_KIA_T1L_NAT_*NATN_Q219-May Scatter</t>
        </is>
      </c>
      <c r="E278" s="318" t="inlineStr">
        <is>
          <t>POP TV</t>
        </is>
      </c>
      <c r="F278" s="319" t="n">
        <v>43605</v>
      </c>
      <c r="G278" s="319" t="n">
        <v>43618</v>
      </c>
      <c r="H278" s="318" t="n">
        <v>6426</v>
      </c>
      <c r="I278" s="318" t="n">
        <v>0.85</v>
      </c>
      <c r="J278" s="318">
        <f>ROUND(H278*(I278/1000),2)</f>
        <v/>
      </c>
      <c r="K278" s="318" t="n"/>
    </row>
    <row r="279">
      <c r="B279" s="317" t="n">
        <v>251</v>
      </c>
      <c r="C279" s="318" t="n">
        <v>10312035</v>
      </c>
      <c r="D279" s="318" t="inlineStr">
        <is>
          <t>53850_Linear Liability Extension</t>
        </is>
      </c>
      <c r="E279" s="318" t="inlineStr">
        <is>
          <t>CBS</t>
        </is>
      </c>
      <c r="F279" s="319" t="n">
        <v>43601</v>
      </c>
      <c r="G279" s="319" t="n">
        <v>43632</v>
      </c>
      <c r="H279" s="318" t="n">
        <v>1037965</v>
      </c>
      <c r="I279" s="318" t="n">
        <v>0.85</v>
      </c>
      <c r="J279" s="318">
        <f>ROUND(H279*(I279/1000),2)</f>
        <v/>
      </c>
      <c r="K279" s="318" t="n"/>
    </row>
    <row r="280">
      <c r="B280" s="317" t="n">
        <v>252</v>
      </c>
      <c r="C280" s="318" t="n">
        <v>10312036</v>
      </c>
      <c r="D280" s="318" t="inlineStr">
        <is>
          <t>Elementary DAI HOUSE Cross Platform</t>
        </is>
      </c>
      <c r="E280" s="318" t="inlineStr">
        <is>
          <t>CBS</t>
        </is>
      </c>
      <c r="F280" s="319" t="n">
        <v>43214</v>
      </c>
      <c r="G280" s="319" t="n">
        <v>72686</v>
      </c>
      <c r="H280" s="318" t="n">
        <v>1548336</v>
      </c>
      <c r="I280" s="318" t="n">
        <v>0.85</v>
      </c>
      <c r="J280" s="318">
        <f>ROUND(H280*(I280/1000),2)</f>
        <v/>
      </c>
      <c r="K280" s="318" t="n"/>
    </row>
    <row r="281">
      <c r="B281" s="317" t="n">
        <v>253</v>
      </c>
      <c r="C281" s="318" t="n">
        <v>10312036</v>
      </c>
      <c r="D281" s="318" t="inlineStr">
        <is>
          <t>Elementary DAI HOUSE Cross Platform</t>
        </is>
      </c>
      <c r="E281" s="318" t="inlineStr">
        <is>
          <t>POP TV</t>
        </is>
      </c>
      <c r="F281" s="319" t="n">
        <v>43214</v>
      </c>
      <c r="G281" s="319" t="n">
        <v>72686</v>
      </c>
      <c r="H281" s="318" t="n">
        <v>1281</v>
      </c>
      <c r="I281" s="318" t="n">
        <v>0.85</v>
      </c>
      <c r="J281" s="318">
        <f>ROUND(H281*(I281/1000),2)</f>
        <v/>
      </c>
      <c r="K281" s="318" t="n"/>
    </row>
    <row r="282">
      <c r="B282" s="317" t="n">
        <v>254</v>
      </c>
      <c r="C282" s="318" t="n">
        <v>10312043</v>
      </c>
      <c r="D282" s="318" t="inlineStr">
        <is>
          <t>53749_FY19_KFC_Cinnabon_DCM</t>
        </is>
      </c>
      <c r="E282" s="318" t="inlineStr">
        <is>
          <t>CBS</t>
        </is>
      </c>
      <c r="F282" s="319" t="n">
        <v>43602</v>
      </c>
      <c r="G282" s="319" t="n">
        <v>43637</v>
      </c>
      <c r="H282" s="318" t="n">
        <v>46791</v>
      </c>
      <c r="I282" s="318" t="n">
        <v>0.85</v>
      </c>
      <c r="J282" s="318">
        <f>ROUND(H282*(I282/1000),2)</f>
        <v/>
      </c>
      <c r="K282" s="318" t="n"/>
    </row>
    <row r="283">
      <c r="B283" s="317" t="n">
        <v>255</v>
      </c>
      <c r="C283" s="318" t="n">
        <v>10312044</v>
      </c>
      <c r="D283" s="318" t="inlineStr">
        <is>
          <t>53816_GILLETTE_880_GM_OTT_AMJGILLETTESCATTER_US_</t>
        </is>
      </c>
      <c r="E283" s="318" t="inlineStr">
        <is>
          <t>CBS</t>
        </is>
      </c>
      <c r="F283" s="319" t="n">
        <v>43602</v>
      </c>
      <c r="G283" s="319" t="n">
        <v>43637</v>
      </c>
      <c r="H283" s="318" t="n">
        <v>38347</v>
      </c>
      <c r="I283" s="318" t="n">
        <v>0.85</v>
      </c>
      <c r="J283" s="318">
        <f>ROUND(H283*(I283/1000),2)</f>
        <v/>
      </c>
      <c r="K283" s="318" t="n"/>
    </row>
    <row r="284">
      <c r="B284" s="317" t="n">
        <v>256</v>
      </c>
      <c r="C284" s="318" t="n">
        <v>10312045</v>
      </c>
      <c r="D284" s="318" t="inlineStr">
        <is>
          <t>53832_Experian CBS Digital BBT Finale News Eye on Boost</t>
        </is>
      </c>
      <c r="E284" s="318" t="inlineStr">
        <is>
          <t>CBS</t>
        </is>
      </c>
      <c r="F284" s="319" t="n">
        <v>43601</v>
      </c>
      <c r="G284" s="319" t="n">
        <v>43637</v>
      </c>
      <c r="H284" s="318" t="n">
        <v>54114</v>
      </c>
      <c r="I284" s="318" t="n">
        <v>0.85</v>
      </c>
      <c r="J284" s="318">
        <f>ROUND(H284*(I284/1000),2)</f>
        <v/>
      </c>
      <c r="K284" s="318" t="n"/>
    </row>
    <row r="285">
      <c r="B285" s="317" t="n">
        <v>257</v>
      </c>
      <c r="C285" s="318" t="n">
        <v>10312046</v>
      </c>
      <c r="D285" s="318" t="inlineStr">
        <is>
          <t>53635_2019_Q2_National_GCM_Project AMP_MQJ_Video</t>
        </is>
      </c>
      <c r="E285" s="318" t="inlineStr">
        <is>
          <t>CBS</t>
        </is>
      </c>
      <c r="F285" s="319" t="n">
        <v>43602</v>
      </c>
      <c r="G285" s="319" t="n">
        <v>43646</v>
      </c>
      <c r="H285" s="318" t="n">
        <v>1339633</v>
      </c>
      <c r="I285" s="318" t="n">
        <v>0.85</v>
      </c>
      <c r="J285" s="318">
        <f>ROUND(H285*(I285/1000),2)</f>
        <v/>
      </c>
      <c r="K285" s="318" t="n"/>
    </row>
    <row r="286">
      <c r="B286" s="317" t="n">
        <v>258</v>
      </c>
      <c r="C286" s="318" t="n">
        <v>10312046</v>
      </c>
      <c r="D286" s="318" t="inlineStr">
        <is>
          <t>53635_2019_Q2_National_GCM_Project AMP_MQJ_Video</t>
        </is>
      </c>
      <c r="E286" s="318" t="inlineStr">
        <is>
          <t>POP TV</t>
        </is>
      </c>
      <c r="F286" s="319" t="n">
        <v>43602</v>
      </c>
      <c r="G286" s="319" t="n">
        <v>43646</v>
      </c>
      <c r="H286" s="318" t="n">
        <v>58528</v>
      </c>
      <c r="I286" s="318" t="n">
        <v>0.85</v>
      </c>
      <c r="J286" s="318">
        <f>ROUND(H286*(I286/1000),2)</f>
        <v/>
      </c>
      <c r="K286" s="318" t="n"/>
    </row>
    <row r="287">
      <c r="B287" s="317" t="n">
        <v>259</v>
      </c>
      <c r="C287" s="318" t="n">
        <v>10312047</v>
      </c>
      <c r="D287" s="318" t="inlineStr">
        <is>
          <t>53897_ADT Q2'19 Big Bang Theory Finale</t>
        </is>
      </c>
      <c r="E287" s="318" t="inlineStr">
        <is>
          <t>CBS</t>
        </is>
      </c>
      <c r="F287" s="319" t="n">
        <v>43601</v>
      </c>
      <c r="G287" s="319" t="n">
        <v>43637</v>
      </c>
      <c r="H287" s="318" t="n">
        <v>52502</v>
      </c>
      <c r="I287" s="318" t="n">
        <v>0.85</v>
      </c>
      <c r="J287" s="318">
        <f>ROUND(H287*(I287/1000),2)</f>
        <v/>
      </c>
      <c r="K287" s="318" t="n"/>
    </row>
    <row r="288">
      <c r="B288" s="317" t="n">
        <v>260</v>
      </c>
      <c r="C288" s="318" t="n">
        <v>10312051</v>
      </c>
      <c r="D288" s="318" t="inlineStr">
        <is>
          <t>54035_Fidelity_Value_01012019_12312019_Display_ENG_Nul</t>
        </is>
      </c>
      <c r="E288" s="318" t="inlineStr">
        <is>
          <t>CBS</t>
        </is>
      </c>
      <c r="F288" s="319" t="n">
        <v>43602</v>
      </c>
      <c r="G288" s="319" t="n">
        <v>43637</v>
      </c>
      <c r="H288" s="318" t="n">
        <v>56986</v>
      </c>
      <c r="I288" s="318" t="n">
        <v>0.85</v>
      </c>
      <c r="J288" s="318">
        <f>ROUND(H288*(I288/1000),2)</f>
        <v/>
      </c>
      <c r="K288" s="318" t="n"/>
    </row>
    <row r="289">
      <c r="B289" s="317" t="n">
        <v>261</v>
      </c>
      <c r="C289" s="318" t="n">
        <v>10312070</v>
      </c>
      <c r="D289" s="318" t="inlineStr">
        <is>
          <t>52946_MB~CN - Nicotinell  Lozenge_PR~NICTL_CN~NicoretteLozengeFEP_OB~AWA_PK</t>
        </is>
      </c>
      <c r="E289" s="318" t="inlineStr">
        <is>
          <t>CBS</t>
        </is>
      </c>
      <c r="F289" s="319" t="n">
        <v>43605</v>
      </c>
      <c r="G289" s="319" t="n">
        <v>43625</v>
      </c>
      <c r="H289" s="318" t="n">
        <v>93361</v>
      </c>
      <c r="I289" s="318" t="n">
        <v>0.85</v>
      </c>
      <c r="J289" s="318">
        <f>ROUND(H289*(I289/1000),2)</f>
        <v/>
      </c>
      <c r="K289" s="318" t="n"/>
    </row>
    <row r="290">
      <c r="B290" s="317" t="n">
        <v>262</v>
      </c>
      <c r="C290" s="318" t="n">
        <v>10312072</v>
      </c>
      <c r="D290" s="318" t="inlineStr">
        <is>
          <t>53698_AR~ZEN_AV~WIR_FS~HQ_CL~2019 5G Mobility Samsung X</t>
        </is>
      </c>
      <c r="E290" s="318" t="inlineStr">
        <is>
          <t>CBS</t>
        </is>
      </c>
      <c r="F290" s="319" t="n">
        <v>43602</v>
      </c>
      <c r="G290" s="319" t="n">
        <v>43637</v>
      </c>
      <c r="H290" s="318" t="n">
        <v>52046</v>
      </c>
      <c r="I290" s="318" t="n">
        <v>0.85</v>
      </c>
      <c r="J290" s="318">
        <f>ROUND(H290*(I290/1000),2)</f>
        <v/>
      </c>
      <c r="K290" s="318" t="n"/>
    </row>
    <row r="291">
      <c r="B291" s="317" t="n">
        <v>263</v>
      </c>
      <c r="C291" s="318" t="n">
        <v>10312073</v>
      </c>
      <c r="D291" s="318" t="inlineStr">
        <is>
          <t>53700_FF~Pearle Vision Fluid Video 2Q19</t>
        </is>
      </c>
      <c r="E291" s="318" t="inlineStr">
        <is>
          <t>CBS</t>
        </is>
      </c>
      <c r="F291" s="319" t="n">
        <v>43591</v>
      </c>
      <c r="G291" s="319" t="n">
        <v>43610</v>
      </c>
      <c r="H291" s="318" t="n">
        <v>163625</v>
      </c>
      <c r="I291" s="318" t="n">
        <v>0.85</v>
      </c>
      <c r="J291" s="318">
        <f>ROUND(H291*(I291/1000),2)</f>
        <v/>
      </c>
      <c r="K291" s="318" t="n"/>
    </row>
    <row r="292">
      <c r="B292" s="317" t="n">
        <v>264</v>
      </c>
      <c r="C292" s="318" t="n">
        <v>10312088</v>
      </c>
      <c r="D292" s="318" t="inlineStr">
        <is>
          <t>48351_K-Cafe_2019_Next Gen Video</t>
        </is>
      </c>
      <c r="E292" s="318" t="inlineStr">
        <is>
          <t>CBS</t>
        </is>
      </c>
      <c r="F292" s="319" t="n">
        <v>43591</v>
      </c>
      <c r="G292" s="319" t="n">
        <v>43646</v>
      </c>
      <c r="H292" s="318" t="n">
        <v>18307</v>
      </c>
      <c r="I292" s="318" t="n">
        <v>0.85</v>
      </c>
      <c r="J292" s="318">
        <f>ROUND(H292*(I292/1000),2)</f>
        <v/>
      </c>
      <c r="K292" s="318" t="n"/>
    </row>
    <row r="293">
      <c r="B293" s="317" t="n">
        <v>265</v>
      </c>
      <c r="C293" s="318" t="n">
        <v>10312088</v>
      </c>
      <c r="D293" s="318" t="inlineStr">
        <is>
          <t>48351_K-Cafe_2019_Next Gen Video</t>
        </is>
      </c>
      <c r="E293" s="318" t="inlineStr">
        <is>
          <t>POP TV</t>
        </is>
      </c>
      <c r="F293" s="319" t="n">
        <v>43591</v>
      </c>
      <c r="G293" s="319" t="n">
        <v>43646</v>
      </c>
      <c r="H293" s="318" t="n">
        <v>145</v>
      </c>
      <c r="I293" s="318" t="n">
        <v>0.85</v>
      </c>
      <c r="J293" s="318">
        <f>ROUND(H293*(I293/1000),2)</f>
        <v/>
      </c>
      <c r="K293" s="318" t="n"/>
    </row>
    <row r="294">
      <c r="B294" s="317" t="n">
        <v>266</v>
      </c>
      <c r="C294" s="318" t="n">
        <v>10312092</v>
      </c>
      <c r="D294" s="318" t="inlineStr">
        <is>
          <t>53968_CBS Card Incremental 2Q'19</t>
        </is>
      </c>
      <c r="E294" s="318" t="inlineStr">
        <is>
          <t>CBS</t>
        </is>
      </c>
      <c r="F294" s="319" t="n">
        <v>43607</v>
      </c>
      <c r="G294" s="319" t="n">
        <v>43646</v>
      </c>
      <c r="H294" s="318" t="n">
        <v>856569</v>
      </c>
      <c r="I294" s="318" t="n">
        <v>0.85</v>
      </c>
      <c r="J294" s="318">
        <f>ROUND(H294*(I294/1000),2)</f>
        <v/>
      </c>
      <c r="K294" s="318" t="n"/>
    </row>
    <row r="295">
      <c r="B295" s="317" t="n">
        <v>267</v>
      </c>
      <c r="C295" s="318" t="n">
        <v>10312095</v>
      </c>
      <c r="D295" s="318" t="inlineStr">
        <is>
          <t>53244_ Tier 1 OLV_Sparkle 2Q'19 Upfront</t>
        </is>
      </c>
      <c r="E295" s="318" t="inlineStr">
        <is>
          <t>CBS</t>
        </is>
      </c>
      <c r="F295" s="319" t="n">
        <v>43612</v>
      </c>
      <c r="G295" s="319" t="n">
        <v>43646</v>
      </c>
      <c r="H295" s="318" t="n">
        <v>133328</v>
      </c>
      <c r="I295" s="318" t="n">
        <v>0.85</v>
      </c>
      <c r="J295" s="318">
        <f>ROUND(H295*(I295/1000),2)</f>
        <v/>
      </c>
      <c r="K295" s="318" t="n"/>
    </row>
    <row r="296">
      <c r="B296" s="317" t="n">
        <v>268</v>
      </c>
      <c r="C296" s="318" t="n">
        <v>10312100</v>
      </c>
      <c r="D296" s="318" t="inlineStr">
        <is>
          <t>53853_2019 State Farm YRYS DiscoverQ2/Q3HighGrowth</t>
        </is>
      </c>
      <c r="E296" s="318" t="inlineStr">
        <is>
          <t>CBS</t>
        </is>
      </c>
      <c r="F296" s="319" t="n">
        <v>43608</v>
      </c>
      <c r="G296" s="319" t="n">
        <v>43738</v>
      </c>
      <c r="H296" s="318" t="n">
        <v>685103</v>
      </c>
      <c r="I296" s="318" t="n">
        <v>0.85</v>
      </c>
      <c r="J296" s="318">
        <f>ROUND(H296*(I296/1000),2)</f>
        <v/>
      </c>
      <c r="K296" s="318" t="n"/>
    </row>
    <row r="297">
      <c r="B297" s="317" t="n">
        <v>269</v>
      </c>
      <c r="C297" s="318" t="n">
        <v>10312100</v>
      </c>
      <c r="D297" s="318" t="inlineStr">
        <is>
          <t>53853_2019 State Farm YRYS DiscoverQ2/Q3HighGrowth</t>
        </is>
      </c>
      <c r="E297" s="318" t="inlineStr">
        <is>
          <t>POP TV</t>
        </is>
      </c>
      <c r="F297" s="319" t="n">
        <v>43608</v>
      </c>
      <c r="G297" s="319" t="n">
        <v>43738</v>
      </c>
      <c r="H297" s="318" t="n">
        <v>9814</v>
      </c>
      <c r="I297" s="318" t="n">
        <v>0.85</v>
      </c>
      <c r="J297" s="318">
        <f>ROUND(H297*(I297/1000),2)</f>
        <v/>
      </c>
      <c r="K297" s="318" t="n"/>
    </row>
    <row r="298">
      <c r="B298" s="317" t="n">
        <v>270</v>
      </c>
      <c r="C298" s="318" t="n">
        <v>10312101</v>
      </c>
      <c r="D298" s="318" t="inlineStr">
        <is>
          <t>53770_JLR_JAG_2Q19_I-Pace_ CBS Scatter</t>
        </is>
      </c>
      <c r="E298" s="318" t="inlineStr">
        <is>
          <t>CBS</t>
        </is>
      </c>
      <c r="F298" s="319" t="n">
        <v>43607</v>
      </c>
      <c r="G298" s="319" t="n">
        <v>43646</v>
      </c>
      <c r="H298" s="318" t="n">
        <v>477832</v>
      </c>
      <c r="I298" s="318" t="n">
        <v>0.85</v>
      </c>
      <c r="J298" s="318">
        <f>ROUND(H298*(I298/1000),2)</f>
        <v/>
      </c>
      <c r="K298" s="318" t="n"/>
    </row>
    <row r="299">
      <c r="B299" s="317" t="n">
        <v>271</v>
      </c>
      <c r="C299" s="318" t="n">
        <v>10312102</v>
      </c>
      <c r="D299" s="318" t="inlineStr">
        <is>
          <t>53851_YR~2019-2020_CN~NUTR_FF~PET</t>
        </is>
      </c>
      <c r="E299" s="318" t="inlineStr">
        <is>
          <t>CBS</t>
        </is>
      </c>
      <c r="F299" s="319" t="n">
        <v>43605</v>
      </c>
      <c r="G299" s="319" t="n">
        <v>43646</v>
      </c>
      <c r="H299" s="318" t="n">
        <v>13345</v>
      </c>
      <c r="I299" s="318" t="n">
        <v>0.85</v>
      </c>
      <c r="J299" s="318">
        <f>ROUND(H299*(I299/1000),2)</f>
        <v/>
      </c>
      <c r="K299" s="318" t="n"/>
    </row>
    <row r="300">
      <c r="B300" s="317" t="n">
        <v>272</v>
      </c>
      <c r="C300" s="318" t="n">
        <v>10312104</v>
      </c>
      <c r="D300" s="318" t="inlineStr">
        <is>
          <t>Big Brother DAI HOUSE Cross Platform</t>
        </is>
      </c>
      <c r="E300" s="318" t="inlineStr">
        <is>
          <t>CBS</t>
        </is>
      </c>
      <c r="F300" s="319" t="n">
        <v>43608</v>
      </c>
      <c r="G300" s="319" t="n">
        <v>72686</v>
      </c>
      <c r="H300" s="318" t="n">
        <v>734584</v>
      </c>
      <c r="I300" s="318" t="n">
        <v>0.85</v>
      </c>
      <c r="J300" s="318">
        <f>ROUND(H300*(I300/1000),2)</f>
        <v/>
      </c>
      <c r="K300" s="318" t="n"/>
    </row>
    <row r="301">
      <c r="B301" s="317" t="n">
        <v>273</v>
      </c>
      <c r="C301" s="318" t="n">
        <v>10312104</v>
      </c>
      <c r="D301" s="318" t="inlineStr">
        <is>
          <t>Big Brother DAI HOUSE Cross Platform</t>
        </is>
      </c>
      <c r="E301" s="318" t="inlineStr">
        <is>
          <t>POP TV</t>
        </is>
      </c>
      <c r="F301" s="319" t="n">
        <v>43608</v>
      </c>
      <c r="G301" s="319" t="n">
        <v>72686</v>
      </c>
      <c r="H301" s="318" t="n">
        <v>693</v>
      </c>
      <c r="I301" s="318" t="n">
        <v>0.85</v>
      </c>
      <c r="J301" s="318">
        <f>ROUND(H301*(I301/1000),2)</f>
        <v/>
      </c>
      <c r="K301" s="318" t="n"/>
    </row>
    <row r="302">
      <c r="B302" s="317" t="n">
        <v>274</v>
      </c>
      <c r="C302" s="318" t="n">
        <v>10312116</v>
      </c>
      <c r="D302" s="318" t="inlineStr">
        <is>
          <t>53805_Facebook Groups Q2'19-Q3'19 Fluidity</t>
        </is>
      </c>
      <c r="E302" s="318" t="inlineStr">
        <is>
          <t>CBS</t>
        </is>
      </c>
      <c r="F302" s="319" t="n">
        <v>43609</v>
      </c>
      <c r="G302" s="319" t="n">
        <v>43646</v>
      </c>
      <c r="H302" s="318" t="n">
        <v>153815</v>
      </c>
      <c r="I302" s="318" t="n">
        <v>0.85</v>
      </c>
      <c r="J302" s="318">
        <f>ROUND(H302*(I302/1000),2)</f>
        <v/>
      </c>
      <c r="K302" s="318" t="n"/>
    </row>
    <row r="303">
      <c r="B303" s="317" t="n">
        <v>275</v>
      </c>
      <c r="C303" s="318" t="n">
        <v>10312128</v>
      </c>
      <c r="D303" s="318" t="inlineStr">
        <is>
          <t>54013_CRL_HNC_Heart Health Adult_VIG_F20</t>
        </is>
      </c>
      <c r="E303" s="318" t="inlineStr">
        <is>
          <t>CBS</t>
        </is>
      </c>
      <c r="F303" s="319" t="n">
        <v>43613</v>
      </c>
      <c r="G303" s="319" t="n">
        <v>43646</v>
      </c>
      <c r="H303" s="318" t="n">
        <v>17137</v>
      </c>
      <c r="I303" s="318" t="n">
        <v>0.85</v>
      </c>
      <c r="J303" s="318">
        <f>ROUND(H303*(I303/1000),2)</f>
        <v/>
      </c>
      <c r="K303" s="318" t="n"/>
    </row>
    <row r="304">
      <c r="B304" s="317" t="n">
        <v>276</v>
      </c>
      <c r="C304" s="318" t="inlineStr">
        <is>
          <t>NA</t>
        </is>
      </c>
      <c r="D304" s="318" t="inlineStr">
        <is>
          <t>CBS Unassociated Campaign</t>
        </is>
      </c>
      <c r="E304" s="318" t="inlineStr">
        <is>
          <t>CBS</t>
        </is>
      </c>
      <c r="F304" s="319" t="n">
        <v>43586</v>
      </c>
      <c r="G304" s="319" t="n">
        <v>43616</v>
      </c>
      <c r="H304" s="318" t="n">
        <v>4568270</v>
      </c>
      <c r="I304" s="318" t="n">
        <v>0.85</v>
      </c>
      <c r="J304" s="318">
        <f>ROUND(H304*(I304/1000),2)</f>
        <v/>
      </c>
      <c r="K304" s="318" t="n"/>
    </row>
    <row r="305">
      <c r="B305" s="317" t="n">
        <v>277</v>
      </c>
      <c r="C305" s="318" t="inlineStr">
        <is>
          <t>NA</t>
        </is>
      </c>
      <c r="D305" s="318" t="inlineStr">
        <is>
          <t>POP TV Unassociated Campaign</t>
        </is>
      </c>
      <c r="E305" s="318" t="inlineStr">
        <is>
          <t>POP TV</t>
        </is>
      </c>
      <c r="F305" s="319" t="n">
        <v>43586</v>
      </c>
      <c r="G305" s="319" t="n">
        <v>43616</v>
      </c>
      <c r="H305" s="318" t="n">
        <v>15738</v>
      </c>
      <c r="I305" s="318" t="n">
        <v>0.85</v>
      </c>
      <c r="J305" s="318">
        <f>ROUND(H305*(I305/1000),2)</f>
        <v/>
      </c>
      <c r="K305" s="318" t="n"/>
    </row>
    <row r="306">
      <c r="B306" s="95" t="n"/>
      <c r="C306" s="95" t="n"/>
      <c r="F306" s="320" t="n"/>
      <c r="G306" s="320" t="n"/>
      <c r="I306" s="253" t="n"/>
      <c r="J306" s="253" t="n"/>
      <c r="L306" s="338" t="n"/>
      <c r="P306" s="310" t="n"/>
    </row>
    <row r="307">
      <c r="E307" s="146" t="n"/>
      <c r="F307" s="146" t="n"/>
      <c r="G307" s="48" t="n"/>
      <c r="H307" s="47" t="n"/>
      <c r="I307" s="332" t="n"/>
      <c r="J307" s="333" t="n"/>
      <c r="K307" s="338" t="n"/>
    </row>
    <row r="308">
      <c r="B308" s="95" t="n"/>
      <c r="C308" s="147" t="n"/>
      <c r="E308" s="215" t="n"/>
      <c r="F308" s="215" t="n"/>
      <c r="H308" s="253" t="n"/>
      <c r="I308" s="337" t="n"/>
      <c r="J308" s="338" t="n"/>
      <c r="K308" s="338" t="n"/>
    </row>
    <row r="309">
      <c r="B309" s="95" t="n"/>
      <c r="C309" s="92" t="n"/>
      <c r="E309" s="100" t="n"/>
      <c r="F309" s="100" t="inlineStr">
        <is>
          <t>Sub-totals by Network:</t>
        </is>
      </c>
      <c r="G309" s="216" t="inlineStr">
        <is>
          <t>CBS</t>
        </is>
      </c>
      <c r="H309">
        <f>SUMIF(E28:E306,G309,H28:H306)</f>
        <v/>
      </c>
      <c r="I309" s="334" t="n"/>
      <c r="J309" s="336">
        <f>SUMIF(E28:E306,G309,J28:J306)</f>
        <v/>
      </c>
      <c r="L309" s="326" t="n"/>
      <c r="M309" s="339" t="n"/>
    </row>
    <row r="310">
      <c r="B310" s="95" t="n"/>
      <c r="C310" s="92" t="n"/>
      <c r="E310" s="100" t="n"/>
      <c r="F310" s="100" t="n"/>
      <c r="G310" s="216" t="inlineStr">
        <is>
          <t>POP TV</t>
        </is>
      </c>
      <c r="H310">
        <f>SUMIF(E28:E306,G310,H28:H306)</f>
        <v/>
      </c>
      <c r="I310" s="334" t="n"/>
      <c r="J310" s="336">
        <f>SUMIF(E28:E306,G310,J28:J306)</f>
        <v/>
      </c>
      <c r="L310" s="339" t="n"/>
      <c r="M310" s="339" t="n"/>
    </row>
    <row r="311">
      <c r="B311" s="95" t="n"/>
      <c r="C311" s="92" t="n"/>
      <c r="E311" s="146" t="n"/>
      <c r="F311" s="146" t="n"/>
      <c r="G311" s="48" t="n"/>
      <c r="H311" s="47" t="n"/>
      <c r="I311" s="332" t="n"/>
      <c r="J311" s="333" t="n"/>
      <c r="K311" s="339" t="n"/>
      <c r="L311" s="339" t="n"/>
    </row>
    <row r="312">
      <c r="B312" s="95" t="n"/>
      <c r="C312" s="92" t="n"/>
      <c r="F312" s="215" t="n"/>
      <c r="H312" s="253" t="n"/>
      <c r="I312" s="337" t="n"/>
      <c r="J312" s="338" t="n"/>
    </row>
    <row r="313">
      <c r="F313" s="100" t="inlineStr">
        <is>
          <t>Total:</t>
        </is>
      </c>
      <c r="G313" s="253" t="n"/>
      <c r="H313" s="215">
        <f>SUM(H28:H306)</f>
        <v/>
      </c>
      <c r="J313" s="339">
        <f>SUM(J28:J306)</f>
        <v/>
      </c>
      <c r="L313" s="326" t="n"/>
      <c r="N313" s="326" t="n"/>
    </row>
    <row r="314">
      <c r="F314" s="100" t="n"/>
      <c r="G314" s="253" t="n"/>
      <c r="J314" s="339" t="n"/>
    </row>
    <row r="315">
      <c r="F315" s="215" t="n"/>
      <c r="G315" s="60" t="n"/>
      <c r="H315" s="280" t="n"/>
    </row>
    <row r="316">
      <c r="B316" s="74" t="inlineStr">
        <is>
          <t xml:space="preserve">Invoice Comments:
</t>
        </is>
      </c>
      <c r="C316" s="66" t="n"/>
      <c r="D316" s="79" t="n"/>
      <c r="E316" s="66" t="n"/>
      <c r="F316" s="145" t="n"/>
      <c r="G316" s="66" t="n"/>
      <c r="H316" s="66" t="n"/>
      <c r="I316" s="66" t="n"/>
      <c r="J316" s="67" t="n"/>
    </row>
    <row r="317">
      <c r="B317" s="68" t="n"/>
      <c r="C317" s="69" t="n"/>
      <c r="D317" s="69" t="n"/>
      <c r="E317" s="69" t="n"/>
      <c r="F317" s="144" t="n"/>
      <c r="G317" s="69" t="n"/>
      <c r="H317" s="69" t="n"/>
      <c r="I317" s="69" t="n"/>
      <c r="J317" s="70" t="n"/>
    </row>
    <row r="318">
      <c r="B318" s="33" t="n"/>
      <c r="C318" s="33" t="n"/>
      <c r="D318" s="33" t="n"/>
      <c r="E318" s="33" t="n"/>
      <c r="F318" s="143" t="n"/>
      <c r="G318" s="33" t="n"/>
      <c r="H318" s="33" t="n"/>
      <c r="I318" s="33" t="n"/>
      <c r="J318" s="33" t="n"/>
    </row>
    <row r="319">
      <c r="F319" s="215" t="n"/>
      <c r="H319" s="280" t="n"/>
    </row>
    <row r="320">
      <c r="B320" s="24" t="inlineStr">
        <is>
          <t>Please detach this portion and return with your remittance to:</t>
        </is>
      </c>
      <c r="G320" s="215" t="n"/>
      <c r="H320" s="280" t="n"/>
      <c r="I320" s="216" t="inlineStr">
        <is>
          <t>CBS</t>
        </is>
      </c>
      <c r="J320" s="339">
        <f>SUMIF(E28:E306,I320,J28:J306)</f>
        <v/>
      </c>
    </row>
    <row r="321">
      <c r="G321" s="215" t="n"/>
      <c r="H321" s="280" t="n"/>
      <c r="J321" s="48" t="n"/>
    </row>
    <row r="322">
      <c r="G322" s="215" t="n"/>
      <c r="H322" s="280" t="n"/>
    </row>
    <row r="323">
      <c r="B323" s="30" t="inlineStr">
        <is>
          <t>Canoe Ventures, LLC</t>
        </is>
      </c>
      <c r="C323" s="276" t="n"/>
      <c r="D323" s="71" t="n"/>
      <c r="E323" s="28" t="inlineStr">
        <is>
          <t>Invoice Date:</t>
        </is>
      </c>
      <c r="F323" s="26">
        <f>J1</f>
        <v/>
      </c>
      <c r="G323" s="215" t="n"/>
      <c r="H323" s="280" t="n"/>
    </row>
    <row r="324">
      <c r="B324" s="23" t="inlineStr">
        <is>
          <t>Attention: Accounting Department</t>
        </is>
      </c>
      <c r="D324" s="72" t="n"/>
      <c r="E324" s="58" t="inlineStr">
        <is>
          <t>Invoice Number:</t>
        </is>
      </c>
      <c r="F324" s="27">
        <f>J2</f>
        <v/>
      </c>
      <c r="G324" s="215" t="n"/>
      <c r="H324" s="280" t="n"/>
    </row>
    <row r="325">
      <c r="B325" s="31" t="inlineStr">
        <is>
          <t>200 Union Boulevard, Suite 201</t>
        </is>
      </c>
      <c r="D325" s="72" t="n"/>
      <c r="E325" s="58" t="inlineStr">
        <is>
          <t>Programmer:</t>
        </is>
      </c>
      <c r="F325" s="27" t="inlineStr">
        <is>
          <t>CBS</t>
        </is>
      </c>
      <c r="G325" s="215" t="n"/>
      <c r="H325" s="280" t="n"/>
      <c r="I325" s="25" t="inlineStr">
        <is>
          <t>Amount Due:</t>
        </is>
      </c>
      <c r="J325" s="343">
        <f>SUM(J28:J306)</f>
        <v/>
      </c>
    </row>
    <row r="326">
      <c r="B326" s="32" t="inlineStr">
        <is>
          <t>Lakewood, CO  80228</t>
        </is>
      </c>
      <c r="C326" s="277" t="n"/>
      <c r="D326" s="73" t="n"/>
      <c r="E326" s="58" t="inlineStr">
        <is>
          <t>Network(s):</t>
        </is>
      </c>
      <c r="F326" s="27">
        <f>D21</f>
        <v/>
      </c>
      <c r="G326" s="215" t="n"/>
      <c r="H326" s="280" t="n"/>
    </row>
    <row r="327">
      <c r="C327" s="19" t="n"/>
      <c r="D327" s="19" t="n"/>
      <c r="E327" s="18" t="n"/>
      <c r="F327" s="18" t="n"/>
      <c r="G327" s="18" t="n"/>
    </row>
    <row r="328">
      <c r="C328" s="19" t="n"/>
      <c r="D328" s="19" t="n"/>
      <c r="E328" s="18" t="n"/>
      <c r="F328" s="18" t="n"/>
      <c r="G328" s="18" t="n"/>
    </row>
    <row r="329">
      <c r="C329" s="19" t="n"/>
      <c r="D329" s="19" t="n"/>
      <c r="E329" s="18" t="n"/>
      <c r="F329" s="18" t="n"/>
      <c r="G329" s="18" t="n"/>
    </row>
    <row r="330">
      <c r="C330" s="19" t="n"/>
      <c r="D330" s="19" t="n"/>
      <c r="E330" s="18" t="n"/>
      <c r="F330" s="18" t="n"/>
      <c r="G330" s="18" t="n"/>
    </row>
    <row r="331">
      <c r="C331" s="19" t="n"/>
      <c r="D331" s="19" t="n"/>
      <c r="E331" s="18" t="n"/>
      <c r="F331" s="18" t="n"/>
      <c r="G331" s="18" t="n"/>
    </row>
    <row r="332">
      <c r="C332" s="19" t="n"/>
      <c r="D332" s="19" t="n"/>
      <c r="E332" s="18" t="n"/>
      <c r="F332" s="18" t="n"/>
      <c r="G332" s="18" t="n"/>
    </row>
    <row r="333">
      <c r="C333" s="19" t="n"/>
      <c r="D333" s="19" t="n"/>
      <c r="E333" s="18" t="n"/>
      <c r="F333" s="18" t="n"/>
      <c r="G333" s="18" t="n"/>
    </row>
    <row r="334">
      <c r="C334" s="19" t="n"/>
      <c r="D334" s="19" t="n"/>
      <c r="E334" s="18" t="n"/>
      <c r="F334" s="18" t="n"/>
      <c r="G334" s="18" t="n"/>
    </row>
    <row r="335">
      <c r="C335" s="19" t="n"/>
      <c r="D335" s="19" t="n"/>
      <c r="E335" s="18" t="n"/>
      <c r="F335" s="18" t="n"/>
      <c r="G335" s="18" t="n"/>
    </row>
    <row r="336">
      <c r="C336" s="19" t="n"/>
      <c r="D336" s="19" t="n"/>
      <c r="E336" s="18" t="n"/>
      <c r="F336" s="18" t="n"/>
      <c r="G336" s="18" t="n"/>
    </row>
    <row r="337">
      <c r="C337" s="19" t="n"/>
      <c r="D337" s="19" t="n"/>
      <c r="E337" s="18" t="n"/>
      <c r="F337" s="18" t="n"/>
      <c r="G337" s="18" t="n"/>
    </row>
    <row r="338">
      <c r="C338" s="19" t="n"/>
      <c r="D338" s="19" t="n"/>
      <c r="E338" s="18" t="n"/>
      <c r="F338" s="18" t="n"/>
      <c r="G338" s="18" t="n"/>
    </row>
    <row r="339">
      <c r="C339" s="19" t="n"/>
      <c r="D339" s="19" t="n"/>
      <c r="E339" s="18" t="n"/>
      <c r="F339" s="18" t="n"/>
      <c r="G339" s="18" t="n"/>
    </row>
  </sheetData>
  <autoFilter ref="B27:J28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25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 fitToPage="1"/>
  </sheetPr>
  <dimension ref="A1:L48"/>
  <sheetViews>
    <sheetView showGridLines="0" topLeftCell="A7" workbookViewId="0" zoomScale="85" zoomScaleNormal="85" zoomScalePageLayoutView="90">
      <selection activeCell="J16" sqref="J16"/>
    </sheetView>
  </sheetViews>
  <sheetFormatPr baseColWidth="8" defaultColWidth="8.85546875" defaultRowHeight="15.75" outlineLevelCol="0"/>
  <cols>
    <col customWidth="1" max="1" min="1" style="280" width="1.42578125"/>
    <col customWidth="1" max="2" min="2" style="280" width="10.140625"/>
    <col bestFit="1" customWidth="1" max="3" min="3" style="280" width="35.140625"/>
    <col bestFit="1" customWidth="1" max="4" min="4" style="280" width="32"/>
    <col bestFit="1" customWidth="1" max="5" min="5" style="280" width="19"/>
    <col bestFit="1" customWidth="1" max="6" min="6" style="280" width="24.140625"/>
    <col bestFit="1" customWidth="1" max="7" min="7" style="280" width="19"/>
    <col customWidth="1" max="8" min="8" style="280" width="23"/>
    <col customWidth="1" max="9" min="9" style="280" width="18"/>
    <col customWidth="1" max="10" min="10" style="280" width="23"/>
    <col customWidth="1" max="11" min="11" style="280" width="12.28515625"/>
    <col customWidth="1" max="12" min="12" style="280" width="16"/>
    <col customWidth="1" max="13" min="13" style="280" width="4.85546875"/>
    <col customWidth="1" max="16384" min="14" style="280" width="8.85546875"/>
  </cols>
  <sheetData>
    <row r="1">
      <c r="B1" s="279" t="n"/>
      <c r="C1" s="279" t="n"/>
      <c r="D1" s="279" t="n"/>
      <c r="E1" s="279" t="n"/>
      <c r="F1" s="104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45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104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50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45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45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45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45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45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45" t="n"/>
    </row>
    <row r="11">
      <c r="C11" s="123" t="n"/>
      <c r="D11" s="121" t="n"/>
      <c r="E11" s="121" t="n"/>
      <c r="F11" s="245" t="n"/>
      <c r="H11" s="296" t="inlineStr">
        <is>
          <t xml:space="preserve">TERMS                 : NET 60 DAYS      </t>
        </is>
      </c>
    </row>
    <row r="12">
      <c r="B12" s="115" t="inlineStr">
        <is>
          <t>Bill To:</t>
        </is>
      </c>
      <c r="C12" s="121" t="n"/>
      <c r="D12" s="162" t="inlineStr">
        <is>
          <t>Crown Media</t>
        </is>
      </c>
      <c r="E12" s="121" t="n"/>
      <c r="F12" s="245" t="n"/>
      <c r="H12" s="295" t="inlineStr">
        <is>
          <t>FEDERAL TAX ID : 26-2372059</t>
        </is>
      </c>
    </row>
    <row r="13">
      <c r="C13" s="121" t="n"/>
      <c r="D13" s="162" t="inlineStr">
        <is>
          <t>Attn: Tommy Webber</t>
        </is>
      </c>
      <c r="E13" s="121" t="n"/>
      <c r="F13" s="246" t="n"/>
      <c r="H13" s="294" t="inlineStr">
        <is>
          <t>Invoice # is required on all remittances</t>
        </is>
      </c>
    </row>
    <row r="14">
      <c r="C14" s="121" t="n"/>
      <c r="D14" s="162" t="n"/>
      <c r="E14" s="295" t="n"/>
      <c r="F14" s="104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19" t="inlineStr">
        <is>
          <t xml:space="preserve">PO #  22767 </t>
        </is>
      </c>
      <c r="E15" s="295" t="n"/>
      <c r="F15" s="250" t="n"/>
      <c r="H15" s="305" t="inlineStr">
        <is>
          <t>RATE CARD (current Tier in yellow)</t>
        </is>
      </c>
      <c r="I15" s="306" t="n"/>
      <c r="J15" s="307" t="n"/>
    </row>
    <row r="16">
      <c r="D16" s="118" t="inlineStr">
        <is>
          <t>TommyWebber@crownmedia.com</t>
        </is>
      </c>
      <c r="E16" s="295" t="n"/>
      <c r="F16" s="24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D17" s="76" t="n"/>
      <c r="E17" s="295" t="n"/>
      <c r="F17" s="245" t="n"/>
      <c r="G17" s="312" t="n"/>
      <c r="H17" s="313" t="inlineStr">
        <is>
          <t xml:space="preserve">    0M - 200M</t>
        </is>
      </c>
      <c r="I17" s="314" t="n">
        <v>1.42</v>
      </c>
      <c r="J17" s="364">
        <f>SUM(H28:H31) + D22</f>
        <v/>
      </c>
      <c r="K17" s="312" t="n"/>
    </row>
    <row r="18">
      <c r="B18" s="117" t="inlineStr">
        <is>
          <t>Invoice Period Start:</t>
        </is>
      </c>
      <c r="D18" s="116" t="n">
        <v>43586</v>
      </c>
      <c r="E18" s="295" t="n"/>
      <c r="F18" s="245" t="n"/>
      <c r="G18" s="245" t="n"/>
      <c r="H18" s="104" t="inlineStr">
        <is>
          <t>200M - 400M</t>
        </is>
      </c>
      <c r="I18" s="311" t="n">
        <v>1.35</v>
      </c>
      <c r="J18" s="110" t="n"/>
    </row>
    <row r="19">
      <c r="B19" s="117" t="inlineStr">
        <is>
          <t>Invoice Period End:</t>
        </is>
      </c>
      <c r="D19" s="116" t="n">
        <v>43616</v>
      </c>
      <c r="E19" s="295" t="n"/>
      <c r="F19" s="245" t="n"/>
      <c r="G19" s="245" t="n"/>
      <c r="H19" s="104" t="inlineStr">
        <is>
          <t>400M - 600M</t>
        </is>
      </c>
      <c r="I19" s="311" t="n">
        <v>1.28</v>
      </c>
      <c r="J19" s="110" t="n"/>
    </row>
    <row r="20">
      <c r="B20" s="115" t="inlineStr">
        <is>
          <t>Programming Group:</t>
        </is>
      </c>
      <c r="D20" s="264" t="inlineStr">
        <is>
          <t>Crown Media</t>
        </is>
      </c>
      <c r="E20" s="295" t="n"/>
      <c r="F20" s="245" t="n"/>
      <c r="G20" s="245" t="n"/>
      <c r="H20" s="104" t="inlineStr">
        <is>
          <t>600M - 800M</t>
        </is>
      </c>
      <c r="I20" s="311" t="n">
        <v>1.21</v>
      </c>
      <c r="J20" s="110" t="n"/>
    </row>
    <row r="21">
      <c r="B21" s="115" t="inlineStr">
        <is>
          <t>Network(s):</t>
        </is>
      </c>
      <c r="D21" s="264" t="inlineStr">
        <is>
          <t>Hallmark Channel</t>
        </is>
      </c>
      <c r="F21" s="245" t="n"/>
      <c r="G21" s="245" t="n"/>
      <c r="H21" s="104" t="inlineStr">
        <is>
          <t xml:space="preserve">  800M - 2B        </t>
        </is>
      </c>
      <c r="I21" s="311" t="n">
        <v>1.13</v>
      </c>
      <c r="J21" s="110" t="n"/>
    </row>
    <row r="22">
      <c r="B22" s="24" t="inlineStr">
        <is>
          <t>Previous YTD Impressions:</t>
        </is>
      </c>
      <c r="D22" s="46" t="n">
        <v>2737803</v>
      </c>
      <c r="E22" s="295" t="n"/>
      <c r="F22" s="245" t="n"/>
      <c r="G22" s="245" t="n"/>
      <c r="H22" s="104" t="inlineStr">
        <is>
          <t>2B - 3B</t>
        </is>
      </c>
      <c r="I22" s="311" t="n">
        <v>1.06</v>
      </c>
      <c r="J22" s="316" t="n"/>
    </row>
    <row r="23">
      <c r="B23" s="24" t="n"/>
      <c r="D23" s="46" t="n"/>
      <c r="E23" s="295" t="n"/>
      <c r="F23" s="245" t="n"/>
      <c r="G23" s="245" t="n"/>
      <c r="H23" s="104" t="inlineStr">
        <is>
          <t>3B - 4B</t>
        </is>
      </c>
      <c r="I23" s="311" t="n">
        <v>1.03</v>
      </c>
      <c r="J23" s="316" t="n"/>
    </row>
    <row r="24">
      <c r="B24" s="24" t="n"/>
      <c r="D24" s="46" t="n"/>
      <c r="E24" s="295" t="n"/>
      <c r="F24" s="245" t="n"/>
      <c r="G24" s="245" t="n"/>
      <c r="H24" s="104" t="inlineStr">
        <is>
          <t>4B - 5B</t>
        </is>
      </c>
      <c r="I24" s="311" t="n">
        <v>0.9899999999999995</v>
      </c>
      <c r="J24" s="316" t="n"/>
    </row>
    <row r="25">
      <c r="B25" s="24" t="n"/>
      <c r="D25" s="46" t="n"/>
      <c r="E25" s="295" t="n"/>
      <c r="F25" s="245" t="n"/>
      <c r="G25" s="245" t="n"/>
      <c r="H25" s="104" t="inlineStr">
        <is>
          <t>5B +</t>
        </is>
      </c>
      <c r="I25" s="311" t="n">
        <v>0.9399999999999995</v>
      </c>
      <c r="J25" s="316" t="n"/>
    </row>
    <row r="26">
      <c r="B26" s="295" t="n"/>
      <c r="C26" s="295" t="n"/>
      <c r="D26" s="295" t="n"/>
      <c r="E26" s="295" t="n"/>
      <c r="F26" s="295" t="n"/>
      <c r="G26" s="295" t="n"/>
      <c r="H26" s="295" t="n"/>
      <c r="I26" s="295" t="n"/>
      <c r="K26" s="297" t="n"/>
      <c r="L26" s="160" t="n"/>
    </row>
    <row customHeight="1" ht="47.2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</row>
    <row r="28">
      <c r="B28" s="317" t="n">
        <v>1</v>
      </c>
      <c r="C28" s="318" t="n">
        <v>3148926</v>
      </c>
      <c r="D28" s="318" t="inlineStr">
        <is>
          <t>House Marketing Campaigns</t>
        </is>
      </c>
      <c r="E28" s="318" t="inlineStr">
        <is>
          <t>Hallmark Channel</t>
        </is>
      </c>
      <c r="F28" s="319" t="n">
        <v>41547</v>
      </c>
      <c r="G28" s="319" t="n">
        <v>43830</v>
      </c>
      <c r="H28" s="318" t="n">
        <v>218231</v>
      </c>
      <c r="I28" s="318" t="n">
        <v>1.42</v>
      </c>
      <c r="J28" s="318">
        <f>ROUND(H28*(I28/1000),2)</f>
        <v/>
      </c>
      <c r="K28" s="318" t="n"/>
    </row>
    <row customHeight="1" ht="16.5" r="29" s="59" thickBot="1">
      <c r="B29" s="317" t="n">
        <v>2</v>
      </c>
      <c r="C29" s="318" t="n">
        <v>32155539</v>
      </c>
      <c r="D29" s="318" t="inlineStr">
        <is>
          <t>Canoe Backfill</t>
        </is>
      </c>
      <c r="E29" s="318" t="inlineStr">
        <is>
          <t>Hallmark Channel</t>
        </is>
      </c>
      <c r="F29" s="319" t="n">
        <v>43584</v>
      </c>
      <c r="G29" s="319" t="n">
        <v>43646</v>
      </c>
      <c r="H29" s="318" t="n">
        <v>1221699</v>
      </c>
      <c r="I29" s="318" t="n">
        <v>1.42</v>
      </c>
      <c r="J29" s="318">
        <f>ROUND(H29*(I29/1000),2)</f>
        <v/>
      </c>
      <c r="K29" s="318" t="n"/>
    </row>
    <row customHeight="1" ht="16.5" r="30" s="59" thickTop="1">
      <c r="B30" s="95" t="n"/>
      <c r="F30" s="159" t="n"/>
      <c r="G30" s="159" t="n"/>
      <c r="H30" s="253" t="n"/>
      <c r="I30" s="253" t="n"/>
      <c r="J30" s="337" t="n"/>
      <c r="K30" s="253" t="n"/>
    </row>
    <row r="31">
      <c r="B31" s="95" t="n"/>
      <c r="C31" s="92" t="n"/>
      <c r="F31" s="47" t="n"/>
      <c r="G31" s="332" t="n"/>
      <c r="H31" s="332" t="n"/>
      <c r="I31" s="333" t="n"/>
      <c r="J31" s="333" t="n"/>
    </row>
    <row r="32">
      <c r="B32" s="95" t="n"/>
      <c r="C32" s="92" t="n"/>
      <c r="E32" s="216" t="n"/>
      <c r="F32" s="253" t="n"/>
      <c r="G32" s="337" t="n"/>
      <c r="H32" s="338" t="n"/>
    </row>
    <row customHeight="1" ht="16.5" r="33" s="59" thickBot="1">
      <c r="B33" s="95" t="n"/>
      <c r="C33" s="92" t="n"/>
      <c r="E33" s="216" t="n"/>
      <c r="F33" s="100" t="inlineStr">
        <is>
          <t>Sub-totals by Network:</t>
        </is>
      </c>
      <c r="G33" s="216" t="inlineStr">
        <is>
          <t>Hallmark Channel</t>
        </is>
      </c>
      <c r="H33" s="215">
        <f>SUMIF(E28:E31,G33,H28:H31)</f>
        <v/>
      </c>
      <c r="I33" s="334" t="n"/>
      <c r="J33" s="336">
        <f>SUMIF(E28:E31,G33,J28:J31)</f>
        <v/>
      </c>
    </row>
    <row customHeight="1" ht="16.5" r="34" s="59" thickTop="1">
      <c r="B34" s="95" t="n"/>
      <c r="C34" s="92" t="n"/>
      <c r="E34" s="216" t="n"/>
      <c r="F34" s="100" t="n"/>
      <c r="G34" s="216" t="inlineStr">
        <is>
          <t>Backfill Campaigns</t>
        </is>
      </c>
      <c r="H34" s="215">
        <f>SUMIF(E28:E31,G34,H28:H31)</f>
        <v/>
      </c>
      <c r="I34" s="334" t="n"/>
      <c r="J34" s="336">
        <f>SUMIF(E28:E31,G34,J28:J31)</f>
        <v/>
      </c>
    </row>
    <row r="35">
      <c r="B35" s="95" t="n"/>
      <c r="C35" s="92" t="n"/>
      <c r="E35" s="216" t="n"/>
      <c r="F35" s="47" t="n"/>
      <c r="G35" s="48" t="n"/>
      <c r="H35" s="47" t="n"/>
      <c r="I35" s="332" t="n"/>
      <c r="J35" s="333" t="n"/>
    </row>
    <row r="36">
      <c r="B36" s="95" t="n"/>
      <c r="C36" s="92" t="n"/>
      <c r="E36" s="216" t="n"/>
      <c r="F36" s="253" t="n"/>
      <c r="H36" s="253" t="n"/>
      <c r="I36" s="337" t="n"/>
      <c r="J36" s="338" t="n"/>
    </row>
    <row customHeight="1" ht="15.75" r="37" s="59">
      <c r="B37" s="95" t="n"/>
      <c r="C37" s="92" t="n"/>
      <c r="E37" s="216" t="n"/>
      <c r="F37" s="100" t="inlineStr">
        <is>
          <t>TOTAL:</t>
        </is>
      </c>
      <c r="H37" s="253" t="n"/>
      <c r="I37" s="337" t="n"/>
      <c r="J37" s="345" t="n"/>
    </row>
    <row r="38">
      <c r="B38" s="95" t="n"/>
      <c r="C38" s="92" t="n"/>
      <c r="F38" s="320" t="n"/>
      <c r="G38" s="216" t="n"/>
      <c r="H38" s="253" t="n"/>
      <c r="J38" s="253" t="n"/>
      <c r="K38" s="338" t="n"/>
    </row>
    <row customHeight="1" ht="16.5" r="39" s="59" thickBot="1">
      <c r="B39" s="74" t="inlineStr">
        <is>
          <t xml:space="preserve">Invoice Comments:
</t>
        </is>
      </c>
      <c r="C39" s="66" t="n"/>
      <c r="D39" s="79" t="n"/>
      <c r="E39" s="66" t="n"/>
      <c r="F39" s="66" t="n"/>
      <c r="G39" s="66" t="n"/>
      <c r="H39" s="66" t="n"/>
      <c r="I39" s="66" t="n"/>
      <c r="J39" s="67" t="n"/>
      <c r="K39" s="88" t="n"/>
    </row>
    <row r="40">
      <c r="B40" s="157" t="n"/>
      <c r="C40" s="156" t="n"/>
      <c r="D40" s="156" t="n"/>
      <c r="E40" s="156" t="n"/>
      <c r="F40" s="156" t="n"/>
      <c r="G40" s="156" t="n"/>
      <c r="H40" s="156" t="n"/>
      <c r="I40" s="156" t="n"/>
      <c r="J40" s="155" t="n"/>
      <c r="K40" s="154" t="n"/>
    </row>
    <row r="41">
      <c r="B41" s="153" t="n"/>
      <c r="C41" s="153" t="n"/>
      <c r="D41" s="153" t="n"/>
      <c r="E41" s="153" t="n"/>
      <c r="F41" s="153" t="n"/>
      <c r="G41" s="153" t="n"/>
      <c r="H41" s="153" t="n"/>
      <c r="I41" s="153" t="n"/>
      <c r="J41" s="153" t="n"/>
      <c r="K41" s="293" t="n"/>
    </row>
    <row r="42">
      <c r="B42" s="293" t="n"/>
      <c r="C42" s="293" t="n"/>
      <c r="D42" s="293" t="n"/>
      <c r="E42" s="293" t="n"/>
      <c r="F42" s="293" t="n"/>
      <c r="G42" s="293" t="n"/>
      <c r="H42" s="293" t="n"/>
      <c r="I42" s="293" t="n"/>
      <c r="J42" s="293" t="n"/>
      <c r="K42" s="293" t="n"/>
    </row>
    <row r="43">
      <c r="B43" s="24" t="inlineStr">
        <is>
          <t>Please detach this portion and return with your remittance to:</t>
        </is>
      </c>
      <c r="K43" s="336" t="n"/>
    </row>
    <row r="44"/>
    <row customHeight="1" ht="15.75" r="45" s="59">
      <c r="B45" s="30" t="inlineStr">
        <is>
          <t>Canoe Ventures, LLC</t>
        </is>
      </c>
      <c r="C45" s="276" t="n"/>
      <c r="D45" s="71" t="n"/>
      <c r="E45" s="28" t="inlineStr">
        <is>
          <t>Invoice Date:</t>
        </is>
      </c>
      <c r="F45" s="26">
        <f>J1</f>
        <v/>
      </c>
    </row>
    <row r="46">
      <c r="B46" s="23" t="inlineStr">
        <is>
          <t>Attention: Accounting Department</t>
        </is>
      </c>
      <c r="D46" s="72" t="n"/>
      <c r="E46" s="58" t="inlineStr">
        <is>
          <t>Invoice Number:</t>
        </is>
      </c>
      <c r="F46" s="27">
        <f>J2</f>
        <v/>
      </c>
    </row>
    <row r="47">
      <c r="B47" s="31" t="inlineStr">
        <is>
          <t>200 Union Boulevard, Suite 201</t>
        </is>
      </c>
      <c r="D47" s="72" t="n"/>
      <c r="E47" s="58" t="inlineStr">
        <is>
          <t>Programmer:</t>
        </is>
      </c>
      <c r="F47" s="27">
        <f>D20</f>
        <v/>
      </c>
      <c r="G47" s="209" t="n"/>
      <c r="H47" s="209" t="n"/>
      <c r="I47" s="25" t="inlineStr">
        <is>
          <t>Amount Due:</t>
        </is>
      </c>
      <c r="J47" s="328">
        <f>SUM(J28:J31)</f>
        <v/>
      </c>
    </row>
    <row r="48">
      <c r="B48" s="32" t="inlineStr">
        <is>
          <t>Lakewood, CO  80228</t>
        </is>
      </c>
      <c r="C48" s="277" t="n"/>
      <c r="D48" s="73" t="n"/>
      <c r="E48" s="151" t="inlineStr">
        <is>
          <t>Network(s):</t>
        </is>
      </c>
      <c r="F48" s="209">
        <f>D21</f>
        <v/>
      </c>
      <c r="G48" s="149" t="n"/>
    </row>
  </sheetData>
  <autoFilter ref="B27:J28"/>
  <mergeCells count="11">
    <mergeCell ref="H8:J8"/>
    <mergeCell ref="H6:J6"/>
    <mergeCell ref="H7:J7"/>
    <mergeCell ref="H5:J5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  <hyperlink ref="B10" r:id="rId23"/>
    <hyperlink ref="D16" r:id="rId24"/>
  </hyperlinks>
  <printOptions horizontalCentered="1"/>
  <pageMargins bottom="0.6" footer="0.2" header="0.2" left="0.5" right="0.5" top="0.5"/>
  <pageSetup fitToHeight="0" orientation="landscape" scale="71"/>
  <headerFooter>
    <oddHeader>&amp;C&amp;"Arial,Italic"&amp;8 &amp;F</oddHeader>
    <oddFooter>&amp;C&amp;8 Confidential and proprietary information.  Unauthorized distribution or disclosure is prohibited._x000a_© 2013 Canoe Ventures, LLC.  All rights reserved.&amp;R&amp;8 Page &amp;P of &amp;N</oddFooter>
    <evenHeader/>
    <evenFooter/>
    <firstHeader/>
    <firstFooter/>
  </headerFooter>
  <colBreaks/>
  <drawing r:id="rId25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 fitToPage="1"/>
  </sheetPr>
  <dimension ref="A1:M124"/>
  <sheetViews>
    <sheetView showGridLines="0" topLeftCell="A4" workbookViewId="0" zoomScaleNormal="100">
      <selection activeCell="J16" sqref="J16"/>
    </sheetView>
  </sheetViews>
  <sheetFormatPr baseColWidth="8" defaultColWidth="9.14062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0.7109375"/>
    <col customWidth="1" max="5" min="5" style="280" width="20.7109375"/>
    <col bestFit="1" customWidth="1" max="6" min="6" style="280" width="12.42578125"/>
    <col customWidth="1" max="7" min="7" style="280" width="11.28515625"/>
    <col customWidth="1" max="8" min="8" style="280" width="19.28515625"/>
    <col customWidth="1" max="9" min="9" style="280" width="15.5703125"/>
    <col customWidth="1" max="10" min="10" style="280" width="22.85546875"/>
    <col customWidth="1" max="11" min="11" style="280" width="1.42578125"/>
    <col customWidth="1" max="12" min="12" style="280" width="12.28515625"/>
    <col customWidth="1" max="13" min="13" style="280" width="16"/>
    <col customWidth="1" max="14" min="14" style="280" width="4.7109375"/>
    <col customWidth="1" max="16384" min="15" style="280" width="9.14062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45 DAYS      </t>
        </is>
      </c>
    </row>
    <row r="12">
      <c r="B12" s="115" t="inlineStr">
        <is>
          <t>Bill To:</t>
        </is>
      </c>
      <c r="C12" s="121" t="n"/>
      <c r="D12" s="162" t="inlineStr">
        <is>
          <t>The CW Television Network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19" t="inlineStr">
        <is>
          <t xml:space="preserve">Howard Schneider 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162" t="inlineStr">
        <is>
          <t>SVP Marketing Administration and Operations</t>
        </is>
      </c>
      <c r="E14" s="295" t="n"/>
      <c r="F14" s="295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62" t="inlineStr">
        <is>
          <t>411 N. Hollywood Way. Building 2R suite 156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  <c r="M15" s="309" t="n"/>
    </row>
    <row r="16">
      <c r="D16" s="162" t="inlineStr">
        <is>
          <t>Burbank, CA 91505</t>
        </is>
      </c>
      <c r="E16" s="295" t="n"/>
      <c r="F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  <c r="M16" s="309" t="n"/>
    </row>
    <row r="17">
      <c r="C17" s="295" t="n"/>
      <c r="D17" s="76" t="inlineStr">
        <is>
          <t xml:space="preserve">Howard.Schneider@cwtv.com </t>
        </is>
      </c>
      <c r="E17" s="295" t="n"/>
      <c r="F17" s="295" t="n"/>
      <c r="G17" s="312" t="n"/>
      <c r="H17" s="313" t="inlineStr">
        <is>
          <t xml:space="preserve">    0M - 200M</t>
        </is>
      </c>
      <c r="I17" s="314" t="n">
        <v>1.28</v>
      </c>
      <c r="J17" s="315">
        <f>SUM(H28:H97) + D22</f>
        <v/>
      </c>
      <c r="K17" s="312" t="n"/>
      <c r="L17" s="253" t="n"/>
      <c r="M17" s="309" t="n"/>
    </row>
    <row r="18">
      <c r="B18" s="117" t="inlineStr">
        <is>
          <t>Invoice Period Start:</t>
        </is>
      </c>
      <c r="D18" s="116" t="n">
        <v>43586</v>
      </c>
      <c r="E18" s="295" t="n"/>
      <c r="F18" s="295" t="n"/>
      <c r="G18" s="245" t="n"/>
      <c r="H18" s="104" t="inlineStr">
        <is>
          <t>200M - 400M</t>
        </is>
      </c>
      <c r="I18" s="311" t="n">
        <v>1.13</v>
      </c>
      <c r="J18" s="110" t="n"/>
      <c r="L18" s="253" t="n"/>
      <c r="M18" s="253" t="n"/>
    </row>
    <row r="19">
      <c r="B19" s="117" t="inlineStr">
        <is>
          <t>Invoice Period End:</t>
        </is>
      </c>
      <c r="D19" s="116" t="n">
        <v>43616</v>
      </c>
      <c r="E19" s="295" t="n"/>
      <c r="F19" s="295" t="n"/>
      <c r="G19" s="245" t="n"/>
      <c r="H19" s="104" t="inlineStr">
        <is>
          <t>400M - 600M</t>
        </is>
      </c>
      <c r="I19" s="311" t="n">
        <v>0.99</v>
      </c>
      <c r="J19" s="110" t="n"/>
      <c r="L19" s="253" t="n"/>
      <c r="M19" s="253" t="n"/>
    </row>
    <row r="20">
      <c r="B20" s="115" t="inlineStr">
        <is>
          <t>Programming Group:</t>
        </is>
      </c>
      <c r="D20" s="264" t="inlineStr">
        <is>
          <t>CW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0.85</v>
      </c>
      <c r="J20" s="110" t="n"/>
      <c r="L20" s="253" t="n"/>
    </row>
    <row r="21">
      <c r="B21" s="115" t="inlineStr">
        <is>
          <t>Network(s):</t>
        </is>
      </c>
      <c r="D21" s="264" t="inlineStr">
        <is>
          <t>CW</t>
        </is>
      </c>
      <c r="F21" s="295" t="n"/>
      <c r="G21" s="245" t="n"/>
      <c r="H21" s="104" t="inlineStr">
        <is>
          <t xml:space="preserve">  800M - 2B        </t>
        </is>
      </c>
      <c r="I21" s="311" t="n">
        <v>0.71</v>
      </c>
      <c r="J21" s="110" t="n"/>
      <c r="L21" s="253" t="n"/>
    </row>
    <row r="22">
      <c r="B22" s="24" t="inlineStr">
        <is>
          <t>Previous YTD Impressions:</t>
        </is>
      </c>
      <c r="D22" s="46" t="n">
        <v>86407492</v>
      </c>
      <c r="E22" s="295" t="n"/>
      <c r="F22" s="295" t="n"/>
      <c r="G22" s="245" t="n"/>
      <c r="H22" s="104" t="inlineStr">
        <is>
          <t>2B - 3B</t>
        </is>
      </c>
      <c r="I22" s="311" t="n">
        <v>0.61</v>
      </c>
      <c r="J22" s="316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0.58</v>
      </c>
      <c r="J23" s="316" t="n"/>
      <c r="M23" s="253" t="n"/>
    </row>
    <row r="24">
      <c r="B24" s="24" t="n"/>
      <c r="D24" s="46" t="n"/>
      <c r="E24" s="295" t="n"/>
      <c r="F24" s="295" t="n"/>
      <c r="G24" s="245" t="n"/>
      <c r="H24" s="104" t="inlineStr">
        <is>
          <t>4B - 5B</t>
        </is>
      </c>
      <c r="I24" s="311" t="n">
        <v>0.55</v>
      </c>
      <c r="J24" s="316" t="n"/>
      <c r="M24" s="253" t="n"/>
    </row>
    <row r="25">
      <c r="B25" s="24" t="n"/>
      <c r="D25" s="46" t="n"/>
      <c r="E25" s="295" t="n"/>
      <c r="F25" s="295" t="n"/>
      <c r="G25" s="245" t="n"/>
      <c r="H25" s="104" t="inlineStr">
        <is>
          <t>5B +</t>
        </is>
      </c>
      <c r="I25" s="311" t="n">
        <v>0.5</v>
      </c>
      <c r="J25" s="316" t="n"/>
    </row>
    <row r="26">
      <c r="B26" s="295" t="n"/>
      <c r="C26" s="295" t="n"/>
      <c r="D26" s="295" t="n"/>
      <c r="E26" s="295" t="n"/>
      <c r="F26" s="295" t="n"/>
      <c r="G26" s="296" t="n"/>
      <c r="H26" s="296" t="n"/>
      <c r="I26" s="296" t="n"/>
      <c r="J26" s="296" t="n"/>
      <c r="K26" s="297" t="n"/>
      <c r="L26" s="297" t="n"/>
      <c r="M26" s="297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</row>
    <row r="28">
      <c r="B28" s="317" t="n">
        <v>1</v>
      </c>
      <c r="C28" s="318" t="n">
        <v>10182038</v>
      </c>
      <c r="D28" s="318" t="inlineStr">
        <is>
          <t>CW VOD - House/Promos</t>
        </is>
      </c>
      <c r="E28" s="318" t="inlineStr">
        <is>
          <t>CW</t>
        </is>
      </c>
      <c r="F28" s="319" t="n">
        <v>43489</v>
      </c>
      <c r="G28" s="319" t="n">
        <v>72686</v>
      </c>
      <c r="H28" s="318" t="n">
        <v>19685</v>
      </c>
      <c r="I28" s="318" t="n">
        <v>1.28</v>
      </c>
      <c r="J28" s="318">
        <f>ROUND(H28*(I28/1000),2)</f>
        <v/>
      </c>
      <c r="K28" s="318" t="n"/>
    </row>
    <row customHeight="1" ht="16.5" r="29" s="59" thickBot="1">
      <c r="B29" s="317" t="n">
        <v>2</v>
      </c>
      <c r="C29" s="318" t="n">
        <v>10212105</v>
      </c>
      <c r="D29" s="318" t="inlineStr">
        <is>
          <t>Cash Deal - Discover VOD - Apr19/Jun19</t>
        </is>
      </c>
      <c r="E29" s="318" t="inlineStr">
        <is>
          <t>CW</t>
        </is>
      </c>
      <c r="F29" s="319" t="n">
        <v>43556</v>
      </c>
      <c r="G29" s="319" t="n">
        <v>43625</v>
      </c>
      <c r="H29" s="318" t="n">
        <v>289346</v>
      </c>
      <c r="I29" s="318" t="n">
        <v>1.28</v>
      </c>
      <c r="J29" s="318">
        <f>ROUND(H29*(I29/1000),2)</f>
        <v/>
      </c>
      <c r="K29" s="318" t="n"/>
    </row>
    <row customHeight="1" ht="16.5" r="30" s="59" thickTop="1">
      <c r="B30" s="317" t="n">
        <v>3</v>
      </c>
      <c r="C30" s="318" t="n">
        <v>10212107</v>
      </c>
      <c r="D30" s="318" t="inlineStr">
        <is>
          <t>Cash Deal - Dairy Queen FPP VOD (1240) - Apr19/Jun19</t>
        </is>
      </c>
      <c r="E30" s="318" t="inlineStr">
        <is>
          <t>CW</t>
        </is>
      </c>
      <c r="F30" s="319" t="n">
        <v>43556</v>
      </c>
      <c r="G30" s="319" t="n">
        <v>43632</v>
      </c>
      <c r="H30" s="318" t="n">
        <v>122951</v>
      </c>
      <c r="I30" s="318" t="n">
        <v>1.28</v>
      </c>
      <c r="J30" s="318">
        <f>ROUND(H30*(I30/1000),2)</f>
        <v/>
      </c>
      <c r="K30" s="318" t="n"/>
    </row>
    <row r="31">
      <c r="B31" s="317" t="n">
        <v>4</v>
      </c>
      <c r="C31" s="318" t="n">
        <v>10212108</v>
      </c>
      <c r="D31" s="318" t="inlineStr">
        <is>
          <t>Cash Deal - Apple iPhone VOD - Apr19/May19</t>
        </is>
      </c>
      <c r="E31" s="318" t="inlineStr">
        <is>
          <t>CW</t>
        </is>
      </c>
      <c r="F31" s="319" t="n">
        <v>43556</v>
      </c>
      <c r="G31" s="319" t="n">
        <v>43616</v>
      </c>
      <c r="H31" s="318" t="n">
        <v>941363</v>
      </c>
      <c r="I31" s="318" t="n">
        <v>1.28</v>
      </c>
      <c r="J31" s="318">
        <f>ROUND(H31*(I31/1000),2)</f>
        <v/>
      </c>
      <c r="K31" s="318" t="n"/>
    </row>
    <row customHeight="1" ht="16.5" r="32" s="59" thickBot="1">
      <c r="B32" s="317" t="n">
        <v>5</v>
      </c>
      <c r="C32" s="318" t="n">
        <v>10212112</v>
      </c>
      <c r="D32" s="318" t="inlineStr">
        <is>
          <t>Cash Deal - Storck Toffifay VOD - Apr19/May19</t>
        </is>
      </c>
      <c r="E32" s="318" t="inlineStr">
        <is>
          <t>CW</t>
        </is>
      </c>
      <c r="F32" s="319" t="n">
        <v>43556</v>
      </c>
      <c r="G32" s="319" t="n">
        <v>43590</v>
      </c>
      <c r="H32" s="318" t="n">
        <v>8714</v>
      </c>
      <c r="I32" s="318" t="n">
        <v>1.28</v>
      </c>
      <c r="J32" s="318">
        <f>ROUND(H32*(I32/1000),2)</f>
        <v/>
      </c>
      <c r="K32" s="318" t="n"/>
    </row>
    <row customHeight="1" ht="16.5" r="33" s="59" thickTop="1">
      <c r="B33" s="317" t="n">
        <v>6</v>
      </c>
      <c r="C33" s="318" t="n">
        <v>10212113</v>
      </c>
      <c r="D33" s="318" t="inlineStr">
        <is>
          <t>Cash Deal - Sprint VOD - Apr19/Jun19</t>
        </is>
      </c>
      <c r="E33" s="318" t="inlineStr">
        <is>
          <t>CW</t>
        </is>
      </c>
      <c r="F33" s="319" t="n">
        <v>43556</v>
      </c>
      <c r="G33" s="319" t="n">
        <v>43646</v>
      </c>
      <c r="H33" s="318" t="n">
        <v>1118867</v>
      </c>
      <c r="I33" s="318" t="n">
        <v>1.28</v>
      </c>
      <c r="J33" s="318">
        <f>ROUND(H33*(I33/1000),2)</f>
        <v/>
      </c>
      <c r="K33" s="318" t="n"/>
    </row>
    <row customHeight="1" ht="15.75" r="34" s="59">
      <c r="B34" s="317" t="n">
        <v>7</v>
      </c>
      <c r="C34" s="318" t="n">
        <v>10212114</v>
      </c>
      <c r="D34" s="318" t="inlineStr">
        <is>
          <t>Cash Deal - General Motors - Chevy Brand VOD - Apr19/Jun19</t>
        </is>
      </c>
      <c r="E34" s="318" t="inlineStr">
        <is>
          <t>CW</t>
        </is>
      </c>
      <c r="F34" s="319" t="n">
        <v>43556</v>
      </c>
      <c r="G34" s="319" t="n">
        <v>43646</v>
      </c>
      <c r="H34" s="318" t="n">
        <v>774185</v>
      </c>
      <c r="I34" s="318" t="n">
        <v>1.28</v>
      </c>
      <c r="J34" s="318">
        <f>ROUND(H34*(I34/1000),2)</f>
        <v/>
      </c>
      <c r="K34" s="318" t="n"/>
    </row>
    <row r="35">
      <c r="B35" s="317" t="n">
        <v>8</v>
      </c>
      <c r="C35" s="318" t="n">
        <v>10212131</v>
      </c>
      <c r="D35" s="318" t="inlineStr">
        <is>
          <t>Cash Deal - P&amp;G Luvs Diaper FPP VOD (575) - Apr19/Jun19</t>
        </is>
      </c>
      <c r="E35" s="318" t="inlineStr">
        <is>
          <t>CW</t>
        </is>
      </c>
      <c r="F35" s="319" t="n">
        <v>43557</v>
      </c>
      <c r="G35" s="319" t="n">
        <v>43646</v>
      </c>
      <c r="H35" s="318" t="n">
        <v>60207</v>
      </c>
      <c r="I35" s="318" t="n">
        <v>1.28</v>
      </c>
      <c r="J35" s="318">
        <f>ROUND(H35*(I35/1000),2)</f>
        <v/>
      </c>
      <c r="K35" s="318" t="n"/>
    </row>
    <row customHeight="1" ht="16.5" r="36" s="59" thickBot="1">
      <c r="B36" s="317" t="n">
        <v>9</v>
      </c>
      <c r="C36" s="318" t="n">
        <v>10212132</v>
      </c>
      <c r="D36" s="318" t="inlineStr">
        <is>
          <t>Cash Deal - P&amp;G Crest PGH FPP VOD (575) - Apr19/Jun19</t>
        </is>
      </c>
      <c r="E36" s="318" t="inlineStr">
        <is>
          <t>CW</t>
        </is>
      </c>
      <c r="F36" s="319" t="n">
        <v>43557</v>
      </c>
      <c r="G36" s="319" t="n">
        <v>43646</v>
      </c>
      <c r="H36" s="318" t="n">
        <v>299660</v>
      </c>
      <c r="I36" s="318" t="n">
        <v>1.28</v>
      </c>
      <c r="J36" s="318">
        <f>ROUND(H36*(I36/1000),2)</f>
        <v/>
      </c>
      <c r="K36" s="318" t="n"/>
    </row>
    <row r="37">
      <c r="B37" s="317" t="n">
        <v>10</v>
      </c>
      <c r="C37" s="318" t="n">
        <v>10212133</v>
      </c>
      <c r="D37" s="318" t="inlineStr">
        <is>
          <t>Cash Deal - P&amp;G Pampers Swaddlers FPP VOD (575) - Apr19/Jun19</t>
        </is>
      </c>
      <c r="E37" s="318" t="inlineStr">
        <is>
          <t>CW</t>
        </is>
      </c>
      <c r="F37" s="319" t="n">
        <v>43557</v>
      </c>
      <c r="G37" s="319" t="n">
        <v>43646</v>
      </c>
      <c r="H37" s="318" t="n">
        <v>288789</v>
      </c>
      <c r="I37" s="318" t="n">
        <v>1.28</v>
      </c>
      <c r="J37" s="318">
        <f>ROUND(H37*(I37/1000),2)</f>
        <v/>
      </c>
      <c r="K37" s="318" t="n"/>
    </row>
    <row r="38">
      <c r="B38" s="317" t="n">
        <v>11</v>
      </c>
      <c r="C38" s="318" t="n">
        <v>10212153</v>
      </c>
      <c r="D38" s="318" t="inlineStr">
        <is>
          <t>Cash Deal - AT&amp;T VOD - Apr19/Jun19</t>
        </is>
      </c>
      <c r="E38" s="318" t="inlineStr">
        <is>
          <t>CW</t>
        </is>
      </c>
      <c r="F38" s="319" t="n">
        <v>43557</v>
      </c>
      <c r="G38" s="319" t="n">
        <v>43646</v>
      </c>
      <c r="H38" s="318" t="n">
        <v>2673997</v>
      </c>
      <c r="I38" s="318" t="n">
        <v>1.28</v>
      </c>
      <c r="J38" s="318">
        <f>ROUND(H38*(I38/1000),2)</f>
        <v/>
      </c>
      <c r="K38" s="318" t="n"/>
    </row>
    <row r="39">
      <c r="B39" s="317" t="n">
        <v>12</v>
      </c>
      <c r="C39" s="318" t="n">
        <v>10212154</v>
      </c>
      <c r="D39" s="318" t="inlineStr">
        <is>
          <t>Cash Deal - Abbvie VOD FPP (1246) - Apr19/Jun19</t>
        </is>
      </c>
      <c r="E39" s="318" t="inlineStr">
        <is>
          <t>CW</t>
        </is>
      </c>
      <c r="F39" s="319" t="n">
        <v>43557</v>
      </c>
      <c r="G39" s="319" t="n">
        <v>43646</v>
      </c>
      <c r="H39" s="318" t="n">
        <v>1614833</v>
      </c>
      <c r="I39" s="318" t="n">
        <v>1.28</v>
      </c>
      <c r="J39" s="318">
        <f>ROUND(H39*(I39/1000),2)</f>
        <v/>
      </c>
      <c r="K39" s="318" t="n"/>
    </row>
    <row r="40">
      <c r="B40" s="317" t="n">
        <v>13</v>
      </c>
      <c r="C40" s="318" t="n">
        <v>10212155</v>
      </c>
      <c r="D40" s="318" t="inlineStr">
        <is>
          <t>Cash Deal - Liberty Mutual VOD (746) - Apr19/Jun19</t>
        </is>
      </c>
      <c r="E40" s="318" t="inlineStr">
        <is>
          <t>CW</t>
        </is>
      </c>
      <c r="F40" s="319" t="n">
        <v>43558</v>
      </c>
      <c r="G40" s="319" t="n">
        <v>43646</v>
      </c>
      <c r="H40" s="318" t="n">
        <v>801276</v>
      </c>
      <c r="I40" s="318" t="n">
        <v>1.28</v>
      </c>
      <c r="J40" s="318">
        <f>ROUND(H40*(I40/1000),2)</f>
        <v/>
      </c>
      <c r="K40" s="318" t="n"/>
    </row>
    <row r="41">
      <c r="B41" s="317" t="n">
        <v>14</v>
      </c>
      <c r="C41" s="318" t="n">
        <v>10212156</v>
      </c>
      <c r="D41" s="318" t="inlineStr">
        <is>
          <t>Cash Deal - Metro PCS FPP VOD - Apr19/Jun19</t>
        </is>
      </c>
      <c r="E41" s="318" t="inlineStr">
        <is>
          <t>CW</t>
        </is>
      </c>
      <c r="F41" s="319" t="n">
        <v>43558</v>
      </c>
      <c r="G41" s="319" t="n">
        <v>43618</v>
      </c>
      <c r="H41" s="318" t="n">
        <v>35883</v>
      </c>
      <c r="I41" s="318" t="n">
        <v>1.28</v>
      </c>
      <c r="J41" s="318">
        <f>ROUND(H41*(I41/1000),2)</f>
        <v/>
      </c>
      <c r="K41" s="318" t="n"/>
    </row>
    <row customHeight="1" ht="15.75" r="42" s="59">
      <c r="B42" s="317" t="n">
        <v>15</v>
      </c>
      <c r="C42" s="318" t="n">
        <v>10212157</v>
      </c>
      <c r="D42" s="318" t="inlineStr">
        <is>
          <t>Cash Deal - Reckitt Rid-X VOD (861) - Apr19/Jun19</t>
        </is>
      </c>
      <c r="E42" s="318" t="inlineStr">
        <is>
          <t>CW</t>
        </is>
      </c>
      <c r="F42" s="319" t="n">
        <v>43558</v>
      </c>
      <c r="G42" s="319" t="n">
        <v>43625</v>
      </c>
      <c r="H42" s="318" t="n">
        <v>228608</v>
      </c>
      <c r="I42" s="318" t="n">
        <v>1.28</v>
      </c>
      <c r="J42" s="318">
        <f>ROUND(H42*(I42/1000),2)</f>
        <v/>
      </c>
      <c r="K42" s="318" t="n"/>
    </row>
    <row r="43">
      <c r="B43" s="317" t="n">
        <v>16</v>
      </c>
      <c r="C43" s="318" t="n">
        <v>10212168</v>
      </c>
      <c r="D43" s="318" t="inlineStr">
        <is>
          <t>Cash Deal - Boost FPP VOD - Apr19/Jun19</t>
        </is>
      </c>
      <c r="E43" s="318" t="inlineStr">
        <is>
          <t>CW</t>
        </is>
      </c>
      <c r="F43" s="319" t="n">
        <v>43558</v>
      </c>
      <c r="G43" s="319" t="n">
        <v>43646</v>
      </c>
      <c r="H43" s="318" t="n">
        <v>1117171</v>
      </c>
      <c r="I43" s="318" t="n">
        <v>1.28</v>
      </c>
      <c r="J43" s="318">
        <f>ROUND(H43*(I43/1000),2)</f>
        <v/>
      </c>
      <c r="K43" s="318" t="n"/>
    </row>
    <row r="44">
      <c r="B44" s="317" t="n">
        <v>17</v>
      </c>
      <c r="C44" s="318" t="n">
        <v>10212175</v>
      </c>
      <c r="D44" s="318" t="inlineStr">
        <is>
          <t>Cash Deal - P&amp;G Mr. Clean Surface FPP VOD (575) - Apr19/Jun19</t>
        </is>
      </c>
      <c r="E44" s="318" t="inlineStr">
        <is>
          <t>CW</t>
        </is>
      </c>
      <c r="F44" s="319" t="n">
        <v>43557</v>
      </c>
      <c r="G44" s="319" t="n">
        <v>43646</v>
      </c>
      <c r="H44" s="318" t="n">
        <v>300454</v>
      </c>
      <c r="I44" s="318" t="n">
        <v>1.28</v>
      </c>
      <c r="J44" s="318">
        <f>ROUND(H44*(I44/1000),2)</f>
        <v/>
      </c>
      <c r="K44" s="318" t="n"/>
    </row>
    <row r="45">
      <c r="B45" s="317" t="n">
        <v>18</v>
      </c>
      <c r="C45" s="318" t="n">
        <v>10212176</v>
      </c>
      <c r="D45" s="318" t="inlineStr">
        <is>
          <t>Cash Deal - Liberty Mutual Makegood VOD (725) - Apr19/Jun19</t>
        </is>
      </c>
      <c r="E45" s="318" t="inlineStr">
        <is>
          <t>CW</t>
        </is>
      </c>
      <c r="F45" s="319" t="n">
        <v>43560</v>
      </c>
      <c r="G45" s="319" t="n">
        <v>43646</v>
      </c>
      <c r="H45" s="318" t="n">
        <v>114322</v>
      </c>
      <c r="I45" s="318" t="n">
        <v>1.28</v>
      </c>
      <c r="J45" s="318">
        <f>ROUND(H45*(I45/1000),2)</f>
        <v/>
      </c>
      <c r="K45" s="318" t="n"/>
    </row>
    <row r="46">
      <c r="B46" s="317" t="n">
        <v>19</v>
      </c>
      <c r="C46" s="318" t="n">
        <v>10212186</v>
      </c>
      <c r="D46" s="318" t="inlineStr">
        <is>
          <t>Cash Deal - Cricket FPP VOD - Apr19/Jun19</t>
        </is>
      </c>
      <c r="E46" s="318" t="inlineStr">
        <is>
          <t>CW</t>
        </is>
      </c>
      <c r="F46" s="319" t="n">
        <v>43559</v>
      </c>
      <c r="G46" s="319" t="n">
        <v>43618</v>
      </c>
      <c r="H46" s="318" t="n">
        <v>40902</v>
      </c>
      <c r="I46" s="318" t="n">
        <v>1.28</v>
      </c>
      <c r="J46" s="318">
        <f>ROUND(H46*(I46/1000),2)</f>
        <v/>
      </c>
      <c r="K46" s="318" t="n"/>
    </row>
    <row r="47">
      <c r="B47" s="317" t="n">
        <v>20</v>
      </c>
      <c r="C47" s="318" t="n">
        <v>10212187</v>
      </c>
      <c r="D47" s="318" t="inlineStr">
        <is>
          <t>Cash Deal - Reckitt Lysol Laundry VOD (861) - Apr19/Jun19</t>
        </is>
      </c>
      <c r="E47" s="318" t="inlineStr">
        <is>
          <t>CW</t>
        </is>
      </c>
      <c r="F47" s="319" t="n">
        <v>43558</v>
      </c>
      <c r="G47" s="319" t="n">
        <v>43632</v>
      </c>
      <c r="H47" s="318" t="n">
        <v>220167</v>
      </c>
      <c r="I47" s="318" t="n">
        <v>1.28</v>
      </c>
      <c r="J47" s="318">
        <f>ROUND(H47*(I47/1000),2)</f>
        <v/>
      </c>
      <c r="K47" s="318" t="n"/>
    </row>
    <row r="48">
      <c r="B48" s="317" t="n">
        <v>21</v>
      </c>
      <c r="C48" s="318" t="n">
        <v>10212206</v>
      </c>
      <c r="D48" s="318" t="inlineStr">
        <is>
          <t>Cash Deal - Reckitt Lysol LDS VOD (861) - Apr19/Jun19</t>
        </is>
      </c>
      <c r="E48" s="318" t="inlineStr">
        <is>
          <t>CW</t>
        </is>
      </c>
      <c r="F48" s="319" t="n">
        <v>43563</v>
      </c>
      <c r="G48" s="319" t="n">
        <v>43611</v>
      </c>
      <c r="H48" s="318" t="n">
        <v>342219</v>
      </c>
      <c r="I48" s="318" t="n">
        <v>1.28</v>
      </c>
      <c r="J48" s="318">
        <f>ROUND(H48*(I48/1000),2)</f>
        <v/>
      </c>
      <c r="K48" s="318" t="n"/>
    </row>
    <row r="49">
      <c r="B49" s="317" t="n">
        <v>22</v>
      </c>
      <c r="C49" s="318" t="n">
        <v>10212207</v>
      </c>
      <c r="D49" s="318" t="inlineStr">
        <is>
          <t>Cash Deal - Booking.com FPP VOD - Apr19/Jun19</t>
        </is>
      </c>
      <c r="E49" s="318" t="inlineStr">
        <is>
          <t>CW</t>
        </is>
      </c>
      <c r="F49" s="319" t="n">
        <v>43563</v>
      </c>
      <c r="G49" s="319" t="n">
        <v>43618</v>
      </c>
      <c r="H49" s="318" t="n">
        <v>656540</v>
      </c>
      <c r="I49" s="318" t="n">
        <v>1.28</v>
      </c>
      <c r="J49" s="318">
        <f>ROUND(H49*(I49/1000),2)</f>
        <v/>
      </c>
      <c r="K49" s="318" t="n"/>
    </row>
    <row r="50">
      <c r="B50" s="317" t="n">
        <v>23</v>
      </c>
      <c r="C50" s="318" t="n">
        <v>10212208</v>
      </c>
      <c r="D50" s="318" t="inlineStr">
        <is>
          <t>Cash Deal - Autotrader VOD - Apr19/Jun19</t>
        </is>
      </c>
      <c r="E50" s="318" t="inlineStr">
        <is>
          <t>CW</t>
        </is>
      </c>
      <c r="F50" s="319" t="n">
        <v>43563</v>
      </c>
      <c r="G50" s="319" t="n">
        <v>43632</v>
      </c>
      <c r="H50" s="318" t="n">
        <v>470440</v>
      </c>
      <c r="I50" s="318" t="n">
        <v>1.28</v>
      </c>
      <c r="J50" s="318">
        <f>ROUND(H50*(I50/1000),2)</f>
        <v/>
      </c>
      <c r="K50" s="318" t="n"/>
    </row>
    <row r="51">
      <c r="B51" s="317" t="n">
        <v>24</v>
      </c>
      <c r="C51" s="318" t="n">
        <v>10212211</v>
      </c>
      <c r="D51" s="318" t="inlineStr">
        <is>
          <t>Cash Deal - Subaru FPP VOD (673) - Apr19/Jun19</t>
        </is>
      </c>
      <c r="E51" s="318" t="inlineStr">
        <is>
          <t>CW</t>
        </is>
      </c>
      <c r="F51" s="319" t="n">
        <v>43563</v>
      </c>
      <c r="G51" s="319" t="n">
        <v>43646</v>
      </c>
      <c r="H51" s="318" t="n">
        <v>212350</v>
      </c>
      <c r="I51" s="318" t="n">
        <v>1.28</v>
      </c>
      <c r="J51" s="318">
        <f>ROUND(H51*(I51/1000),2)</f>
        <v/>
      </c>
      <c r="K51" s="318" t="n"/>
    </row>
    <row r="52">
      <c r="B52" s="317" t="n">
        <v>25</v>
      </c>
      <c r="C52" s="318" t="n">
        <v>10212214</v>
      </c>
      <c r="D52" s="318" t="inlineStr">
        <is>
          <t>Cash Deal - Apollo UPX FPP VOD - Apr19/Jun19</t>
        </is>
      </c>
      <c r="E52" s="318" t="inlineStr">
        <is>
          <t>CW</t>
        </is>
      </c>
      <c r="F52" s="319" t="n">
        <v>43563</v>
      </c>
      <c r="G52" s="319" t="n">
        <v>43646</v>
      </c>
      <c r="H52" s="318" t="n">
        <v>37992</v>
      </c>
      <c r="I52" s="318" t="n">
        <v>1.28</v>
      </c>
      <c r="J52" s="318">
        <f>ROUND(H52*(I52/1000),2)</f>
        <v/>
      </c>
      <c r="K52" s="318" t="n"/>
    </row>
    <row r="53">
      <c r="B53" s="317" t="n">
        <v>26</v>
      </c>
      <c r="C53" s="318" t="n">
        <v>10212215</v>
      </c>
      <c r="D53" s="318" t="inlineStr">
        <is>
          <t>Cash Deal - Great Wolf Resorts VOD - Apr19/Jun19</t>
        </is>
      </c>
      <c r="E53" s="318" t="inlineStr">
        <is>
          <t>CW</t>
        </is>
      </c>
      <c r="F53" s="319" t="n">
        <v>43563</v>
      </c>
      <c r="G53" s="319" t="n">
        <v>43611</v>
      </c>
      <c r="H53" s="318" t="n">
        <v>401863</v>
      </c>
      <c r="I53" s="318" t="n">
        <v>1.28</v>
      </c>
      <c r="J53" s="318">
        <f>ROUND(H53*(I53/1000),2)</f>
        <v/>
      </c>
      <c r="K53" s="318" t="n"/>
    </row>
    <row r="54">
      <c r="B54" s="317" t="n">
        <v>27</v>
      </c>
      <c r="C54" s="318" t="n">
        <v>10212216</v>
      </c>
      <c r="D54" s="318" t="inlineStr">
        <is>
          <t>Cash Deal - Walmart FPP VOD - Apr19</t>
        </is>
      </c>
      <c r="E54" s="318" t="inlineStr">
        <is>
          <t>CW</t>
        </is>
      </c>
      <c r="F54" s="319" t="n">
        <v>43563</v>
      </c>
      <c r="G54" s="319" t="n">
        <v>43616</v>
      </c>
      <c r="H54" s="318" t="n">
        <v>108415</v>
      </c>
      <c r="I54" s="318" t="n">
        <v>1.28</v>
      </c>
      <c r="J54" s="318">
        <f>ROUND(H54*(I54/1000),2)</f>
        <v/>
      </c>
      <c r="K54" s="318" t="n"/>
    </row>
    <row r="55">
      <c r="B55" s="317" t="n">
        <v>28</v>
      </c>
      <c r="C55" s="318" t="n">
        <v>10212240</v>
      </c>
      <c r="D55" s="318" t="inlineStr">
        <is>
          <t>Cash Deal - Tracfone Simple FPP VOD - Apr19/Jun19</t>
        </is>
      </c>
      <c r="E55" s="318" t="inlineStr">
        <is>
          <t>CW</t>
        </is>
      </c>
      <c r="F55" s="319" t="n">
        <v>43563</v>
      </c>
      <c r="G55" s="319" t="n">
        <v>43646</v>
      </c>
      <c r="H55" s="318" t="n">
        <v>29542</v>
      </c>
      <c r="I55" s="318" t="n">
        <v>1.28</v>
      </c>
      <c r="J55" s="318">
        <f>ROUND(H55*(I55/1000),2)</f>
        <v/>
      </c>
      <c r="K55" s="318" t="n"/>
    </row>
    <row r="56">
      <c r="B56" s="317" t="n">
        <v>29</v>
      </c>
      <c r="C56" s="318" t="n">
        <v>10212241</v>
      </c>
      <c r="D56" s="318" t="inlineStr">
        <is>
          <t>Cash Deal - Pfizer Eucrisa FPP VOD - Apr19/Jun19</t>
        </is>
      </c>
      <c r="E56" s="318" t="inlineStr">
        <is>
          <t>CW</t>
        </is>
      </c>
      <c r="F56" s="319" t="n">
        <v>43566</v>
      </c>
      <c r="G56" s="319" t="n">
        <v>43639</v>
      </c>
      <c r="H56" s="318" t="n">
        <v>16039</v>
      </c>
      <c r="I56" s="318" t="n">
        <v>1.28</v>
      </c>
      <c r="J56" s="318">
        <f>ROUND(H56*(I56/1000),2)</f>
        <v/>
      </c>
      <c r="K56" s="318" t="n"/>
    </row>
    <row r="57">
      <c r="B57" s="317" t="n">
        <v>30</v>
      </c>
      <c r="C57" s="318" t="n">
        <v>10212242</v>
      </c>
      <c r="D57" s="318" t="inlineStr">
        <is>
          <t>Cash Deal - Coty CL3 FPP VOD (1011) - Apr19/May19</t>
        </is>
      </c>
      <c r="E57" s="318" t="inlineStr">
        <is>
          <t>CW</t>
        </is>
      </c>
      <c r="F57" s="319" t="n">
        <v>43565</v>
      </c>
      <c r="G57" s="319" t="n">
        <v>43611</v>
      </c>
      <c r="H57" s="318" t="n">
        <v>39390</v>
      </c>
      <c r="I57" s="318" t="n">
        <v>1.28</v>
      </c>
      <c r="J57" s="318">
        <f>ROUND(H57*(I57/1000),2)</f>
        <v/>
      </c>
      <c r="K57" s="318" t="n"/>
    </row>
    <row r="58">
      <c r="B58" s="317" t="n">
        <v>31</v>
      </c>
      <c r="C58" s="318" t="n">
        <v>10212243</v>
      </c>
      <c r="D58" s="318" t="inlineStr">
        <is>
          <t>Cash Deal - Reckitt Lysol Wipes (861) - Apr19/Jun19</t>
        </is>
      </c>
      <c r="E58" s="318" t="inlineStr">
        <is>
          <t>CW</t>
        </is>
      </c>
      <c r="F58" s="319" t="n">
        <v>43570</v>
      </c>
      <c r="G58" s="319" t="n">
        <v>43590</v>
      </c>
      <c r="H58" s="318" t="n">
        <v>161436</v>
      </c>
      <c r="I58" s="318" t="n">
        <v>1.28</v>
      </c>
      <c r="J58" s="318">
        <f>ROUND(H58*(I58/1000),2)</f>
        <v/>
      </c>
      <c r="K58" s="318" t="n"/>
    </row>
    <row r="59">
      <c r="B59" s="317" t="n">
        <v>32</v>
      </c>
      <c r="C59" s="318" t="n">
        <v>10212244</v>
      </c>
      <c r="D59" s="318" t="inlineStr">
        <is>
          <t>Cash Deal - Nissan VOD FPP (820) - Apr19/Jun19</t>
        </is>
      </c>
      <c r="E59" s="318" t="inlineStr">
        <is>
          <t>CW</t>
        </is>
      </c>
      <c r="F59" s="319" t="n">
        <v>43565</v>
      </c>
      <c r="G59" s="319" t="n">
        <v>43646</v>
      </c>
      <c r="H59" s="318" t="n">
        <v>57065</v>
      </c>
      <c r="I59" s="318" t="n">
        <v>1.28</v>
      </c>
      <c r="J59" s="318">
        <f>ROUND(H59*(I59/1000),2)</f>
        <v/>
      </c>
      <c r="K59" s="318" t="n"/>
    </row>
    <row r="60">
      <c r="B60" s="317" t="n">
        <v>33</v>
      </c>
      <c r="C60" s="318" t="n">
        <v>10212245</v>
      </c>
      <c r="D60" s="318" t="inlineStr">
        <is>
          <t>Cash Deal - Realtor.com FPP VOD - Apr19/Jun19</t>
        </is>
      </c>
      <c r="E60" s="318" t="inlineStr">
        <is>
          <t>CW</t>
        </is>
      </c>
      <c r="F60" s="319" t="n">
        <v>43565</v>
      </c>
      <c r="G60" s="319" t="n">
        <v>43646</v>
      </c>
      <c r="H60" s="318" t="n">
        <v>54952</v>
      </c>
      <c r="I60" s="318" t="n">
        <v>1.28</v>
      </c>
      <c r="J60" s="318">
        <f>ROUND(H60*(I60/1000),2)</f>
        <v/>
      </c>
      <c r="K60" s="318" t="n"/>
    </row>
    <row r="61">
      <c r="B61" s="317" t="n">
        <v>34</v>
      </c>
      <c r="C61" s="318" t="n">
        <v>10212246</v>
      </c>
      <c r="D61" s="318" t="inlineStr">
        <is>
          <t>Cash Deal - Universal Theme Parks | Portfolio FPP VOD - Apr19/Jun19</t>
        </is>
      </c>
      <c r="E61" s="318" t="inlineStr">
        <is>
          <t>CW</t>
        </is>
      </c>
      <c r="F61" s="319" t="n">
        <v>43570</v>
      </c>
      <c r="G61" s="319" t="n">
        <v>43618</v>
      </c>
      <c r="H61" s="318" t="n">
        <v>279599</v>
      </c>
      <c r="I61" s="318" t="n">
        <v>1.28</v>
      </c>
      <c r="J61" s="318">
        <f>ROUND(H61*(I61/1000),2)</f>
        <v/>
      </c>
      <c r="K61" s="318" t="n"/>
    </row>
    <row r="62">
      <c r="B62" s="317" t="n">
        <v>35</v>
      </c>
      <c r="C62" s="318" t="n">
        <v>10212247</v>
      </c>
      <c r="D62" s="318" t="inlineStr">
        <is>
          <t>Cash Deal - Quicken Loans FPP VOD - Apr19/Jun19</t>
        </is>
      </c>
      <c r="E62" s="318" t="inlineStr">
        <is>
          <t>CW</t>
        </is>
      </c>
      <c r="F62" s="319" t="n">
        <v>43565</v>
      </c>
      <c r="G62" s="319" t="n">
        <v>43646</v>
      </c>
      <c r="H62" s="318" t="n">
        <v>184515</v>
      </c>
      <c r="I62" s="318" t="n">
        <v>1.28</v>
      </c>
      <c r="J62" s="318">
        <f>ROUND(H62*(I62/1000),2)</f>
        <v/>
      </c>
      <c r="K62" s="318" t="n"/>
    </row>
    <row r="63">
      <c r="B63" s="317" t="n">
        <v>36</v>
      </c>
      <c r="C63" s="318" t="n">
        <v>10212249</v>
      </c>
      <c r="D63" s="318" t="inlineStr">
        <is>
          <t>On Air Convergence - Honda FPP VOD (1269) - Apr19/Jun19</t>
        </is>
      </c>
      <c r="E63" s="318" t="inlineStr">
        <is>
          <t>CW</t>
        </is>
      </c>
      <c r="F63" s="319" t="n">
        <v>43570</v>
      </c>
      <c r="G63" s="319" t="n">
        <v>43612</v>
      </c>
      <c r="H63" s="318" t="n">
        <v>166930</v>
      </c>
      <c r="I63" s="318" t="n">
        <v>1.28</v>
      </c>
      <c r="J63" s="318">
        <f>ROUND(H63*(I63/1000),2)</f>
        <v/>
      </c>
      <c r="K63" s="318" t="n"/>
    </row>
    <row r="64">
      <c r="B64" s="317" t="n">
        <v>37</v>
      </c>
      <c r="C64" s="318" t="n">
        <v>10212250</v>
      </c>
      <c r="D64" s="318" t="inlineStr">
        <is>
          <t>Cash Deal - Coty CGSB FPP VOD (1011) - Apr19/May19</t>
        </is>
      </c>
      <c r="E64" s="318" t="inlineStr">
        <is>
          <t>CW</t>
        </is>
      </c>
      <c r="F64" s="319" t="n">
        <v>43565</v>
      </c>
      <c r="G64" s="319" t="n">
        <v>43604</v>
      </c>
      <c r="H64" s="318" t="n">
        <v>34206</v>
      </c>
      <c r="I64" s="318" t="n">
        <v>1.28</v>
      </c>
      <c r="J64" s="318">
        <f>ROUND(H64*(I64/1000),2)</f>
        <v/>
      </c>
      <c r="K64" s="318" t="n"/>
    </row>
    <row r="65">
      <c r="B65" s="317" t="n">
        <v>38</v>
      </c>
      <c r="C65" s="318" t="n">
        <v>10212251</v>
      </c>
      <c r="D65" s="318" t="inlineStr">
        <is>
          <t>Cash Deal - Reckitt Mucinex SE 600 VOD (226) - Apr19/May19</t>
        </is>
      </c>
      <c r="E65" s="318" t="inlineStr">
        <is>
          <t>CW</t>
        </is>
      </c>
      <c r="F65" s="319" t="n">
        <v>43563</v>
      </c>
      <c r="G65" s="319" t="n">
        <v>43590</v>
      </c>
      <c r="H65" s="318" t="n">
        <v>78344</v>
      </c>
      <c r="I65" s="318" t="n">
        <v>1.28</v>
      </c>
      <c r="J65" s="318">
        <f>ROUND(H65*(I65/1000),2)</f>
        <v/>
      </c>
      <c r="K65" s="318" t="n"/>
    </row>
    <row r="66">
      <c r="B66" s="317" t="n">
        <v>39</v>
      </c>
      <c r="C66" s="318" t="n">
        <v>10212252</v>
      </c>
      <c r="D66" s="318" t="inlineStr">
        <is>
          <t>Cash Deal - Pfizer Xeljanz FPP VOD - Apr19/Jun19</t>
        </is>
      </c>
      <c r="E66" s="318" t="inlineStr">
        <is>
          <t>CW</t>
        </is>
      </c>
      <c r="F66" s="319" t="n">
        <v>43566</v>
      </c>
      <c r="G66" s="319" t="n">
        <v>43604</v>
      </c>
      <c r="H66" s="318" t="n">
        <v>13683</v>
      </c>
      <c r="I66" s="318" t="n">
        <v>1.28</v>
      </c>
      <c r="J66" s="318">
        <f>ROUND(H66*(I66/1000),2)</f>
        <v/>
      </c>
      <c r="K66" s="318" t="n"/>
    </row>
    <row r="67">
      <c r="B67" s="317" t="n">
        <v>40</v>
      </c>
      <c r="C67" s="318" t="n">
        <v>10212259</v>
      </c>
      <c r="D67" s="318" t="inlineStr">
        <is>
          <t>Cash Deal - McDonalds Breakfast Sandwich FPP VOD - Apr19/May19</t>
        </is>
      </c>
      <c r="E67" s="318" t="inlineStr">
        <is>
          <t>CW</t>
        </is>
      </c>
      <c r="F67" s="319" t="n">
        <v>43571</v>
      </c>
      <c r="G67" s="319" t="n">
        <v>43597</v>
      </c>
      <c r="H67" s="318" t="n">
        <v>121382</v>
      </c>
      <c r="I67" s="318" t="n">
        <v>1.28</v>
      </c>
      <c r="J67" s="318">
        <f>ROUND(H67*(I67/1000),2)</f>
        <v/>
      </c>
      <c r="K67" s="318" t="n"/>
    </row>
    <row r="68">
      <c r="B68" s="317" t="n">
        <v>41</v>
      </c>
      <c r="C68" s="318" t="n">
        <v>10212286</v>
      </c>
      <c r="D68" s="318" t="inlineStr">
        <is>
          <t>Cash Deal - SC Johnson ZipLoc VOD FPP - Apr19/Jun19</t>
        </is>
      </c>
      <c r="E68" s="318" t="inlineStr">
        <is>
          <t>CW</t>
        </is>
      </c>
      <c r="F68" s="319" t="n">
        <v>43575</v>
      </c>
      <c r="G68" s="319" t="n">
        <v>43609</v>
      </c>
      <c r="H68" s="318" t="n">
        <v>20895</v>
      </c>
      <c r="I68" s="318" t="n">
        <v>1.28</v>
      </c>
      <c r="J68" s="318">
        <f>ROUND(H68*(I68/1000),2)</f>
        <v/>
      </c>
      <c r="K68" s="318" t="n"/>
    </row>
    <row r="69">
      <c r="B69" s="317" t="n">
        <v>42</v>
      </c>
      <c r="C69" s="318" t="n">
        <v>10231976</v>
      </c>
      <c r="D69" s="318" t="inlineStr">
        <is>
          <t>Cash Deal - McDonalds Disney Avengers FPP VOD - Apr19/May19</t>
        </is>
      </c>
      <c r="E69" s="318" t="inlineStr">
        <is>
          <t>CW</t>
        </is>
      </c>
      <c r="F69" s="319" t="n">
        <v>43578</v>
      </c>
      <c r="G69" s="319" t="n">
        <v>43608</v>
      </c>
      <c r="H69" s="318" t="n">
        <v>221113</v>
      </c>
      <c r="I69" s="318" t="n">
        <v>1.28</v>
      </c>
      <c r="J69" s="318">
        <f>ROUND(H69*(I69/1000),2)</f>
        <v/>
      </c>
      <c r="K69" s="318" t="n"/>
    </row>
    <row r="70">
      <c r="B70" s="317" t="n">
        <v>43</v>
      </c>
      <c r="C70" s="318" t="n">
        <v>10231993</v>
      </c>
      <c r="D70" s="318" t="inlineStr">
        <is>
          <t>Cash Deal - GAP Denim Drumbeat FPP VOD (616) - Apr19/Jun19</t>
        </is>
      </c>
      <c r="E70" s="318" t="inlineStr">
        <is>
          <t>CW</t>
        </is>
      </c>
      <c r="F70" s="319" t="n">
        <v>43580</v>
      </c>
      <c r="G70" s="319" t="n">
        <v>43590</v>
      </c>
      <c r="H70" s="318" t="n">
        <v>71576</v>
      </c>
      <c r="I70" s="318" t="n">
        <v>1.28</v>
      </c>
      <c r="J70" s="318">
        <f>ROUND(H70*(I70/1000),2)</f>
        <v/>
      </c>
      <c r="K70" s="318" t="n"/>
    </row>
    <row r="71">
      <c r="B71" s="317" t="n">
        <v>44</v>
      </c>
      <c r="C71" s="318" t="n">
        <v>10231994</v>
      </c>
      <c r="D71" s="318" t="inlineStr">
        <is>
          <t>Cash Deal - Microsoft End User | Surface VOD (788) - Apr19/Jun19</t>
        </is>
      </c>
      <c r="E71" s="318" t="inlineStr">
        <is>
          <t>CW</t>
        </is>
      </c>
      <c r="F71" s="319" t="n">
        <v>43584</v>
      </c>
      <c r="G71" s="319" t="n">
        <v>43604</v>
      </c>
      <c r="H71" s="318" t="n">
        <v>20108</v>
      </c>
      <c r="I71" s="318" t="n">
        <v>1.28</v>
      </c>
      <c r="J71" s="318">
        <f>ROUND(H71*(I71/1000),2)</f>
        <v/>
      </c>
      <c r="K71" s="318" t="n"/>
    </row>
    <row r="72">
      <c r="B72" s="317" t="n">
        <v>45</v>
      </c>
      <c r="C72" s="318" t="n">
        <v>10231995</v>
      </c>
      <c r="D72" s="318" t="inlineStr">
        <is>
          <t>Cash Deal - Reckitt Neuriva VOD (226) - Apr19/Jun19</t>
        </is>
      </c>
      <c r="E72" s="318" t="inlineStr">
        <is>
          <t>CW</t>
        </is>
      </c>
      <c r="F72" s="319" t="n">
        <v>43584</v>
      </c>
      <c r="G72" s="319" t="n">
        <v>43632</v>
      </c>
      <c r="H72" s="318" t="n">
        <v>222907</v>
      </c>
      <c r="I72" s="318" t="n">
        <v>1.28</v>
      </c>
      <c r="J72" s="318">
        <f>ROUND(H72*(I72/1000),2)</f>
        <v/>
      </c>
      <c r="K72" s="318" t="n"/>
    </row>
    <row r="73">
      <c r="B73" s="317" t="n">
        <v>46</v>
      </c>
      <c r="C73" s="318" t="n">
        <v>10251975</v>
      </c>
      <c r="D73" s="318" t="inlineStr">
        <is>
          <t>Cash Deal - McDonalds ROD Deal FPP VOD - Apr19/Jun19</t>
        </is>
      </c>
      <c r="E73" s="318" t="inlineStr">
        <is>
          <t>CW</t>
        </is>
      </c>
      <c r="F73" s="319" t="n">
        <v>43585</v>
      </c>
      <c r="G73" s="319" t="n">
        <v>43617</v>
      </c>
      <c r="H73" s="318" t="n">
        <v>283900</v>
      </c>
      <c r="I73" s="318" t="n">
        <v>1.28</v>
      </c>
      <c r="J73" s="318">
        <f>ROUND(H73*(I73/1000),2)</f>
        <v/>
      </c>
      <c r="K73" s="318" t="n"/>
    </row>
    <row r="74">
      <c r="B74" s="317" t="n">
        <v>47</v>
      </c>
      <c r="C74" s="318" t="n">
        <v>10272159</v>
      </c>
      <c r="D74" s="318" t="inlineStr">
        <is>
          <t>Cash Deal - Dr. Pepper FPP VOD (1280) - Apr19/Jun19</t>
        </is>
      </c>
      <c r="E74" s="318" t="inlineStr">
        <is>
          <t>CW</t>
        </is>
      </c>
      <c r="F74" s="319" t="n">
        <v>43587</v>
      </c>
      <c r="G74" s="319" t="n">
        <v>43632</v>
      </c>
      <c r="H74" s="318" t="n">
        <v>141229</v>
      </c>
      <c r="I74" s="318" t="n">
        <v>1.28</v>
      </c>
      <c r="J74" s="318">
        <f>ROUND(H74*(I74/1000),2)</f>
        <v/>
      </c>
      <c r="K74" s="318" t="n"/>
    </row>
    <row r="75">
      <c r="B75" s="317" t="n">
        <v>48</v>
      </c>
      <c r="C75" s="318" t="n">
        <v>10311980</v>
      </c>
      <c r="D75" s="318" t="inlineStr">
        <is>
          <t>Cash Deal - Wendy's Value 3 FPP VOD - May19/Jun19</t>
        </is>
      </c>
      <c r="E75" s="318" t="inlineStr">
        <is>
          <t>CW</t>
        </is>
      </c>
      <c r="F75" s="319" t="n">
        <v>43591</v>
      </c>
      <c r="G75" s="319" t="n">
        <v>43618</v>
      </c>
      <c r="H75" s="318" t="n">
        <v>18386</v>
      </c>
      <c r="I75" s="318" t="n">
        <v>1.28</v>
      </c>
      <c r="J75" s="318">
        <f>ROUND(H75*(I75/1000),2)</f>
        <v/>
      </c>
      <c r="K75" s="318" t="n"/>
    </row>
    <row r="76">
      <c r="B76" s="317" t="n">
        <v>49</v>
      </c>
      <c r="C76" s="318" t="n">
        <v>10311982</v>
      </c>
      <c r="D76" s="318" t="inlineStr">
        <is>
          <t>Cash Deal - Apple Watch VOD - May19</t>
        </is>
      </c>
      <c r="E76" s="318" t="inlineStr">
        <is>
          <t>CW</t>
        </is>
      </c>
      <c r="F76" s="319" t="n">
        <v>43592</v>
      </c>
      <c r="G76" s="319" t="n">
        <v>43616</v>
      </c>
      <c r="H76" s="318" t="n">
        <v>854497</v>
      </c>
      <c r="I76" s="318" t="n">
        <v>1.28</v>
      </c>
      <c r="J76" s="318">
        <f>ROUND(H76*(I76/1000),2)</f>
        <v/>
      </c>
      <c r="K76" s="318" t="n"/>
    </row>
    <row r="77">
      <c r="B77" s="317" t="n">
        <v>50</v>
      </c>
      <c r="C77" s="318" t="n">
        <v>10311991</v>
      </c>
      <c r="D77" s="318" t="inlineStr">
        <is>
          <t>Cash Deal - Kay Holiday Gift :30 FPP VOD (1083) - May19</t>
        </is>
      </c>
      <c r="E77" s="318" t="inlineStr">
        <is>
          <t>CW</t>
        </is>
      </c>
      <c r="F77" s="319" t="n">
        <v>43593</v>
      </c>
      <c r="G77" s="319" t="n">
        <v>43597</v>
      </c>
      <c r="H77" s="318" t="n">
        <v>17731</v>
      </c>
      <c r="I77" s="318" t="n">
        <v>1.28</v>
      </c>
      <c r="J77" s="318">
        <f>ROUND(H77*(I77/1000),2)</f>
        <v/>
      </c>
      <c r="K77" s="318" t="n"/>
    </row>
    <row r="78">
      <c r="B78" s="317" t="n">
        <v>51</v>
      </c>
      <c r="C78" s="318" t="n">
        <v>10311992</v>
      </c>
      <c r="D78" s="318" t="inlineStr">
        <is>
          <t>Cash Deal - Kay Holiday Gift :15 FPP VOD (1083) - May19</t>
        </is>
      </c>
      <c r="E78" s="318" t="inlineStr">
        <is>
          <t>CW</t>
        </is>
      </c>
      <c r="F78" s="319" t="n">
        <v>43593</v>
      </c>
      <c r="G78" s="319" t="n">
        <v>43597</v>
      </c>
      <c r="H78" s="318" t="n">
        <v>18566</v>
      </c>
      <c r="I78" s="318" t="n">
        <v>1.28</v>
      </c>
      <c r="J78" s="318">
        <f>ROUND(H78*(I78/1000),2)</f>
        <v/>
      </c>
      <c r="K78" s="318" t="n"/>
    </row>
    <row r="79">
      <c r="B79" s="317" t="n">
        <v>52</v>
      </c>
      <c r="C79" s="318" t="n">
        <v>10311993</v>
      </c>
      <c r="D79" s="318" t="inlineStr">
        <is>
          <t>Cash Deal - Zales ZDE FPP VOD - May19</t>
        </is>
      </c>
      <c r="E79" s="318" t="inlineStr">
        <is>
          <t>CW</t>
        </is>
      </c>
      <c r="F79" s="319" t="n">
        <v>43593</v>
      </c>
      <c r="G79" s="319" t="n">
        <v>43611</v>
      </c>
      <c r="H79" s="318" t="n">
        <v>46437</v>
      </c>
      <c r="I79" s="318" t="n">
        <v>1.28</v>
      </c>
      <c r="J79" s="318">
        <f>ROUND(H79*(I79/1000),2)</f>
        <v/>
      </c>
      <c r="K79" s="318" t="n"/>
    </row>
    <row r="80">
      <c r="B80" s="317" t="n">
        <v>53</v>
      </c>
      <c r="C80" s="318" t="n">
        <v>10312004</v>
      </c>
      <c r="D80" s="318" t="inlineStr">
        <is>
          <t>Cash Deal - Zales ZTE :30 FPP VOD - May19</t>
        </is>
      </c>
      <c r="E80" s="318" t="inlineStr">
        <is>
          <t>CW</t>
        </is>
      </c>
      <c r="F80" s="319" t="n">
        <v>43595</v>
      </c>
      <c r="G80" s="319" t="n">
        <v>43597</v>
      </c>
      <c r="H80" s="318" t="n">
        <v>10668</v>
      </c>
      <c r="I80" s="318" t="n">
        <v>1.28</v>
      </c>
      <c r="J80" s="318">
        <f>ROUND(H80*(I80/1000),2)</f>
        <v/>
      </c>
      <c r="K80" s="318" t="n"/>
    </row>
    <row r="81">
      <c r="B81" s="317" t="n">
        <v>54</v>
      </c>
      <c r="C81" s="318" t="n">
        <v>10312005</v>
      </c>
      <c r="D81" s="318" t="inlineStr">
        <is>
          <t>Cash Deal - Zales ZTE :15 FPP VOD - May19</t>
        </is>
      </c>
      <c r="E81" s="318" t="inlineStr">
        <is>
          <t>CW</t>
        </is>
      </c>
      <c r="F81" s="319" t="n">
        <v>43595</v>
      </c>
      <c r="G81" s="319" t="n">
        <v>43597</v>
      </c>
      <c r="H81" s="318" t="n">
        <v>19293</v>
      </c>
      <c r="I81" s="318" t="n">
        <v>1.28</v>
      </c>
      <c r="J81" s="318">
        <f>ROUND(H81*(I81/1000),2)</f>
        <v/>
      </c>
      <c r="K81" s="318" t="n"/>
    </row>
    <row r="82">
      <c r="B82" s="317" t="n">
        <v>55</v>
      </c>
      <c r="C82" s="318" t="n">
        <v>10312013</v>
      </c>
      <c r="D82" s="318" t="inlineStr">
        <is>
          <t>Cash Deal - Kay Always Bridal :15 FPP VOD (1083) - May19</t>
        </is>
      </c>
      <c r="E82" s="318" t="inlineStr">
        <is>
          <t>CW</t>
        </is>
      </c>
      <c r="F82" s="319" t="n">
        <v>43598</v>
      </c>
      <c r="G82" s="319" t="n">
        <v>43611</v>
      </c>
      <c r="H82" s="318" t="n">
        <v>30547</v>
      </c>
      <c r="I82" s="318" t="n">
        <v>1.28</v>
      </c>
      <c r="J82" s="318">
        <f>ROUND(H82*(I82/1000),2)</f>
        <v/>
      </c>
      <c r="K82" s="318" t="n"/>
    </row>
    <row r="83">
      <c r="B83" s="317" t="n">
        <v>56</v>
      </c>
      <c r="C83" s="318" t="n">
        <v>10312014</v>
      </c>
      <c r="D83" s="318" t="inlineStr">
        <is>
          <t>Cash Deal - Kay Always Bridal :30 FPP VOD (1083) - May19</t>
        </is>
      </c>
      <c r="E83" s="318" t="inlineStr">
        <is>
          <t>CW</t>
        </is>
      </c>
      <c r="F83" s="319" t="n">
        <v>43598</v>
      </c>
      <c r="G83" s="319" t="n">
        <v>43611</v>
      </c>
      <c r="H83" s="318" t="n">
        <v>3954</v>
      </c>
      <c r="I83" s="318" t="n">
        <v>1.28</v>
      </c>
      <c r="J83" s="318">
        <f>ROUND(H83*(I83/1000),2)</f>
        <v/>
      </c>
      <c r="K83" s="318" t="n"/>
    </row>
    <row r="84">
      <c r="B84" s="317" t="n">
        <v>57</v>
      </c>
      <c r="C84" s="318" t="n">
        <v>10312031</v>
      </c>
      <c r="D84" s="318" t="inlineStr">
        <is>
          <t>Cash Deal - Reckitt Airwick Freshmatic VOD (861) - May19/Jun19</t>
        </is>
      </c>
      <c r="E84" s="318" t="inlineStr">
        <is>
          <t>CW</t>
        </is>
      </c>
      <c r="F84" s="319" t="n">
        <v>43598</v>
      </c>
      <c r="G84" s="319" t="n">
        <v>43618</v>
      </c>
      <c r="H84" s="318" t="n">
        <v>341804</v>
      </c>
      <c r="I84" s="318" t="n">
        <v>1.28</v>
      </c>
      <c r="J84" s="318">
        <f>ROUND(H84*(I84/1000),2)</f>
        <v/>
      </c>
      <c r="K84" s="318" t="n"/>
    </row>
    <row r="85">
      <c r="B85" s="317" t="n">
        <v>58</v>
      </c>
      <c r="C85" s="318" t="n">
        <v>10312032</v>
      </c>
      <c r="D85" s="318" t="inlineStr">
        <is>
          <t>Cash Deal - Apartments.com FPP VOD - May19/Jun19</t>
        </is>
      </c>
      <c r="E85" s="318" t="inlineStr">
        <is>
          <t>CW</t>
        </is>
      </c>
      <c r="F85" s="319" t="n">
        <v>43599</v>
      </c>
      <c r="G85" s="319" t="n">
        <v>43646</v>
      </c>
      <c r="H85" s="318" t="n">
        <v>201378</v>
      </c>
      <c r="I85" s="318" t="n">
        <v>1.28</v>
      </c>
      <c r="J85" s="318">
        <f>ROUND(H85*(I85/1000),2)</f>
        <v/>
      </c>
      <c r="K85" s="318" t="n"/>
    </row>
    <row r="86">
      <c r="B86" s="317" t="n">
        <v>59</v>
      </c>
      <c r="C86" s="318" t="n">
        <v>10312040</v>
      </c>
      <c r="D86" s="318" t="inlineStr">
        <is>
          <t>Cash Deal - GAP Low Drumbeat FPP VOD (616) - May19/Jun19</t>
        </is>
      </c>
      <c r="E86" s="318" t="inlineStr">
        <is>
          <t>CW</t>
        </is>
      </c>
      <c r="F86" s="319" t="n">
        <v>43600</v>
      </c>
      <c r="G86" s="319" t="n">
        <v>43604</v>
      </c>
      <c r="H86" s="318" t="n">
        <v>113586</v>
      </c>
      <c r="I86" s="318" t="n">
        <v>1.28</v>
      </c>
      <c r="J86" s="318">
        <f>ROUND(H86*(I86/1000),2)</f>
        <v/>
      </c>
      <c r="K86" s="318" t="n"/>
    </row>
    <row r="87">
      <c r="B87" s="317" t="n">
        <v>60</v>
      </c>
      <c r="C87" s="318" t="n">
        <v>10312061</v>
      </c>
      <c r="D87" s="318" t="inlineStr">
        <is>
          <t>Cash Deal - Coke Summer :15s FPP VOD - May19/Jun19</t>
        </is>
      </c>
      <c r="E87" s="318" t="inlineStr">
        <is>
          <t>CW</t>
        </is>
      </c>
      <c r="F87" s="319" t="n">
        <v>43604</v>
      </c>
      <c r="G87" s="319" t="n">
        <v>43646</v>
      </c>
      <c r="H87" s="318" t="n">
        <v>20426</v>
      </c>
      <c r="I87" s="318" t="n">
        <v>1.28</v>
      </c>
      <c r="J87" s="318">
        <f>ROUND(H87*(I87/1000),2)</f>
        <v/>
      </c>
      <c r="K87" s="318" t="n"/>
    </row>
    <row r="88">
      <c r="B88" s="317" t="n">
        <v>61</v>
      </c>
      <c r="C88" s="318" t="n">
        <v>10312062</v>
      </c>
      <c r="D88" s="318" t="inlineStr">
        <is>
          <t>Cash Deal - Coke Summer :30s FPP VOD - May19/Jun19</t>
        </is>
      </c>
      <c r="E88" s="318" t="inlineStr">
        <is>
          <t>CW</t>
        </is>
      </c>
      <c r="F88" s="319" t="n">
        <v>43604</v>
      </c>
      <c r="G88" s="319" t="n">
        <v>43646</v>
      </c>
      <c r="H88" s="318" t="n">
        <v>24381</v>
      </c>
      <c r="I88" s="318" t="n">
        <v>1.28</v>
      </c>
      <c r="J88" s="318">
        <f>ROUND(H88*(I88/1000),2)</f>
        <v/>
      </c>
      <c r="K88" s="318" t="n"/>
    </row>
    <row r="89">
      <c r="B89" s="317" t="n">
        <v>62</v>
      </c>
      <c r="C89" s="318" t="n">
        <v>10312063</v>
      </c>
      <c r="D89" s="318" t="inlineStr">
        <is>
          <t>Cash Deal - Wonderful Fiji FPP VOD - May19/Jun19</t>
        </is>
      </c>
      <c r="E89" s="318" t="inlineStr">
        <is>
          <t>CW</t>
        </is>
      </c>
      <c r="F89" s="319" t="n">
        <v>43605</v>
      </c>
      <c r="G89" s="319" t="n">
        <v>43625</v>
      </c>
      <c r="H89" s="318" t="n">
        <v>52333</v>
      </c>
      <c r="I89" s="318" t="n">
        <v>1.28</v>
      </c>
      <c r="J89" s="318">
        <f>ROUND(H89*(I89/1000),2)</f>
        <v/>
      </c>
      <c r="K89" s="318" t="n"/>
    </row>
    <row r="90">
      <c r="B90" s="317" t="n">
        <v>63</v>
      </c>
      <c r="C90" s="318" t="n">
        <v>10312064</v>
      </c>
      <c r="D90" s="318" t="inlineStr">
        <is>
          <t>Cash Deal - Wendy's Chicken 1 FPP VOD - May19/Jun19</t>
        </is>
      </c>
      <c r="E90" s="318" t="inlineStr">
        <is>
          <t>CW</t>
        </is>
      </c>
      <c r="F90" s="319" t="n">
        <v>43605</v>
      </c>
      <c r="G90" s="319" t="n">
        <v>43625</v>
      </c>
      <c r="H90" s="318" t="n">
        <v>7113</v>
      </c>
      <c r="I90" s="318" t="n">
        <v>1.28</v>
      </c>
      <c r="J90" s="318">
        <f>ROUND(H90*(I90/1000),2)</f>
        <v/>
      </c>
      <c r="K90" s="318" t="n"/>
    </row>
    <row r="91">
      <c r="B91" s="317" t="n">
        <v>64</v>
      </c>
      <c r="C91" s="318" t="n">
        <v>10312079</v>
      </c>
      <c r="D91" s="318" t="inlineStr">
        <is>
          <t>Cash Deal - Coke OmgVan :15s FPP VOD - May19/Jun19</t>
        </is>
      </c>
      <c r="E91" s="318" t="inlineStr">
        <is>
          <t>CW</t>
        </is>
      </c>
      <c r="F91" s="319" t="n">
        <v>43606</v>
      </c>
      <c r="G91" s="319" t="n">
        <v>43632</v>
      </c>
      <c r="H91" s="318" t="n">
        <v>27169</v>
      </c>
      <c r="I91" s="318" t="n">
        <v>1.28</v>
      </c>
      <c r="J91" s="318">
        <f>ROUND(H91*(I91/1000),2)</f>
        <v/>
      </c>
      <c r="K91" s="318" t="n"/>
    </row>
    <row r="92">
      <c r="B92" s="317" t="n">
        <v>65</v>
      </c>
      <c r="C92" s="318" t="n">
        <v>10312089</v>
      </c>
      <c r="D92" s="318" t="inlineStr">
        <is>
          <t>Cash Deal - GAP Memorial Day FPP VOD (616) - May19</t>
        </is>
      </c>
      <c r="E92" s="318" t="inlineStr">
        <is>
          <t>CW</t>
        </is>
      </c>
      <c r="F92" s="319" t="n">
        <v>43607</v>
      </c>
      <c r="G92" s="319" t="n">
        <v>43612</v>
      </c>
      <c r="H92" s="318" t="n">
        <v>144194</v>
      </c>
      <c r="I92" s="318" t="n">
        <v>1.28</v>
      </c>
      <c r="J92" s="318">
        <f>ROUND(H92*(I92/1000),2)</f>
        <v/>
      </c>
      <c r="K92" s="318" t="n"/>
    </row>
    <row r="93">
      <c r="B93" s="317" t="n">
        <v>66</v>
      </c>
      <c r="C93" s="318" t="n">
        <v>10312113</v>
      </c>
      <c r="D93" s="318" t="inlineStr">
        <is>
          <t>Cash Deal - Reckitt Lysol Cousteau VOD (861) - May19/Jun19</t>
        </is>
      </c>
      <c r="E93" s="318" t="inlineStr">
        <is>
          <t>CW</t>
        </is>
      </c>
      <c r="F93" s="319" t="n">
        <v>43612</v>
      </c>
      <c r="G93" s="319" t="n">
        <v>43625</v>
      </c>
      <c r="H93" s="318" t="n">
        <v>147809</v>
      </c>
      <c r="I93" s="318" t="n">
        <v>1.28</v>
      </c>
      <c r="J93" s="318">
        <f>ROUND(H93*(I93/1000),2)</f>
        <v/>
      </c>
      <c r="K93" s="318" t="n"/>
    </row>
    <row r="94">
      <c r="B94" s="317" t="n">
        <v>67</v>
      </c>
      <c r="C94" s="318" t="n">
        <v>10312114</v>
      </c>
      <c r="D94" s="318" t="inlineStr">
        <is>
          <t>Cash Deal - Jimmy John's VOD - May19/Jun19</t>
        </is>
      </c>
      <c r="E94" s="318" t="inlineStr">
        <is>
          <t>CW</t>
        </is>
      </c>
      <c r="F94" s="319" t="n">
        <v>43613</v>
      </c>
      <c r="G94" s="319" t="n">
        <v>43625</v>
      </c>
      <c r="H94" s="318" t="n">
        <v>124128</v>
      </c>
      <c r="I94" s="318" t="n">
        <v>1.28</v>
      </c>
      <c r="J94" s="318">
        <f>ROUND(H94*(I94/1000),2)</f>
        <v/>
      </c>
      <c r="K94" s="318" t="n"/>
    </row>
    <row r="95">
      <c r="B95" s="317" t="n">
        <v>68</v>
      </c>
      <c r="C95" s="318" t="n">
        <v>10312122</v>
      </c>
      <c r="D95" s="318" t="inlineStr">
        <is>
          <t>Cash Deal - GAP Summer High DB FPP VOD (616) - May19/Jun19</t>
        </is>
      </c>
      <c r="E95" s="318" t="inlineStr">
        <is>
          <t>CW</t>
        </is>
      </c>
      <c r="F95" s="319" t="n">
        <v>43614</v>
      </c>
      <c r="G95" s="319" t="n">
        <v>43618</v>
      </c>
      <c r="H95" s="318" t="n">
        <v>95376</v>
      </c>
      <c r="I95" s="318" t="n">
        <v>1.28</v>
      </c>
      <c r="J95" s="318">
        <f>ROUND(H95*(I95/1000),2)</f>
        <v/>
      </c>
      <c r="K95" s="318" t="n"/>
    </row>
    <row r="96">
      <c r="B96" s="95" t="n"/>
      <c r="C96" s="95" t="n"/>
      <c r="F96" s="320" t="n"/>
      <c r="G96" s="320" t="n"/>
      <c r="H96" s="346" t="n"/>
      <c r="I96" s="253" t="n"/>
      <c r="J96" s="253" t="n"/>
    </row>
    <row r="97">
      <c r="B97" s="95" t="n"/>
      <c r="C97" s="92" t="n"/>
      <c r="F97" s="47" t="n"/>
      <c r="G97" s="47" t="n"/>
      <c r="H97" s="332" t="n"/>
      <c r="I97" s="333" t="n"/>
      <c r="J97" s="333" t="n"/>
    </row>
    <row r="98">
      <c r="B98" s="95" t="n"/>
      <c r="C98" s="92" t="n"/>
      <c r="F98" s="253" t="n"/>
      <c r="H98" s="253" t="n"/>
      <c r="I98" s="337" t="n"/>
      <c r="J98" s="338" t="n"/>
    </row>
    <row r="99">
      <c r="B99" s="95" t="n"/>
      <c r="C99" s="92" t="n"/>
      <c r="F99" s="100" t="inlineStr">
        <is>
          <t>TOTAL:</t>
        </is>
      </c>
      <c r="G99" s="216" t="n"/>
      <c r="H99" s="215" t="n"/>
      <c r="I99" s="334" t="n"/>
      <c r="J99" s="347" t="n"/>
    </row>
    <row r="100">
      <c r="B100" s="95" t="n"/>
      <c r="C100" s="92" t="n"/>
      <c r="F100" s="47" t="n"/>
      <c r="G100" s="48" t="n"/>
      <c r="H100" s="47" t="n"/>
      <c r="I100" s="332" t="n"/>
      <c r="J100" s="333" t="n"/>
    </row>
    <row r="101">
      <c r="B101" s="95" t="n"/>
      <c r="C101" s="92" t="n"/>
      <c r="F101" s="253" t="n"/>
      <c r="H101" s="253" t="n"/>
      <c r="I101" s="337" t="n"/>
      <c r="J101" s="338" t="n"/>
    </row>
    <row r="102">
      <c r="B102" s="74" t="inlineStr">
        <is>
          <t xml:space="preserve">Invoice Comments:
</t>
        </is>
      </c>
      <c r="C102" s="66" t="n"/>
      <c r="D102" s="79" t="n"/>
      <c r="E102" s="66" t="n"/>
      <c r="F102" s="66" t="n"/>
      <c r="G102" s="66" t="n"/>
      <c r="H102" s="66" t="n"/>
      <c r="I102" s="66" t="n"/>
      <c r="J102" s="67" t="n"/>
    </row>
    <row r="103">
      <c r="B103" s="157" t="n"/>
      <c r="C103" s="156" t="n"/>
      <c r="D103" s="165" t="n"/>
      <c r="E103" s="165" t="n"/>
      <c r="F103" s="165" t="n"/>
      <c r="G103" s="165" t="n"/>
      <c r="H103" s="165" t="n"/>
      <c r="I103" s="165" t="n"/>
      <c r="J103" s="164" t="n"/>
    </row>
    <row r="104">
      <c r="B104" s="153" t="n"/>
      <c r="C104" s="153" t="n"/>
      <c r="D104" s="153" t="n"/>
      <c r="E104" s="153" t="n"/>
      <c r="F104" s="153" t="n"/>
      <c r="G104" s="153" t="n"/>
      <c r="H104" s="153" t="n"/>
      <c r="I104" s="153" t="n"/>
      <c r="J104" s="153" t="n"/>
    </row>
    <row r="105">
      <c r="B105" s="293" t="n"/>
      <c r="C105" s="293" t="n"/>
      <c r="D105" s="293" t="n"/>
      <c r="E105" s="293" t="n"/>
      <c r="F105" s="293" t="n"/>
      <c r="G105" s="293" t="n"/>
      <c r="H105" s="293" t="n"/>
      <c r="I105" s="293" t="n"/>
      <c r="J105" s="293" t="n"/>
    </row>
    <row r="106">
      <c r="B106" s="24" t="inlineStr">
        <is>
          <t>Please detach this portion and return with your remittance to:</t>
        </is>
      </c>
      <c r="J106" s="216" t="n"/>
    </row>
    <row r="107"/>
    <row r="108">
      <c r="B108" s="30" t="inlineStr">
        <is>
          <t>Canoe Ventures, LLC</t>
        </is>
      </c>
      <c r="C108" s="276" t="n"/>
      <c r="D108" s="71" t="n"/>
      <c r="E108" s="28" t="inlineStr">
        <is>
          <t>Invoice Date:</t>
        </is>
      </c>
      <c r="F108" s="26">
        <f>J1</f>
        <v/>
      </c>
    </row>
    <row r="109">
      <c r="B109" s="23" t="inlineStr">
        <is>
          <t>Attention: Accounting Department</t>
        </is>
      </c>
      <c r="D109" s="72" t="n"/>
      <c r="E109" s="58" t="inlineStr">
        <is>
          <t>Invoice Number:</t>
        </is>
      </c>
      <c r="F109" s="27">
        <f>J2</f>
        <v/>
      </c>
    </row>
    <row r="110">
      <c r="B110" s="31" t="inlineStr">
        <is>
          <t>200 Union Boulevard, Suite 201</t>
        </is>
      </c>
      <c r="D110" s="72" t="n"/>
      <c r="E110" s="58" t="inlineStr">
        <is>
          <t>Programmer:</t>
        </is>
      </c>
      <c r="F110" s="27" t="inlineStr">
        <is>
          <t>CW</t>
        </is>
      </c>
      <c r="G110" s="149" t="n"/>
      <c r="H110" s="163" t="n"/>
      <c r="I110" s="25" t="inlineStr">
        <is>
          <t>Amount Due:</t>
        </is>
      </c>
      <c r="J110" s="348">
        <f>SUM(J28:J97)</f>
        <v/>
      </c>
    </row>
    <row r="111">
      <c r="B111" s="32" t="inlineStr">
        <is>
          <t>Lakewood, CO  80228</t>
        </is>
      </c>
      <c r="C111" s="277" t="n"/>
      <c r="D111" s="73" t="n"/>
      <c r="E111" s="151" t="inlineStr">
        <is>
          <t>Network(s):</t>
        </is>
      </c>
      <c r="F111" s="149">
        <f>D21</f>
        <v/>
      </c>
      <c r="G111" s="149" t="n"/>
      <c r="H111" s="149" t="n"/>
    </row>
    <row r="112">
      <c r="C112" s="19" t="n"/>
      <c r="D112" s="19" t="n"/>
      <c r="E112" s="18" t="n"/>
      <c r="F112" s="18" t="n"/>
      <c r="G112" s="18" t="n"/>
    </row>
    <row r="113">
      <c r="C113" s="19" t="n"/>
      <c r="D113" s="19" t="n"/>
      <c r="E113" s="18" t="n"/>
      <c r="F113" s="18" t="n"/>
      <c r="G113" s="18" t="n"/>
    </row>
    <row r="114">
      <c r="C114" s="19" t="n"/>
      <c r="D114" s="19" t="n"/>
      <c r="E114" s="18" t="n"/>
      <c r="F114" s="18" t="n"/>
      <c r="G114" s="18" t="n"/>
    </row>
    <row r="115">
      <c r="C115" s="19" t="n"/>
      <c r="D115" s="19" t="n"/>
      <c r="E115" s="18" t="n"/>
      <c r="F115" s="18" t="n"/>
      <c r="G115" s="18" t="n"/>
    </row>
    <row r="116">
      <c r="C116" s="19" t="n"/>
      <c r="D116" s="19" t="n"/>
      <c r="E116" s="18" t="n"/>
      <c r="F116" s="18" t="n"/>
      <c r="G116" s="18" t="n"/>
    </row>
    <row r="117">
      <c r="C117" s="19" t="n"/>
      <c r="D117" s="19" t="n"/>
      <c r="E117" s="18" t="n"/>
      <c r="F117" s="18" t="n"/>
      <c r="G117" s="18" t="n"/>
    </row>
    <row r="118">
      <c r="C118" s="19" t="n"/>
      <c r="D118" s="19" t="n"/>
      <c r="E118" s="18" t="n"/>
      <c r="F118" s="18" t="n"/>
      <c r="G118" s="18" t="n"/>
    </row>
    <row r="119">
      <c r="C119" s="19" t="n"/>
      <c r="D119" s="19" t="n"/>
      <c r="E119" s="18" t="n"/>
      <c r="F119" s="18" t="n"/>
      <c r="G119" s="18" t="n"/>
    </row>
    <row r="120">
      <c r="C120" s="19" t="n"/>
      <c r="D120" s="19" t="n"/>
      <c r="E120" s="18" t="n"/>
      <c r="F120" s="18" t="n"/>
      <c r="G120" s="18" t="n"/>
    </row>
    <row r="121">
      <c r="C121" s="19" t="n"/>
      <c r="D121" s="19" t="n"/>
      <c r="E121" s="18" t="n"/>
      <c r="F121" s="18" t="n"/>
      <c r="G121" s="18" t="n"/>
    </row>
    <row r="122">
      <c r="C122" s="19" t="n"/>
      <c r="D122" s="19" t="n"/>
      <c r="E122" s="18" t="n"/>
      <c r="F122" s="18" t="n"/>
      <c r="G122" s="18" t="n"/>
    </row>
    <row r="123">
      <c r="C123" s="19" t="n"/>
      <c r="D123" s="19" t="n"/>
      <c r="E123" s="18" t="n"/>
      <c r="F123" s="18" t="n"/>
      <c r="G123" s="18" t="n"/>
    </row>
    <row r="124">
      <c r="C124" s="19" t="n"/>
      <c r="D124" s="19" t="n"/>
      <c r="E124" s="18" t="n"/>
      <c r="F124" s="18" t="n"/>
      <c r="G124" s="18" t="n"/>
    </row>
  </sheetData>
  <autoFilter ref="B27:J28"/>
  <mergeCells count="11">
    <mergeCell ref="D21:E21"/>
    <mergeCell ref="H15:J15"/>
    <mergeCell ref="H13:J13"/>
    <mergeCell ref="H12:J12"/>
    <mergeCell ref="H11:J11"/>
    <mergeCell ref="H9:J9"/>
    <mergeCell ref="H8:J8"/>
    <mergeCell ref="H7:J7"/>
    <mergeCell ref="H5:J5"/>
    <mergeCell ref="H6:J6"/>
    <mergeCell ref="H4:J4"/>
  </mergeCells>
  <hyperlinks>
    <hyperlink ref="B10" r:id="rId23"/>
    <hyperlink ref="D17" r:id="rId24"/>
    <hyperlink ref="B10" r:id="rId23"/>
    <hyperlink ref="D17" r:id="rId24"/>
    <hyperlink ref="B10" r:id="rId23"/>
    <hyperlink ref="D17" r:id="rId24"/>
    <hyperlink ref="B10" r:id="rId23"/>
    <hyperlink ref="D17" r:id="rId24"/>
    <hyperlink ref="B10" r:id="rId23"/>
    <hyperlink ref="D17" r:id="rId24"/>
    <hyperlink ref="B10" r:id="rId23"/>
    <hyperlink ref="D17" r:id="rId24"/>
    <hyperlink ref="B10" r:id="rId23"/>
    <hyperlink ref="D17" r:id="rId24"/>
    <hyperlink ref="B10" r:id="rId23"/>
    <hyperlink ref="D17" r:id="rId24"/>
    <hyperlink ref="B10" r:id="rId23"/>
    <hyperlink ref="D17" r:id="rId24"/>
    <hyperlink ref="B10" r:id="rId23"/>
    <hyperlink ref="D17" r:id="rId24"/>
    <hyperlink ref="B10" r:id="rId23"/>
    <hyperlink ref="D17" r:id="rId24"/>
    <hyperlink ref="B10" r:id="rId23"/>
    <hyperlink ref="D17" r:id="rId24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864"/>
  <sheetViews>
    <sheetView showGridLines="0" topLeftCell="A13" workbookViewId="0" zoomScale="90" zoomScaleNormal="90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2.7109375"/>
    <col customWidth="1" max="3" min="3" style="280" width="15.42578125"/>
    <col customWidth="1" max="4" min="4" style="280" width="56.7109375"/>
    <col bestFit="1" customWidth="1" max="5" min="5" style="280" width="25.42578125"/>
    <col customWidth="1" max="6" min="6" style="280" width="20"/>
    <col customWidth="1" max="7" min="7" style="280" width="19.85546875"/>
    <col customWidth="1" max="8" min="8" style="280" width="19.5703125"/>
    <col customWidth="1" max="9" min="9" style="280" width="16.7109375"/>
    <col customWidth="1" max="10" min="10" style="280" width="22.85546875"/>
    <col customWidth="1" max="11" min="11" style="280" width="1.42578125"/>
    <col bestFit="1" customWidth="1" max="12" min="12" style="280" width="19.42578125"/>
    <col bestFit="1" customWidth="1" max="13" min="13" style="280" width="29.7109375"/>
    <col bestFit="1" customWidth="1" max="14" min="14" style="280" width="15.42578125"/>
    <col bestFit="1" customWidth="1" max="15" min="15" style="280" width="12.140625"/>
    <col bestFit="1" customWidth="1" max="16" min="16" style="280" width="10.140625"/>
    <col customWidth="1" max="18" min="17" style="280" width="8.7109375"/>
    <col bestFit="1" customWidth="1" max="21" min="19" style="280" width="10.140625"/>
    <col customWidth="1" max="16384" min="22" style="280" width="8.710937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97" t="n"/>
      <c r="H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customHeight="1" ht="15.75" r="6" s="59">
      <c r="B6" s="127" t="inlineStr">
        <is>
          <t>Canoe Ventures, LLC</t>
        </is>
      </c>
      <c r="C6" s="279" t="n"/>
      <c r="D6" s="279" t="n"/>
      <c r="E6" s="279" t="n"/>
      <c r="F6" s="279" t="n"/>
      <c r="H6" s="297" t="inlineStr">
        <is>
          <t>Canoe Ventures, LLC</t>
        </is>
      </c>
    </row>
    <row customHeight="1" ht="15.75" r="7" s="59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customHeight="1" ht="15.75" r="8" s="59">
      <c r="B8" s="126" t="inlineStr">
        <is>
          <t>Lakewood, CO  80228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</row>
    <row customHeight="1" ht="15.75" r="9" s="59">
      <c r="B9" s="2" t="inlineStr">
        <is>
          <t>303-224-3000</t>
        </is>
      </c>
      <c r="C9" s="297" t="n"/>
      <c r="D9" s="279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  <c r="H10" s="280" t="n"/>
      <c r="I10" s="280" t="n"/>
      <c r="J10" s="280" t="n"/>
    </row>
    <row customHeight="1" ht="15.75" r="11" s="59">
      <c r="C11" s="123" t="n"/>
      <c r="D11" s="121" t="n"/>
      <c r="E11" s="121" t="n"/>
      <c r="F11" s="121" t="n"/>
      <c r="H11" s="296" t="inlineStr">
        <is>
          <t xml:space="preserve">TERMS                 : NET 45 DAYS      </t>
        </is>
      </c>
    </row>
    <row customHeight="1" ht="15.75" r="12" s="59">
      <c r="B12" s="115" t="inlineStr">
        <is>
          <t>Bill To:</t>
        </is>
      </c>
      <c r="C12" s="121" t="n"/>
      <c r="D12" s="119" t="inlineStr">
        <is>
          <t>Discovery Networks</t>
        </is>
      </c>
      <c r="E12" s="121" t="n"/>
      <c r="F12" s="121" t="n"/>
      <c r="H12" s="295" t="inlineStr">
        <is>
          <t>FEDERAL TAX ID : 26-2372059</t>
        </is>
      </c>
    </row>
    <row customHeight="1" ht="15.75" r="13" s="59">
      <c r="C13" s="121" t="n"/>
      <c r="D13" s="119" t="inlineStr">
        <is>
          <t>Attention: Kevin Kroll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76" t="inlineStr">
        <is>
          <t>Kevin_Kroll@discovery.com</t>
        </is>
      </c>
      <c r="E14" s="295" t="n"/>
      <c r="F14" s="295" t="n"/>
      <c r="H14" s="297" t="n"/>
      <c r="I14" s="297" t="n"/>
      <c r="J14" s="297" t="n"/>
    </row>
    <row customHeight="1" ht="15.75" r="15" s="59">
      <c r="A15" s="280" t="inlineStr">
        <is>
          <t xml:space="preserve"> </t>
        </is>
      </c>
      <c r="C15" s="295" t="n"/>
      <c r="D15" s="119" t="inlineStr">
        <is>
          <t xml:space="preserve">PO #  (4700186829)  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</row>
    <row r="16">
      <c r="D16" s="118" t="inlineStr">
        <is>
          <t>Discovery_Invoices@discovery.com</t>
        </is>
      </c>
      <c r="E16" s="295" t="n"/>
      <c r="F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E17" s="295" t="n"/>
      <c r="F17" s="295" t="n"/>
      <c r="H17" s="298" t="inlineStr">
        <is>
          <t xml:space="preserve">    0M - 200M</t>
        </is>
      </c>
      <c r="I17" s="330" t="n">
        <v>1.28</v>
      </c>
      <c r="J17" s="140" t="n"/>
    </row>
    <row r="18">
      <c r="B18" s="117" t="inlineStr">
        <is>
          <t>Invoice Period Start:</t>
        </is>
      </c>
      <c r="D18" s="116" t="n">
        <v>43586</v>
      </c>
      <c r="E18" s="295" t="n"/>
      <c r="F18" s="295" t="n"/>
      <c r="H18" s="298" t="inlineStr">
        <is>
          <t>200M - 400M</t>
        </is>
      </c>
      <c r="I18" s="330" t="n">
        <v>1.13</v>
      </c>
      <c r="J18" s="140" t="n"/>
    </row>
    <row r="19">
      <c r="B19" s="117" t="inlineStr">
        <is>
          <t>Invoice Period End:</t>
        </is>
      </c>
      <c r="D19" s="116" t="n">
        <v>43616</v>
      </c>
      <c r="E19" s="295" t="n"/>
      <c r="F19" s="295" t="n"/>
      <c r="H19" s="298" t="inlineStr">
        <is>
          <t>400M - 600M</t>
        </is>
      </c>
      <c r="I19" s="330" t="n">
        <v>0.9900000000000001</v>
      </c>
      <c r="J19" s="140" t="n"/>
    </row>
    <row r="20">
      <c r="B20" s="115" t="inlineStr">
        <is>
          <t>Programming Group:</t>
        </is>
      </c>
      <c r="D20" s="264" t="inlineStr">
        <is>
          <t>Discovery Networks</t>
        </is>
      </c>
      <c r="E20" s="295" t="n"/>
      <c r="F20" s="295" t="n"/>
      <c r="H20" s="298" t="inlineStr">
        <is>
          <t>600M - 800M</t>
        </is>
      </c>
      <c r="I20" s="330" t="n">
        <v>0.8500000000000001</v>
      </c>
      <c r="J20" s="140" t="n"/>
      <c r="L20" s="174" t="n"/>
    </row>
    <row customHeight="1" ht="15.75" r="21" s="59">
      <c r="B21" s="115" t="inlineStr">
        <is>
          <t>Network(s):</t>
        </is>
      </c>
      <c r="D21" s="269" t="inlineStr">
        <is>
          <t>American Heroes Channel, Animal Planet, Destination America, Discovery, Discovery Family Channel, Discovery Life, Investigation Discovery, Science Channel, TLC, Cooking Channel, DIY Network, Travel Channel, Food Network, HGTV</t>
        </is>
      </c>
      <c r="F21" s="167" t="n"/>
      <c r="G21" s="312" t="n"/>
      <c r="H21" s="313" t="inlineStr">
        <is>
          <t xml:space="preserve">  800M - 2B        </t>
        </is>
      </c>
      <c r="I21" s="314" t="n">
        <v>0.7100000000000001</v>
      </c>
      <c r="J21" s="366">
        <f>SUM(H28:H832) + D22</f>
        <v/>
      </c>
      <c r="K21" s="312" t="n"/>
    </row>
    <row r="22">
      <c r="F22" s="167" t="n"/>
      <c r="H22" s="104" t="inlineStr">
        <is>
          <t xml:space="preserve">2B - 3B </t>
        </is>
      </c>
      <c r="I22" s="311" t="n">
        <v>0.6100000000000001</v>
      </c>
      <c r="J22" s="101" t="n"/>
      <c r="L22" s="253" t="n"/>
    </row>
    <row r="23">
      <c r="F23" s="295" t="n"/>
      <c r="H23" s="104" t="inlineStr">
        <is>
          <t>3B - 4B</t>
        </is>
      </c>
      <c r="I23" s="311" t="n">
        <v>0.5800000000000001</v>
      </c>
      <c r="J23" s="101" t="n"/>
      <c r="L23" s="253" t="n"/>
    </row>
    <row r="24">
      <c r="B24" s="24" t="inlineStr">
        <is>
          <t>Previous YTD Impressions:</t>
        </is>
      </c>
      <c r="D24" s="174" t="n">
        <v>1261807483</v>
      </c>
      <c r="E24" s="295" t="n"/>
      <c r="F24" s="295" t="n"/>
      <c r="H24" s="104" t="inlineStr">
        <is>
          <t>4B - 5B</t>
        </is>
      </c>
      <c r="I24" s="311" t="n">
        <v>0.55</v>
      </c>
      <c r="J24" s="101" t="n"/>
      <c r="L24" s="253" t="n"/>
    </row>
    <row r="25">
      <c r="B25" s="24" t="n"/>
      <c r="D25" s="46" t="n"/>
      <c r="E25" s="295" t="n"/>
      <c r="F25" s="295" t="n"/>
      <c r="H25" s="104" t="inlineStr">
        <is>
          <t>5B+</t>
        </is>
      </c>
      <c r="I25" s="311" t="n">
        <v>0.5</v>
      </c>
      <c r="J25" s="101" t="n"/>
    </row>
    <row r="26">
      <c r="B26" s="295" t="n"/>
      <c r="C26" s="295" t="n"/>
      <c r="D26" s="295" t="n"/>
      <c r="E26" s="295" t="n"/>
      <c r="F26" s="295" t="n"/>
      <c r="G26" s="295" t="n"/>
      <c r="H26" s="295" t="n"/>
      <c r="I26" s="295" t="n"/>
      <c r="K26" s="349" t="n"/>
      <c r="L26" s="349" t="n"/>
    </row>
    <row customHeight="1" ht="31.5" r="27" s="59">
      <c r="B27" s="272" t="inlineStr">
        <is>
          <t>Invoice Line #</t>
        </is>
      </c>
      <c r="C27" s="273" t="inlineStr">
        <is>
          <t>Campaign Reference ID</t>
        </is>
      </c>
      <c r="D27" s="273" t="inlineStr">
        <is>
          <t>Campaign Name</t>
        </is>
      </c>
      <c r="E27" s="273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Current Billed Impressions</t>
        </is>
      </c>
      <c r="I27" s="274" t="inlineStr">
        <is>
          <t>CPM</t>
        </is>
      </c>
      <c r="J27" s="260" t="inlineStr">
        <is>
          <t>Total</t>
        </is>
      </c>
      <c r="K27" s="253" t="n"/>
      <c r="L27" s="310" t="n"/>
    </row>
    <row r="28">
      <c r="B28" s="317" t="n">
        <v>1</v>
      </c>
      <c r="C28" s="318" t="n">
        <v>22296555</v>
      </c>
      <c r="D28" s="318" t="inlineStr">
        <is>
          <t>VOD Houseads</t>
        </is>
      </c>
      <c r="E28" s="318" t="inlineStr">
        <is>
          <t>Cooking Channel</t>
        </is>
      </c>
      <c r="F28" s="319" t="n">
        <v>43112</v>
      </c>
      <c r="G28" s="319" t="n">
        <v>43630</v>
      </c>
      <c r="H28" s="318" t="n">
        <v>211887</v>
      </c>
      <c r="I28" s="318" t="n">
        <v>0.71</v>
      </c>
      <c r="J28" s="318">
        <f>ROUND(H28*(I28/1000),2)</f>
        <v/>
      </c>
      <c r="K28" s="318" t="n"/>
    </row>
    <row customHeight="1" ht="16.5" r="29" s="59" thickBot="1">
      <c r="B29" s="317" t="n">
        <v>2</v>
      </c>
      <c r="C29" s="318" t="n">
        <v>22296555</v>
      </c>
      <c r="D29" s="318" t="inlineStr">
        <is>
          <t>VOD Houseads</t>
        </is>
      </c>
      <c r="E29" s="318" t="inlineStr">
        <is>
          <t>Destination America</t>
        </is>
      </c>
      <c r="F29" s="319" t="n">
        <v>43112</v>
      </c>
      <c r="G29" s="319" t="n">
        <v>43630</v>
      </c>
      <c r="H29" s="318" t="n">
        <v>585</v>
      </c>
      <c r="I29" s="318" t="n">
        <v>0.71</v>
      </c>
      <c r="J29" s="318">
        <f>ROUND(H29*(I29/1000),2)</f>
        <v/>
      </c>
      <c r="K29" s="318" t="n"/>
    </row>
    <row customHeight="1" ht="16.5" r="30" s="59" thickTop="1">
      <c r="B30" s="317" t="n">
        <v>3</v>
      </c>
      <c r="C30" s="318" t="n">
        <v>22296555</v>
      </c>
      <c r="D30" s="318" t="inlineStr">
        <is>
          <t>VOD Houseads</t>
        </is>
      </c>
      <c r="E30" s="318" t="inlineStr">
        <is>
          <t>DIY Network</t>
        </is>
      </c>
      <c r="F30" s="319" t="n">
        <v>43112</v>
      </c>
      <c r="G30" s="319" t="n">
        <v>43630</v>
      </c>
      <c r="H30" s="318" t="n">
        <v>964216</v>
      </c>
      <c r="I30" s="318" t="n">
        <v>0.71</v>
      </c>
      <c r="J30" s="318">
        <f>ROUND(H30*(I30/1000),2)</f>
        <v/>
      </c>
      <c r="K30" s="318" t="n"/>
    </row>
    <row r="31">
      <c r="B31" s="317" t="n">
        <v>4</v>
      </c>
      <c r="C31" s="318" t="n">
        <v>22296555</v>
      </c>
      <c r="D31" s="318" t="inlineStr">
        <is>
          <t>VOD Houseads</t>
        </is>
      </c>
      <c r="E31" s="318" t="inlineStr">
        <is>
          <t>Food Network</t>
        </is>
      </c>
      <c r="F31" s="319" t="n">
        <v>43112</v>
      </c>
      <c r="G31" s="319" t="n">
        <v>43630</v>
      </c>
      <c r="H31" s="318" t="n">
        <v>1257558</v>
      </c>
      <c r="I31" s="318" t="n">
        <v>0.71</v>
      </c>
      <c r="J31" s="318">
        <f>ROUND(H31*(I31/1000),2)</f>
        <v/>
      </c>
      <c r="K31" s="318" t="n"/>
    </row>
    <row r="32">
      <c r="B32" s="317" t="n">
        <v>5</v>
      </c>
      <c r="C32" s="318" t="n">
        <v>22296555</v>
      </c>
      <c r="D32" s="318" t="inlineStr">
        <is>
          <t>VOD Houseads</t>
        </is>
      </c>
      <c r="E32" s="318" t="inlineStr">
        <is>
          <t>HGTV</t>
        </is>
      </c>
      <c r="F32" s="319" t="n">
        <v>43112</v>
      </c>
      <c r="G32" s="319" t="n">
        <v>43630</v>
      </c>
      <c r="H32" s="318" t="n">
        <v>3247405</v>
      </c>
      <c r="I32" s="318" t="n">
        <v>0.71</v>
      </c>
      <c r="J32" s="318">
        <f>ROUND(H32*(I32/1000),2)</f>
        <v/>
      </c>
      <c r="K32" s="318" t="n"/>
    </row>
    <row r="33">
      <c r="B33" s="317" t="n">
        <v>6</v>
      </c>
      <c r="C33" s="318" t="n">
        <v>27478849</v>
      </c>
      <c r="D33" s="318" t="inlineStr">
        <is>
          <t>30195_American Standard_Fantasy Kitchen_2019_FreeWheel VOD</t>
        </is>
      </c>
      <c r="E33" s="318" t="inlineStr">
        <is>
          <t>Food Network</t>
        </is>
      </c>
      <c r="F33" s="319" t="n">
        <v>43361</v>
      </c>
      <c r="G33" s="319" t="n">
        <v>43682</v>
      </c>
      <c r="H33" s="318" t="n">
        <v>453164</v>
      </c>
      <c r="I33" s="318" t="n">
        <v>0.71</v>
      </c>
      <c r="J33" s="318">
        <f>ROUND(H33*(I33/1000),2)</f>
        <v/>
      </c>
      <c r="K33" s="318" t="n"/>
    </row>
    <row r="34">
      <c r="B34" s="317" t="n">
        <v>7</v>
      </c>
      <c r="C34" s="318" t="n">
        <v>27671878</v>
      </c>
      <c r="D34" s="318" t="inlineStr">
        <is>
          <t>30608_H&amp;S P&amp;G - BUF 18/19 FEP/VOD w/ LDCI</t>
        </is>
      </c>
      <c r="E34" s="318" t="inlineStr">
        <is>
          <t>American Heroes Channel</t>
        </is>
      </c>
      <c r="F34" s="319" t="n">
        <v>43557</v>
      </c>
      <c r="G34" s="319" t="n">
        <v>43738</v>
      </c>
      <c r="H34" s="318" t="n">
        <v>9235</v>
      </c>
      <c r="I34" s="318" t="n">
        <v>0.71</v>
      </c>
      <c r="J34" s="318">
        <f>ROUND(H34*(I34/1000),2)</f>
        <v/>
      </c>
      <c r="K34" s="318" t="n"/>
    </row>
    <row r="35">
      <c r="B35" s="317" t="n">
        <v>8</v>
      </c>
      <c r="C35" s="318" t="n">
        <v>27671878</v>
      </c>
      <c r="D35" s="318" t="inlineStr">
        <is>
          <t>30608_H&amp;S P&amp;G - BUF 18/19 FEP/VOD w/ LDCI</t>
        </is>
      </c>
      <c r="E35" s="318" t="inlineStr">
        <is>
          <t>Animal Planet</t>
        </is>
      </c>
      <c r="F35" s="319" t="n">
        <v>43557</v>
      </c>
      <c r="G35" s="319" t="n">
        <v>43738</v>
      </c>
      <c r="H35" s="318" t="n">
        <v>71152</v>
      </c>
      <c r="I35" s="318" t="n">
        <v>0.71</v>
      </c>
      <c r="J35" s="318">
        <f>ROUND(H35*(I35/1000),2)</f>
        <v/>
      </c>
      <c r="K35" s="318" t="n"/>
    </row>
    <row r="36">
      <c r="B36" s="317" t="n">
        <v>9</v>
      </c>
      <c r="C36" s="318" t="n">
        <v>27671878</v>
      </c>
      <c r="D36" s="318" t="inlineStr">
        <is>
          <t>30608_H&amp;S P&amp;G - BUF 18/19 FEP/VOD w/ LDCI</t>
        </is>
      </c>
      <c r="E36" s="318" t="inlineStr">
        <is>
          <t>Cooking Channel</t>
        </is>
      </c>
      <c r="F36" s="319" t="n">
        <v>43557</v>
      </c>
      <c r="G36" s="319" t="n">
        <v>43738</v>
      </c>
      <c r="H36" s="318" t="n">
        <v>17673</v>
      </c>
      <c r="I36" s="318" t="n">
        <v>0.71</v>
      </c>
      <c r="J36" s="318">
        <f>ROUND(H36*(I36/1000),2)</f>
        <v/>
      </c>
      <c r="K36" s="318" t="n"/>
    </row>
    <row r="37">
      <c r="B37" s="317" t="n">
        <v>10</v>
      </c>
      <c r="C37" s="318" t="n">
        <v>27671878</v>
      </c>
      <c r="D37" s="318" t="inlineStr">
        <is>
          <t>30608_H&amp;S P&amp;G - BUF 18/19 FEP/VOD w/ LDCI</t>
        </is>
      </c>
      <c r="E37" s="318" t="inlineStr">
        <is>
          <t>Destination America</t>
        </is>
      </c>
      <c r="F37" s="319" t="n">
        <v>43557</v>
      </c>
      <c r="G37" s="319" t="n">
        <v>43738</v>
      </c>
      <c r="H37" s="318" t="n">
        <v>11041</v>
      </c>
      <c r="I37" s="318" t="n">
        <v>0.71</v>
      </c>
      <c r="J37" s="318">
        <f>ROUND(H37*(I37/1000),2)</f>
        <v/>
      </c>
      <c r="K37" s="318" t="n"/>
    </row>
    <row r="38">
      <c r="B38" s="317" t="n">
        <v>11</v>
      </c>
      <c r="C38" s="318" t="n">
        <v>27671878</v>
      </c>
      <c r="D38" s="318" t="inlineStr">
        <is>
          <t>30608_H&amp;S P&amp;G - BUF 18/19 FEP/VOD w/ LDCI</t>
        </is>
      </c>
      <c r="E38" s="318" t="inlineStr">
        <is>
          <t>Discovery</t>
        </is>
      </c>
      <c r="F38" s="319" t="n">
        <v>43557</v>
      </c>
      <c r="G38" s="319" t="n">
        <v>43738</v>
      </c>
      <c r="H38" s="318" t="n">
        <v>131992</v>
      </c>
      <c r="I38" s="318" t="n">
        <v>0.71</v>
      </c>
      <c r="J38" s="318">
        <f>ROUND(H38*(I38/1000),2)</f>
        <v/>
      </c>
      <c r="K38" s="318" t="n"/>
    </row>
    <row r="39">
      <c r="B39" s="317" t="n">
        <v>12</v>
      </c>
      <c r="C39" s="318" t="n">
        <v>27671878</v>
      </c>
      <c r="D39" s="318" t="inlineStr">
        <is>
          <t>30608_H&amp;S P&amp;G - BUF 18/19 FEP/VOD w/ LDCI</t>
        </is>
      </c>
      <c r="E39" s="318" t="inlineStr">
        <is>
          <t>Discovery Life</t>
        </is>
      </c>
      <c r="F39" s="319" t="n">
        <v>43557</v>
      </c>
      <c r="G39" s="319" t="n">
        <v>43738</v>
      </c>
      <c r="H39" s="318" t="n">
        <v>5306</v>
      </c>
      <c r="I39" s="318" t="n">
        <v>0.71</v>
      </c>
      <c r="J39" s="318">
        <f>ROUND(H39*(I39/1000),2)</f>
        <v/>
      </c>
      <c r="K39" s="318" t="n"/>
    </row>
    <row r="40">
      <c r="B40" s="317" t="n">
        <v>13</v>
      </c>
      <c r="C40" s="318" t="n">
        <v>27671878</v>
      </c>
      <c r="D40" s="318" t="inlineStr">
        <is>
          <t>30608_H&amp;S P&amp;G - BUF 18/19 FEP/VOD w/ LDCI</t>
        </is>
      </c>
      <c r="E40" s="318" t="inlineStr">
        <is>
          <t>DIY Network</t>
        </is>
      </c>
      <c r="F40" s="319" t="n">
        <v>43557</v>
      </c>
      <c r="G40" s="319" t="n">
        <v>43738</v>
      </c>
      <c r="H40" s="318" t="n">
        <v>22534</v>
      </c>
      <c r="I40" s="318" t="n">
        <v>0.71</v>
      </c>
      <c r="J40" s="318">
        <f>ROUND(H40*(I40/1000),2)</f>
        <v/>
      </c>
      <c r="K40" s="318" t="n"/>
    </row>
    <row r="41">
      <c r="B41" s="317" t="n">
        <v>14</v>
      </c>
      <c r="C41" s="318" t="n">
        <v>27671878</v>
      </c>
      <c r="D41" s="318" t="inlineStr">
        <is>
          <t>30608_H&amp;S P&amp;G - BUF 18/19 FEP/VOD w/ LDCI</t>
        </is>
      </c>
      <c r="E41" s="318" t="inlineStr">
        <is>
          <t>Food Network</t>
        </is>
      </c>
      <c r="F41" s="319" t="n">
        <v>43557</v>
      </c>
      <c r="G41" s="319" t="n">
        <v>43738</v>
      </c>
      <c r="H41" s="318" t="n">
        <v>132856</v>
      </c>
      <c r="I41" s="318" t="n">
        <v>0.71</v>
      </c>
      <c r="J41" s="318">
        <f>ROUND(H41*(I41/1000),2)</f>
        <v/>
      </c>
      <c r="K41" s="318" t="n"/>
    </row>
    <row r="42">
      <c r="B42" s="317" t="n">
        <v>15</v>
      </c>
      <c r="C42" s="318" t="n">
        <v>27671878</v>
      </c>
      <c r="D42" s="318" t="inlineStr">
        <is>
          <t>30608_H&amp;S P&amp;G - BUF 18/19 FEP/VOD w/ LDCI</t>
        </is>
      </c>
      <c r="E42" s="318" t="inlineStr">
        <is>
          <t>HGTV</t>
        </is>
      </c>
      <c r="F42" s="319" t="n">
        <v>43557</v>
      </c>
      <c r="G42" s="319" t="n">
        <v>43738</v>
      </c>
      <c r="H42" s="318" t="n">
        <v>141801</v>
      </c>
      <c r="I42" s="318" t="n">
        <v>0.71</v>
      </c>
      <c r="J42" s="318">
        <f>ROUND(H42*(I42/1000),2)</f>
        <v/>
      </c>
      <c r="K42" s="318" t="n"/>
    </row>
    <row r="43">
      <c r="B43" s="317" t="n">
        <v>16</v>
      </c>
      <c r="C43" s="318" t="n">
        <v>27671878</v>
      </c>
      <c r="D43" s="318" t="inlineStr">
        <is>
          <t>30608_H&amp;S P&amp;G - BUF 18/19 FEP/VOD w/ LDCI</t>
        </is>
      </c>
      <c r="E43" s="318" t="inlineStr">
        <is>
          <t>Investigation Discovery</t>
        </is>
      </c>
      <c r="F43" s="319" t="n">
        <v>43557</v>
      </c>
      <c r="G43" s="319" t="n">
        <v>43738</v>
      </c>
      <c r="H43" s="318" t="n">
        <v>117880</v>
      </c>
      <c r="I43" s="318" t="n">
        <v>0.71</v>
      </c>
      <c r="J43" s="318">
        <f>ROUND(H43*(I43/1000),2)</f>
        <v/>
      </c>
      <c r="K43" s="318" t="n"/>
    </row>
    <row r="44">
      <c r="B44" s="317" t="n">
        <v>17</v>
      </c>
      <c r="C44" s="318" t="n">
        <v>27671878</v>
      </c>
      <c r="D44" s="318" t="inlineStr">
        <is>
          <t>30608_H&amp;S P&amp;G - BUF 18/19 FEP/VOD w/ LDCI</t>
        </is>
      </c>
      <c r="E44" s="318" t="inlineStr">
        <is>
          <t>OWN: Oprah Winfrey Network</t>
        </is>
      </c>
      <c r="F44" s="319" t="n">
        <v>43557</v>
      </c>
      <c r="G44" s="319" t="n">
        <v>43738</v>
      </c>
      <c r="H44" s="318" t="n">
        <v>81559</v>
      </c>
      <c r="I44" s="318" t="n">
        <v>0.71</v>
      </c>
      <c r="J44" s="318">
        <f>ROUND(H44*(I44/1000),2)</f>
        <v/>
      </c>
      <c r="K44" s="318" t="n"/>
    </row>
    <row r="45">
      <c r="B45" s="317" t="n">
        <v>18</v>
      </c>
      <c r="C45" s="318" t="n">
        <v>27671878</v>
      </c>
      <c r="D45" s="318" t="inlineStr">
        <is>
          <t>30608_H&amp;S P&amp;G - BUF 18/19 FEP/VOD w/ LDCI</t>
        </is>
      </c>
      <c r="E45" s="318" t="inlineStr">
        <is>
          <t>Science Channel</t>
        </is>
      </c>
      <c r="F45" s="319" t="n">
        <v>43557</v>
      </c>
      <c r="G45" s="319" t="n">
        <v>43738</v>
      </c>
      <c r="H45" s="318" t="n">
        <v>36452</v>
      </c>
      <c r="I45" s="318" t="n">
        <v>0.71</v>
      </c>
      <c r="J45" s="318">
        <f>ROUND(H45*(I45/1000),2)</f>
        <v/>
      </c>
      <c r="K45" s="318" t="n"/>
    </row>
    <row r="46">
      <c r="B46" s="317" t="n">
        <v>19</v>
      </c>
      <c r="C46" s="318" t="n">
        <v>27671878</v>
      </c>
      <c r="D46" s="318" t="inlineStr">
        <is>
          <t>30608_H&amp;S P&amp;G - BUF 18/19 FEP/VOD w/ LDCI</t>
        </is>
      </c>
      <c r="E46" s="318" t="inlineStr">
        <is>
          <t>TLC</t>
        </is>
      </c>
      <c r="F46" s="319" t="n">
        <v>43557</v>
      </c>
      <c r="G46" s="319" t="n">
        <v>43738</v>
      </c>
      <c r="H46" s="318" t="n">
        <v>211092</v>
      </c>
      <c r="I46" s="318" t="n">
        <v>0.71</v>
      </c>
      <c r="J46" s="318">
        <f>ROUND(H46*(I46/1000),2)</f>
        <v/>
      </c>
      <c r="K46" s="318" t="n"/>
    </row>
    <row r="47">
      <c r="B47" s="317" t="n">
        <v>20</v>
      </c>
      <c r="C47" s="318" t="n">
        <v>27671878</v>
      </c>
      <c r="D47" s="318" t="inlineStr">
        <is>
          <t>30608_H&amp;S P&amp;G - BUF 18/19 FEP/VOD w/ LDCI</t>
        </is>
      </c>
      <c r="E47" s="318" t="inlineStr">
        <is>
          <t>Travel Channel</t>
        </is>
      </c>
      <c r="F47" s="319" t="n">
        <v>43557</v>
      </c>
      <c r="G47" s="319" t="n">
        <v>43738</v>
      </c>
      <c r="H47" s="318" t="n">
        <v>126145</v>
      </c>
      <c r="I47" s="318" t="n">
        <v>0.71</v>
      </c>
      <c r="J47" s="318">
        <f>ROUND(H47*(I47/1000),2)</f>
        <v/>
      </c>
      <c r="K47" s="318" t="n"/>
    </row>
    <row r="48">
      <c r="B48" s="317" t="n">
        <v>21</v>
      </c>
      <c r="C48" s="318" t="n">
        <v>27945055</v>
      </c>
      <c r="D48" s="318" t="inlineStr">
        <is>
          <t>30212_Walmart FEP UF 2018-19</t>
        </is>
      </c>
      <c r="E48" s="318" t="inlineStr">
        <is>
          <t>Animal Planet</t>
        </is>
      </c>
      <c r="F48" s="319" t="n">
        <v>43383</v>
      </c>
      <c r="G48" s="319" t="n">
        <v>43737</v>
      </c>
      <c r="H48" s="318" t="n">
        <v>448735</v>
      </c>
      <c r="I48" s="318" t="n">
        <v>0.71</v>
      </c>
      <c r="J48" s="318">
        <f>ROUND(H48*(I48/1000),2)</f>
        <v/>
      </c>
      <c r="K48" s="318" t="n"/>
    </row>
    <row customHeight="1" ht="16.5" r="49" s="59" thickBot="1">
      <c r="B49" s="317" t="n">
        <v>22</v>
      </c>
      <c r="C49" s="318" t="n">
        <v>27945055</v>
      </c>
      <c r="D49" s="318" t="inlineStr">
        <is>
          <t>30212_Walmart FEP UF 2018-19</t>
        </is>
      </c>
      <c r="E49" s="318" t="inlineStr">
        <is>
          <t>Discovery</t>
        </is>
      </c>
      <c r="F49" s="319" t="n">
        <v>43383</v>
      </c>
      <c r="G49" s="319" t="n">
        <v>43737</v>
      </c>
      <c r="H49" s="318" t="n">
        <v>111910</v>
      </c>
      <c r="I49" s="318" t="n">
        <v>0.71</v>
      </c>
      <c r="J49" s="318">
        <f>ROUND(H49*(I49/1000),2)</f>
        <v/>
      </c>
      <c r="K49" s="318" t="n"/>
    </row>
    <row customHeight="1" ht="16.5" r="50" s="59" thickTop="1">
      <c r="B50" s="317" t="n">
        <v>23</v>
      </c>
      <c r="C50" s="318" t="n">
        <v>27945055</v>
      </c>
      <c r="D50" s="318" t="inlineStr">
        <is>
          <t>30212_Walmart FEP UF 2018-19</t>
        </is>
      </c>
      <c r="E50" s="318" t="inlineStr">
        <is>
          <t>Food Network</t>
        </is>
      </c>
      <c r="F50" s="319" t="n">
        <v>43383</v>
      </c>
      <c r="G50" s="319" t="n">
        <v>43737</v>
      </c>
      <c r="H50" s="318" t="n">
        <v>814250</v>
      </c>
      <c r="I50" s="318" t="n">
        <v>0.71</v>
      </c>
      <c r="J50" s="318">
        <f>ROUND(H50*(I50/1000),2)</f>
        <v/>
      </c>
      <c r="K50" s="318" t="n"/>
    </row>
    <row customHeight="1" ht="15.75" r="51" s="59">
      <c r="B51" s="317" t="n">
        <v>24</v>
      </c>
      <c r="C51" s="318" t="n">
        <v>27945055</v>
      </c>
      <c r="D51" s="318" t="inlineStr">
        <is>
          <t>30212_Walmart FEP UF 2018-19</t>
        </is>
      </c>
      <c r="E51" s="318" t="inlineStr">
        <is>
          <t>HGTV</t>
        </is>
      </c>
      <c r="F51" s="319" t="n">
        <v>43383</v>
      </c>
      <c r="G51" s="319" t="n">
        <v>43737</v>
      </c>
      <c r="H51" s="318" t="n">
        <v>533428</v>
      </c>
      <c r="I51" s="318" t="n">
        <v>0.71</v>
      </c>
      <c r="J51" s="318">
        <f>ROUND(H51*(I51/1000),2)</f>
        <v/>
      </c>
      <c r="K51" s="318" t="n"/>
    </row>
    <row r="52">
      <c r="B52" s="317" t="n">
        <v>25</v>
      </c>
      <c r="C52" s="318" t="n">
        <v>27945055</v>
      </c>
      <c r="D52" s="318" t="inlineStr">
        <is>
          <t>30212_Walmart FEP UF 2018-19</t>
        </is>
      </c>
      <c r="E52" s="318" t="inlineStr">
        <is>
          <t>TLC</t>
        </is>
      </c>
      <c r="F52" s="319" t="n">
        <v>43383</v>
      </c>
      <c r="G52" s="319" t="n">
        <v>43737</v>
      </c>
      <c r="H52" s="318" t="n">
        <v>1065779</v>
      </c>
      <c r="I52" s="318" t="n">
        <v>0.71</v>
      </c>
      <c r="J52" s="318">
        <f>ROUND(H52*(I52/1000),2)</f>
        <v/>
      </c>
      <c r="K52" s="318" t="n"/>
    </row>
    <row r="53">
      <c r="B53" s="317" t="n">
        <v>26</v>
      </c>
      <c r="C53" s="318" t="n">
        <v>27945055</v>
      </c>
      <c r="D53" s="318" t="inlineStr">
        <is>
          <t>30212_Walmart FEP UF 2018-19</t>
        </is>
      </c>
      <c r="E53" s="318" t="inlineStr">
        <is>
          <t>Travel Channel</t>
        </is>
      </c>
      <c r="F53" s="319" t="n">
        <v>43383</v>
      </c>
      <c r="G53" s="319" t="n">
        <v>43737</v>
      </c>
      <c r="H53" s="318" t="n">
        <v>1119964</v>
      </c>
      <c r="I53" s="318" t="n">
        <v>0.71</v>
      </c>
      <c r="J53" s="318">
        <f>ROUND(H53*(I53/1000),2)</f>
        <v/>
      </c>
      <c r="K53" s="318" t="n"/>
    </row>
    <row customHeight="1" ht="16.5" r="54" s="59" thickBot="1">
      <c r="B54" s="317" t="n">
        <v>27</v>
      </c>
      <c r="C54" s="318" t="n">
        <v>28200903</v>
      </c>
      <c r="D54" s="318" t="inlineStr">
        <is>
          <t>30692_OMD Pepsi 18/18 VOD BUF - Cooking</t>
        </is>
      </c>
      <c r="E54" s="318" t="inlineStr">
        <is>
          <t>Animal Planet</t>
        </is>
      </c>
      <c r="F54" s="319" t="n">
        <v>43556</v>
      </c>
      <c r="G54" s="319" t="n">
        <v>43646</v>
      </c>
      <c r="H54" s="318" t="n">
        <v>50</v>
      </c>
      <c r="I54" s="318" t="n">
        <v>0.71</v>
      </c>
      <c r="J54" s="318">
        <f>ROUND(H54*(I54/1000),2)</f>
        <v/>
      </c>
      <c r="K54" s="318" t="n"/>
    </row>
    <row r="55">
      <c r="B55" s="317" t="n">
        <v>28</v>
      </c>
      <c r="C55" s="318" t="n">
        <v>28200903</v>
      </c>
      <c r="D55" s="318" t="inlineStr">
        <is>
          <t>30692_OMD Pepsi 18/18 VOD BUF - Cooking</t>
        </is>
      </c>
      <c r="E55" s="318" t="inlineStr">
        <is>
          <t>Cooking Channel</t>
        </is>
      </c>
      <c r="F55" s="319" t="n">
        <v>43556</v>
      </c>
      <c r="G55" s="319" t="n">
        <v>43646</v>
      </c>
      <c r="H55" s="318" t="n">
        <v>17295</v>
      </c>
      <c r="I55" s="318" t="n">
        <v>0.71</v>
      </c>
      <c r="J55" s="318">
        <f>ROUND(H55*(I55/1000),2)</f>
        <v/>
      </c>
      <c r="K55" s="318" t="n"/>
    </row>
    <row r="56">
      <c r="B56" s="317" t="n">
        <v>29</v>
      </c>
      <c r="C56" s="318" t="n">
        <v>28200903</v>
      </c>
      <c r="D56" s="318" t="inlineStr">
        <is>
          <t>30692_OMD Pepsi 18/18 VOD BUF - Cooking</t>
        </is>
      </c>
      <c r="E56" s="318" t="inlineStr">
        <is>
          <t>Destination America</t>
        </is>
      </c>
      <c r="F56" s="319" t="n">
        <v>43556</v>
      </c>
      <c r="G56" s="319" t="n">
        <v>43646</v>
      </c>
      <c r="H56" s="318" t="n">
        <v>49</v>
      </c>
      <c r="I56" s="318" t="n">
        <v>0.71</v>
      </c>
      <c r="J56" s="318">
        <f>ROUND(H56*(I56/1000),2)</f>
        <v/>
      </c>
      <c r="K56" s="318" t="n"/>
    </row>
    <row r="57">
      <c r="B57" s="317" t="n">
        <v>30</v>
      </c>
      <c r="C57" s="318" t="n">
        <v>28200903</v>
      </c>
      <c r="D57" s="318" t="inlineStr">
        <is>
          <t>30692_OMD Pepsi 18/18 VOD BUF - Cooking</t>
        </is>
      </c>
      <c r="E57" s="318" t="inlineStr">
        <is>
          <t>Discovery</t>
        </is>
      </c>
      <c r="F57" s="319" t="n">
        <v>43556</v>
      </c>
      <c r="G57" s="319" t="n">
        <v>43646</v>
      </c>
      <c r="H57" s="318" t="n">
        <v>55</v>
      </c>
      <c r="I57" s="318" t="n">
        <v>0.71</v>
      </c>
      <c r="J57" s="318">
        <f>ROUND(H57*(I57/1000),2)</f>
        <v/>
      </c>
      <c r="K57" s="318" t="n"/>
    </row>
    <row r="58">
      <c r="B58" s="317" t="n">
        <v>31</v>
      </c>
      <c r="C58" s="318" t="n">
        <v>28200903</v>
      </c>
      <c r="D58" s="318" t="inlineStr">
        <is>
          <t>30692_OMD Pepsi 18/18 VOD BUF - Cooking</t>
        </is>
      </c>
      <c r="E58" s="318" t="inlineStr">
        <is>
          <t>Discovery Family Channel</t>
        </is>
      </c>
      <c r="F58" s="319" t="n">
        <v>43556</v>
      </c>
      <c r="G58" s="319" t="n">
        <v>43646</v>
      </c>
      <c r="H58" s="318" t="n">
        <v>6</v>
      </c>
      <c r="I58" s="318" t="n">
        <v>0.71</v>
      </c>
      <c r="J58" s="318">
        <f>ROUND(H58*(I58/1000),2)</f>
        <v/>
      </c>
      <c r="K58" s="318" t="n"/>
    </row>
    <row customHeight="1" ht="15.75" r="59" s="59">
      <c r="B59" s="317" t="n">
        <v>32</v>
      </c>
      <c r="C59" s="318" t="n">
        <v>28200903</v>
      </c>
      <c r="D59" s="318" t="inlineStr">
        <is>
          <t>30692_OMD Pepsi 18/18 VOD BUF - Cooking</t>
        </is>
      </c>
      <c r="E59" s="318" t="inlineStr">
        <is>
          <t>DIY Network</t>
        </is>
      </c>
      <c r="F59" s="319" t="n">
        <v>43556</v>
      </c>
      <c r="G59" s="319" t="n">
        <v>43646</v>
      </c>
      <c r="H59" s="318" t="n">
        <v>4</v>
      </c>
      <c r="I59" s="318" t="n">
        <v>0.71</v>
      </c>
      <c r="J59" s="318">
        <f>ROUND(H59*(I59/1000),2)</f>
        <v/>
      </c>
      <c r="K59" s="318" t="n"/>
    </row>
    <row customHeight="1" ht="15.75" r="60" s="59">
      <c r="B60" s="317" t="n">
        <v>33</v>
      </c>
      <c r="C60" s="318" t="n">
        <v>28200903</v>
      </c>
      <c r="D60" s="318" t="inlineStr">
        <is>
          <t>30692_OMD Pepsi 18/18 VOD BUF - Cooking</t>
        </is>
      </c>
      <c r="E60" s="318" t="inlineStr">
        <is>
          <t>Food Network</t>
        </is>
      </c>
      <c r="F60" s="319" t="n">
        <v>43556</v>
      </c>
      <c r="G60" s="319" t="n">
        <v>43646</v>
      </c>
      <c r="H60" s="318" t="n">
        <v>22</v>
      </c>
      <c r="I60" s="318" t="n">
        <v>0.71</v>
      </c>
      <c r="J60" s="318">
        <f>ROUND(H60*(I60/1000),2)</f>
        <v/>
      </c>
      <c r="K60" s="318" t="n"/>
    </row>
    <row r="61">
      <c r="B61" s="317" t="n">
        <v>34</v>
      </c>
      <c r="C61" s="318" t="n">
        <v>28200903</v>
      </c>
      <c r="D61" s="318" t="inlineStr">
        <is>
          <t>30692_OMD Pepsi 18/18 VOD BUF - Cooking</t>
        </is>
      </c>
      <c r="E61" s="318" t="inlineStr">
        <is>
          <t>HGTV</t>
        </is>
      </c>
      <c r="F61" s="319" t="n">
        <v>43556</v>
      </c>
      <c r="G61" s="319" t="n">
        <v>43646</v>
      </c>
      <c r="H61" s="318" t="n">
        <v>24</v>
      </c>
      <c r="I61" s="318" t="n">
        <v>0.71</v>
      </c>
      <c r="J61" s="318">
        <f>ROUND(H61*(I61/1000),2)</f>
        <v/>
      </c>
      <c r="K61" s="318" t="n"/>
    </row>
    <row r="62">
      <c r="B62" s="317" t="n">
        <v>35</v>
      </c>
      <c r="C62" s="318" t="n">
        <v>28200903</v>
      </c>
      <c r="D62" s="318" t="inlineStr">
        <is>
          <t>30692_OMD Pepsi 18/18 VOD BUF - Cooking</t>
        </is>
      </c>
      <c r="E62" s="318" t="inlineStr">
        <is>
          <t>Investigation Discovery</t>
        </is>
      </c>
      <c r="F62" s="319" t="n">
        <v>43556</v>
      </c>
      <c r="G62" s="319" t="n">
        <v>43646</v>
      </c>
      <c r="H62" s="318" t="n">
        <v>34</v>
      </c>
      <c r="I62" s="318" t="n">
        <v>0.71</v>
      </c>
      <c r="J62" s="318">
        <f>ROUND(H62*(I62/1000),2)</f>
        <v/>
      </c>
      <c r="K62" s="318" t="n"/>
    </row>
    <row r="63">
      <c r="B63" s="317" t="n">
        <v>36</v>
      </c>
      <c r="C63" s="318" t="n">
        <v>28200903</v>
      </c>
      <c r="D63" s="318" t="inlineStr">
        <is>
          <t>30692_OMD Pepsi 18/18 VOD BUF - Cooking</t>
        </is>
      </c>
      <c r="E63" s="318" t="inlineStr">
        <is>
          <t>OWN: Oprah Winfrey Network</t>
        </is>
      </c>
      <c r="F63" s="319" t="n">
        <v>43556</v>
      </c>
      <c r="G63" s="319" t="n">
        <v>43646</v>
      </c>
      <c r="H63" s="318" t="n">
        <v>45</v>
      </c>
      <c r="I63" s="318" t="n">
        <v>0.71</v>
      </c>
      <c r="J63" s="318">
        <f>ROUND(H63*(I63/1000),2)</f>
        <v/>
      </c>
      <c r="K63" s="318" t="n"/>
    </row>
    <row r="64">
      <c r="B64" s="317" t="n">
        <v>37</v>
      </c>
      <c r="C64" s="318" t="n">
        <v>28200903</v>
      </c>
      <c r="D64" s="318" t="inlineStr">
        <is>
          <t>30692_OMD Pepsi 18/18 VOD BUF - Cooking</t>
        </is>
      </c>
      <c r="E64" s="318" t="inlineStr">
        <is>
          <t>Science Channel</t>
        </is>
      </c>
      <c r="F64" s="319" t="n">
        <v>43556</v>
      </c>
      <c r="G64" s="319" t="n">
        <v>43646</v>
      </c>
      <c r="H64" s="318" t="n">
        <v>18</v>
      </c>
      <c r="I64" s="318" t="n">
        <v>0.71</v>
      </c>
      <c r="J64" s="318">
        <f>ROUND(H64*(I64/1000),2)</f>
        <v/>
      </c>
      <c r="K64" s="318" t="n"/>
    </row>
    <row r="65">
      <c r="B65" s="317" t="n">
        <v>38</v>
      </c>
      <c r="C65" s="318" t="n">
        <v>28200903</v>
      </c>
      <c r="D65" s="318" t="inlineStr">
        <is>
          <t>30692_OMD Pepsi 18/18 VOD BUF - Cooking</t>
        </is>
      </c>
      <c r="E65" s="318" t="inlineStr">
        <is>
          <t>TLC</t>
        </is>
      </c>
      <c r="F65" s="319" t="n">
        <v>43556</v>
      </c>
      <c r="G65" s="319" t="n">
        <v>43646</v>
      </c>
      <c r="H65" s="318" t="n">
        <v>175</v>
      </c>
      <c r="I65" s="318" t="n">
        <v>0.71</v>
      </c>
      <c r="J65" s="318">
        <f>ROUND(H65*(I65/1000),2)</f>
        <v/>
      </c>
      <c r="K65" s="318" t="n"/>
    </row>
    <row r="66">
      <c r="B66" s="317" t="n">
        <v>39</v>
      </c>
      <c r="C66" s="318" t="n">
        <v>28200903</v>
      </c>
      <c r="D66" s="318" t="inlineStr">
        <is>
          <t>30692_OMD Pepsi 18/18 VOD BUF - Cooking</t>
        </is>
      </c>
      <c r="E66" s="318" t="inlineStr">
        <is>
          <t>Travel Channel</t>
        </is>
      </c>
      <c r="F66" s="319" t="n">
        <v>43556</v>
      </c>
      <c r="G66" s="319" t="n">
        <v>43646</v>
      </c>
      <c r="H66" s="318" t="n">
        <v>89</v>
      </c>
      <c r="I66" s="318" t="n">
        <v>0.71</v>
      </c>
      <c r="J66" s="318">
        <f>ROUND(H66*(I66/1000),2)</f>
        <v/>
      </c>
      <c r="K66" s="318" t="n"/>
    </row>
    <row r="67">
      <c r="B67" s="317" t="n">
        <v>40</v>
      </c>
      <c r="C67" s="318" t="n">
        <v>28452654</v>
      </c>
      <c r="D67" s="318" t="inlineStr">
        <is>
          <t>30465_Kohl's 2018-19 Upfront</t>
        </is>
      </c>
      <c r="E67" s="318" t="inlineStr">
        <is>
          <t>Cooking Channel</t>
        </is>
      </c>
      <c r="F67" s="319" t="n">
        <v>43466</v>
      </c>
      <c r="G67" s="319" t="n">
        <v>43708</v>
      </c>
      <c r="H67" s="318" t="n">
        <v>45403</v>
      </c>
      <c r="I67" s="318" t="n">
        <v>0.71</v>
      </c>
      <c r="J67" s="318">
        <f>ROUND(H67*(I67/1000),2)</f>
        <v/>
      </c>
      <c r="K67" s="318" t="n"/>
    </row>
    <row r="68">
      <c r="B68" s="317" t="n">
        <v>41</v>
      </c>
      <c r="C68" s="318" t="n">
        <v>28452654</v>
      </c>
      <c r="D68" s="318" t="inlineStr">
        <is>
          <t>30465_Kohl's 2018-19 Upfront</t>
        </is>
      </c>
      <c r="E68" s="318" t="inlineStr">
        <is>
          <t>Destination America</t>
        </is>
      </c>
      <c r="F68" s="319" t="n">
        <v>43466</v>
      </c>
      <c r="G68" s="319" t="n">
        <v>43708</v>
      </c>
      <c r="H68" s="318" t="n">
        <v>83</v>
      </c>
      <c r="I68" s="318" t="n">
        <v>0.71</v>
      </c>
      <c r="J68" s="318">
        <f>ROUND(H68*(I68/1000),2)</f>
        <v/>
      </c>
      <c r="K68" s="318" t="n"/>
    </row>
    <row r="69">
      <c r="B69" s="317" t="n">
        <v>42</v>
      </c>
      <c r="C69" s="318" t="n">
        <v>28452654</v>
      </c>
      <c r="D69" s="318" t="inlineStr">
        <is>
          <t>30465_Kohl's 2018-19 Upfront</t>
        </is>
      </c>
      <c r="E69" s="318" t="inlineStr">
        <is>
          <t>Food Network</t>
        </is>
      </c>
      <c r="F69" s="319" t="n">
        <v>43466</v>
      </c>
      <c r="G69" s="319" t="n">
        <v>43708</v>
      </c>
      <c r="H69" s="318" t="n">
        <v>254900</v>
      </c>
      <c r="I69" s="318" t="n">
        <v>0.71</v>
      </c>
      <c r="J69" s="318">
        <f>ROUND(H69*(I69/1000),2)</f>
        <v/>
      </c>
      <c r="K69" s="318" t="n"/>
    </row>
    <row r="70">
      <c r="B70" s="317" t="n">
        <v>43</v>
      </c>
      <c r="C70" s="318" t="n">
        <v>28578568</v>
      </c>
      <c r="D70" s="318" t="inlineStr">
        <is>
          <t>30465_Kohl's 2018-19 Upfront_FreeWheel - VOD</t>
        </is>
      </c>
      <c r="E70" s="318" t="inlineStr">
        <is>
          <t>Cooking Channel</t>
        </is>
      </c>
      <c r="F70" s="319" t="n">
        <v>43590</v>
      </c>
      <c r="G70" s="319" t="n">
        <v>43680</v>
      </c>
      <c r="H70" s="318" t="n">
        <v>47390</v>
      </c>
      <c r="I70" s="318" t="n">
        <v>0.71</v>
      </c>
      <c r="J70" s="318">
        <f>ROUND(H70*(I70/1000),2)</f>
        <v/>
      </c>
      <c r="K70" s="318" t="n"/>
    </row>
    <row r="71">
      <c r="B71" s="317" t="n">
        <v>44</v>
      </c>
      <c r="C71" s="318" t="n">
        <v>28578568</v>
      </c>
      <c r="D71" s="318" t="inlineStr">
        <is>
          <t>30465_Kohl's 2018-19 Upfront_FreeWheel - VOD</t>
        </is>
      </c>
      <c r="E71" s="318" t="inlineStr">
        <is>
          <t>Destination America</t>
        </is>
      </c>
      <c r="F71" s="319" t="n">
        <v>43590</v>
      </c>
      <c r="G71" s="319" t="n">
        <v>43680</v>
      </c>
      <c r="H71" s="318" t="n">
        <v>137</v>
      </c>
      <c r="I71" s="318" t="n">
        <v>0.71</v>
      </c>
      <c r="J71" s="318">
        <f>ROUND(H71*(I71/1000),2)</f>
        <v/>
      </c>
      <c r="K71" s="318" t="n"/>
    </row>
    <row r="72">
      <c r="B72" s="317" t="n">
        <v>45</v>
      </c>
      <c r="C72" s="318" t="n">
        <v>28578568</v>
      </c>
      <c r="D72" s="318" t="inlineStr">
        <is>
          <t>30465_Kohl's 2018-19 Upfront_FreeWheel - VOD</t>
        </is>
      </c>
      <c r="E72" s="318" t="inlineStr">
        <is>
          <t>Food Network</t>
        </is>
      </c>
      <c r="F72" s="319" t="n">
        <v>43590</v>
      </c>
      <c r="G72" s="319" t="n">
        <v>43680</v>
      </c>
      <c r="H72" s="318" t="n">
        <v>265966</v>
      </c>
      <c r="I72" s="318" t="n">
        <v>0.71</v>
      </c>
      <c r="J72" s="318">
        <f>ROUND(H72*(I72/1000),2)</f>
        <v/>
      </c>
      <c r="K72" s="318" t="n"/>
    </row>
    <row r="73">
      <c r="B73" s="317" t="n">
        <v>46</v>
      </c>
      <c r="C73" s="318" t="n">
        <v>28746552</v>
      </c>
      <c r="D73" s="318" t="inlineStr">
        <is>
          <t>29818_Fisher Nuts 18/19_FreeWheel_VOD</t>
        </is>
      </c>
      <c r="E73" s="318" t="inlineStr">
        <is>
          <t>Food Network</t>
        </is>
      </c>
      <c r="F73" s="319" t="n">
        <v>43403</v>
      </c>
      <c r="G73" s="319" t="n">
        <v>43646</v>
      </c>
      <c r="H73" s="318" t="n">
        <v>1</v>
      </c>
      <c r="I73" s="318" t="n">
        <v>0.71</v>
      </c>
      <c r="J73" s="318">
        <f>ROUND(H73*(I73/1000),2)</f>
        <v/>
      </c>
      <c r="K73" s="318" t="n"/>
    </row>
    <row r="74">
      <c r="B74" s="317" t="n">
        <v>47</v>
      </c>
      <c r="C74" s="318" t="n">
        <v>28898716</v>
      </c>
      <c r="D74" s="318" t="inlineStr">
        <is>
          <t>30747_Linear LDCI Upfront 18/19 - 3M</t>
        </is>
      </c>
      <c r="E74" s="318" t="inlineStr">
        <is>
          <t>Cooking Channel</t>
        </is>
      </c>
      <c r="F74" s="319" t="n">
        <v>43409</v>
      </c>
      <c r="G74" s="319" t="n">
        <v>43702</v>
      </c>
      <c r="H74" s="318" t="n">
        <v>59017</v>
      </c>
      <c r="I74" s="318" t="n">
        <v>0.71</v>
      </c>
      <c r="J74" s="318">
        <f>ROUND(H74*(I74/1000),2)</f>
        <v/>
      </c>
      <c r="K74" s="318" t="n"/>
    </row>
    <row r="75">
      <c r="B75" s="317" t="n">
        <v>48</v>
      </c>
      <c r="C75" s="318" t="n">
        <v>28898716</v>
      </c>
      <c r="D75" s="318" t="inlineStr">
        <is>
          <t>30747_Linear LDCI Upfront 18/19 - 3M</t>
        </is>
      </c>
      <c r="E75" s="318" t="inlineStr">
        <is>
          <t>Destination America</t>
        </is>
      </c>
      <c r="F75" s="319" t="n">
        <v>43409</v>
      </c>
      <c r="G75" s="319" t="n">
        <v>43702</v>
      </c>
      <c r="H75" s="318" t="n">
        <v>117</v>
      </c>
      <c r="I75" s="318" t="n">
        <v>0.71</v>
      </c>
      <c r="J75" s="318">
        <f>ROUND(H75*(I75/1000),2)</f>
        <v/>
      </c>
      <c r="K75" s="318" t="n"/>
    </row>
    <row r="76">
      <c r="B76" s="317" t="n">
        <v>49</v>
      </c>
      <c r="C76" s="318" t="n">
        <v>28898716</v>
      </c>
      <c r="D76" s="318" t="inlineStr">
        <is>
          <t>30747_Linear LDCI Upfront 18/19 - 3M</t>
        </is>
      </c>
      <c r="E76" s="318" t="inlineStr">
        <is>
          <t>DIY Network</t>
        </is>
      </c>
      <c r="F76" s="319" t="n">
        <v>43409</v>
      </c>
      <c r="G76" s="319" t="n">
        <v>43702</v>
      </c>
      <c r="H76" s="318" t="n">
        <v>55225</v>
      </c>
      <c r="I76" s="318" t="n">
        <v>0.71</v>
      </c>
      <c r="J76" s="318">
        <f>ROUND(H76*(I76/1000),2)</f>
        <v/>
      </c>
      <c r="K76" s="318" t="n"/>
    </row>
    <row r="77">
      <c r="B77" s="317" t="n">
        <v>50</v>
      </c>
      <c r="C77" s="318" t="n">
        <v>28898716</v>
      </c>
      <c r="D77" s="318" t="inlineStr">
        <is>
          <t>30747_Linear LDCI Upfront 18/19 - 3M</t>
        </is>
      </c>
      <c r="E77" s="318" t="inlineStr">
        <is>
          <t>Food Network</t>
        </is>
      </c>
      <c r="F77" s="319" t="n">
        <v>43409</v>
      </c>
      <c r="G77" s="319" t="n">
        <v>43702</v>
      </c>
      <c r="H77" s="318" t="n">
        <v>269599</v>
      </c>
      <c r="I77" s="318" t="n">
        <v>0.71</v>
      </c>
      <c r="J77" s="318">
        <f>ROUND(H77*(I77/1000),2)</f>
        <v/>
      </c>
      <c r="K77" s="318" t="n"/>
    </row>
    <row r="78">
      <c r="B78" s="317" t="n">
        <v>51</v>
      </c>
      <c r="C78" s="318" t="n">
        <v>28898716</v>
      </c>
      <c r="D78" s="318" t="inlineStr">
        <is>
          <t>30747_Linear LDCI Upfront 18/19 - 3M</t>
        </is>
      </c>
      <c r="E78" s="318" t="inlineStr">
        <is>
          <t>HGTV</t>
        </is>
      </c>
      <c r="F78" s="319" t="n">
        <v>43409</v>
      </c>
      <c r="G78" s="319" t="n">
        <v>43702</v>
      </c>
      <c r="H78" s="318" t="n">
        <v>226413</v>
      </c>
      <c r="I78" s="318" t="n">
        <v>0.71</v>
      </c>
      <c r="J78" s="318">
        <f>ROUND(H78*(I78/1000),2)</f>
        <v/>
      </c>
      <c r="K78" s="318" t="n"/>
    </row>
    <row r="79">
      <c r="B79" s="317" t="n">
        <v>52</v>
      </c>
      <c r="C79" s="318" t="n">
        <v>28898716</v>
      </c>
      <c r="D79" s="318" t="inlineStr">
        <is>
          <t>30747_Linear LDCI Upfront 18/19 - 3M</t>
        </is>
      </c>
      <c r="E79" s="318" t="inlineStr">
        <is>
          <t>Investigation Discovery</t>
        </is>
      </c>
      <c r="F79" s="319" t="n">
        <v>43409</v>
      </c>
      <c r="G79" s="319" t="n">
        <v>43702</v>
      </c>
      <c r="H79" s="318" t="n">
        <v>463186</v>
      </c>
      <c r="I79" s="318" t="n">
        <v>0.71</v>
      </c>
      <c r="J79" s="318">
        <f>ROUND(H79*(I79/1000),2)</f>
        <v/>
      </c>
      <c r="K79" s="318" t="n"/>
    </row>
    <row r="80">
      <c r="B80" s="317" t="n">
        <v>53</v>
      </c>
      <c r="C80" s="318" t="n">
        <v>28898716</v>
      </c>
      <c r="D80" s="318" t="inlineStr">
        <is>
          <t>30747_Linear LDCI Upfront 18/19 - 3M</t>
        </is>
      </c>
      <c r="E80" s="318" t="inlineStr">
        <is>
          <t>TLC</t>
        </is>
      </c>
      <c r="F80" s="319" t="n">
        <v>43409</v>
      </c>
      <c r="G80" s="319" t="n">
        <v>43702</v>
      </c>
      <c r="H80" s="318" t="n">
        <v>722850</v>
      </c>
      <c r="I80" s="318" t="n">
        <v>0.71</v>
      </c>
      <c r="J80" s="318">
        <f>ROUND(H80*(I80/1000),2)</f>
        <v/>
      </c>
      <c r="K80" s="318" t="n"/>
    </row>
    <row r="81">
      <c r="B81" s="317" t="n">
        <v>54</v>
      </c>
      <c r="C81" s="318" t="n">
        <v>29573439</v>
      </c>
      <c r="D81" s="318" t="inlineStr">
        <is>
          <t>31164_Tracfone Q4 2018</t>
        </is>
      </c>
      <c r="E81" s="318" t="inlineStr">
        <is>
          <t>American Heroes Channel</t>
        </is>
      </c>
      <c r="F81" s="319" t="n">
        <v>43579</v>
      </c>
      <c r="G81" s="319" t="n">
        <v>43737</v>
      </c>
      <c r="H81" s="318" t="n">
        <v>101657</v>
      </c>
      <c r="I81" s="318" t="n">
        <v>0.71</v>
      </c>
      <c r="J81" s="318">
        <f>ROUND(H81*(I81/1000),2)</f>
        <v/>
      </c>
      <c r="K81" s="318" t="n"/>
    </row>
    <row r="82">
      <c r="B82" s="317" t="n">
        <v>55</v>
      </c>
      <c r="C82" s="318" t="n">
        <v>29573439</v>
      </c>
      <c r="D82" s="318" t="inlineStr">
        <is>
          <t>31164_Tracfone Q4 2018</t>
        </is>
      </c>
      <c r="E82" s="318" t="inlineStr">
        <is>
          <t>Investigation Discovery</t>
        </is>
      </c>
      <c r="F82" s="319" t="n">
        <v>43579</v>
      </c>
      <c r="G82" s="319" t="n">
        <v>43737</v>
      </c>
      <c r="H82" s="318" t="n">
        <v>962506</v>
      </c>
      <c r="I82" s="318" t="n">
        <v>0.71</v>
      </c>
      <c r="J82" s="318">
        <f>ROUND(H82*(I82/1000),2)</f>
        <v/>
      </c>
      <c r="K82" s="318" t="n"/>
    </row>
    <row r="83">
      <c r="B83" s="317" t="n">
        <v>56</v>
      </c>
      <c r="C83" s="318" t="n">
        <v>29573439</v>
      </c>
      <c r="D83" s="318" t="inlineStr">
        <is>
          <t>31164_Tracfone Q4 2018</t>
        </is>
      </c>
      <c r="E83" s="318" t="inlineStr">
        <is>
          <t>OWN: Oprah Winfrey Network</t>
        </is>
      </c>
      <c r="F83" s="319" t="n">
        <v>43579</v>
      </c>
      <c r="G83" s="319" t="n">
        <v>43737</v>
      </c>
      <c r="H83" s="318" t="n">
        <v>998733</v>
      </c>
      <c r="I83" s="318" t="n">
        <v>0.71</v>
      </c>
      <c r="J83" s="318">
        <f>ROUND(H83*(I83/1000),2)</f>
        <v/>
      </c>
      <c r="K83" s="318" t="n"/>
    </row>
    <row r="84">
      <c r="B84" s="317" t="n">
        <v>57</v>
      </c>
      <c r="C84" s="318" t="n">
        <v>29573439</v>
      </c>
      <c r="D84" s="318" t="inlineStr">
        <is>
          <t>31164_Tracfone Q4 2018</t>
        </is>
      </c>
      <c r="E84" s="318" t="inlineStr">
        <is>
          <t>Science Channel</t>
        </is>
      </c>
      <c r="F84" s="319" t="n">
        <v>43579</v>
      </c>
      <c r="G84" s="319" t="n">
        <v>43737</v>
      </c>
      <c r="H84" s="318" t="n">
        <v>360108</v>
      </c>
      <c r="I84" s="318" t="n">
        <v>0.71</v>
      </c>
      <c r="J84" s="318">
        <f>ROUND(H84*(I84/1000),2)</f>
        <v/>
      </c>
      <c r="K84" s="318" t="n"/>
    </row>
    <row r="85">
      <c r="B85" s="317" t="n">
        <v>58</v>
      </c>
      <c r="C85" s="318" t="n">
        <v>29573439</v>
      </c>
      <c r="D85" s="318" t="inlineStr">
        <is>
          <t>31164_Tracfone Q4 2018</t>
        </is>
      </c>
      <c r="E85" s="318" t="inlineStr">
        <is>
          <t>Travel Channel</t>
        </is>
      </c>
      <c r="F85" s="319" t="n">
        <v>43579</v>
      </c>
      <c r="G85" s="319" t="n">
        <v>43737</v>
      </c>
      <c r="H85" s="318" t="n">
        <v>1331318</v>
      </c>
      <c r="I85" s="318" t="n">
        <v>0.71</v>
      </c>
      <c r="J85" s="318">
        <f>ROUND(H85*(I85/1000),2)</f>
        <v/>
      </c>
      <c r="K85" s="318" t="n"/>
    </row>
    <row r="86">
      <c r="B86" s="317" t="n">
        <v>59</v>
      </c>
      <c r="C86" s="318" t="n">
        <v>29882822</v>
      </c>
      <c r="D86" s="318" t="inlineStr">
        <is>
          <t>29730_SimpliSafe Upfront 2019_FreeWheel_VOD</t>
        </is>
      </c>
      <c r="E86" s="318" t="inlineStr">
        <is>
          <t>American Heroes Channel</t>
        </is>
      </c>
      <c r="F86" s="319" t="n">
        <v>43556</v>
      </c>
      <c r="G86" s="319" t="n">
        <v>43799</v>
      </c>
      <c r="H86" s="318" t="n">
        <v>6847</v>
      </c>
      <c r="I86" s="318" t="n">
        <v>0.71</v>
      </c>
      <c r="J86" s="318">
        <f>ROUND(H86*(I86/1000),2)</f>
        <v/>
      </c>
      <c r="K86" s="318" t="n"/>
    </row>
    <row r="87">
      <c r="B87" s="317" t="n">
        <v>60</v>
      </c>
      <c r="C87" s="318" t="n">
        <v>29882822</v>
      </c>
      <c r="D87" s="318" t="inlineStr">
        <is>
          <t>29730_SimpliSafe Upfront 2019_FreeWheel_VOD</t>
        </is>
      </c>
      <c r="E87" s="318" t="inlineStr">
        <is>
          <t>Animal Planet</t>
        </is>
      </c>
      <c r="F87" s="319" t="n">
        <v>43556</v>
      </c>
      <c r="G87" s="319" t="n">
        <v>43799</v>
      </c>
      <c r="H87" s="318" t="n">
        <v>33537</v>
      </c>
      <c r="I87" s="318" t="n">
        <v>0.71</v>
      </c>
      <c r="J87" s="318">
        <f>ROUND(H87*(I87/1000),2)</f>
        <v/>
      </c>
      <c r="K87" s="318" t="n"/>
    </row>
    <row r="88">
      <c r="B88" s="317" t="n">
        <v>61</v>
      </c>
      <c r="C88" s="318" t="n">
        <v>29882822</v>
      </c>
      <c r="D88" s="318" t="inlineStr">
        <is>
          <t>29730_SimpliSafe Upfront 2019_FreeWheel_VOD</t>
        </is>
      </c>
      <c r="E88" s="318" t="inlineStr">
        <is>
          <t>Cooking Channel</t>
        </is>
      </c>
      <c r="F88" s="319" t="n">
        <v>43556</v>
      </c>
      <c r="G88" s="319" t="n">
        <v>43799</v>
      </c>
      <c r="H88" s="318" t="n">
        <v>11401</v>
      </c>
      <c r="I88" s="318" t="n">
        <v>0.71</v>
      </c>
      <c r="J88" s="318">
        <f>ROUND(H88*(I88/1000),2)</f>
        <v/>
      </c>
      <c r="K88" s="318" t="n"/>
    </row>
    <row r="89">
      <c r="B89" s="317" t="n">
        <v>62</v>
      </c>
      <c r="C89" s="318" t="n">
        <v>29882822</v>
      </c>
      <c r="D89" s="318" t="inlineStr">
        <is>
          <t>29730_SimpliSafe Upfront 2019_FreeWheel_VOD</t>
        </is>
      </c>
      <c r="E89" s="318" t="inlineStr">
        <is>
          <t>Destination America</t>
        </is>
      </c>
      <c r="F89" s="319" t="n">
        <v>43556</v>
      </c>
      <c r="G89" s="319" t="n">
        <v>43799</v>
      </c>
      <c r="H89" s="318" t="n">
        <v>7445</v>
      </c>
      <c r="I89" s="318" t="n">
        <v>0.71</v>
      </c>
      <c r="J89" s="318">
        <f>ROUND(H89*(I89/1000),2)</f>
        <v/>
      </c>
      <c r="K89" s="318" t="n"/>
    </row>
    <row r="90">
      <c r="B90" s="317" t="n">
        <v>63</v>
      </c>
      <c r="C90" s="318" t="n">
        <v>29882822</v>
      </c>
      <c r="D90" s="318" t="inlineStr">
        <is>
          <t>29730_SimpliSafe Upfront 2019_FreeWheel_VOD</t>
        </is>
      </c>
      <c r="E90" s="318" t="inlineStr">
        <is>
          <t>Discovery</t>
        </is>
      </c>
      <c r="F90" s="319" t="n">
        <v>43556</v>
      </c>
      <c r="G90" s="319" t="n">
        <v>43799</v>
      </c>
      <c r="H90" s="318" t="n">
        <v>53584</v>
      </c>
      <c r="I90" s="318" t="n">
        <v>0.71</v>
      </c>
      <c r="J90" s="318">
        <f>ROUND(H90*(I90/1000),2)</f>
        <v/>
      </c>
      <c r="K90" s="318" t="n"/>
    </row>
    <row r="91">
      <c r="B91" s="317" t="n">
        <v>64</v>
      </c>
      <c r="C91" s="318" t="n">
        <v>29882822</v>
      </c>
      <c r="D91" s="318" t="inlineStr">
        <is>
          <t>29730_SimpliSafe Upfront 2019_FreeWheel_VOD</t>
        </is>
      </c>
      <c r="E91" s="318" t="inlineStr">
        <is>
          <t>Discovery Life</t>
        </is>
      </c>
      <c r="F91" s="319" t="n">
        <v>43556</v>
      </c>
      <c r="G91" s="319" t="n">
        <v>43799</v>
      </c>
      <c r="H91" s="318" t="n">
        <v>4878</v>
      </c>
      <c r="I91" s="318" t="n">
        <v>0.71</v>
      </c>
      <c r="J91" s="318">
        <f>ROUND(H91*(I91/1000),2)</f>
        <v/>
      </c>
      <c r="K91" s="318" t="n"/>
    </row>
    <row r="92">
      <c r="B92" s="317" t="n">
        <v>65</v>
      </c>
      <c r="C92" s="318" t="n">
        <v>29882822</v>
      </c>
      <c r="D92" s="318" t="inlineStr">
        <is>
          <t>29730_SimpliSafe Upfront 2019_FreeWheel_VOD</t>
        </is>
      </c>
      <c r="E92" s="318" t="inlineStr">
        <is>
          <t>DIY Network</t>
        </is>
      </c>
      <c r="F92" s="319" t="n">
        <v>43556</v>
      </c>
      <c r="G92" s="319" t="n">
        <v>43799</v>
      </c>
      <c r="H92" s="318" t="n">
        <v>11779</v>
      </c>
      <c r="I92" s="318" t="n">
        <v>0.71</v>
      </c>
      <c r="J92" s="318">
        <f>ROUND(H92*(I92/1000),2)</f>
        <v/>
      </c>
      <c r="K92" s="318" t="n"/>
    </row>
    <row r="93">
      <c r="B93" s="317" t="n">
        <v>66</v>
      </c>
      <c r="C93" s="318" t="n">
        <v>29882822</v>
      </c>
      <c r="D93" s="318" t="inlineStr">
        <is>
          <t>29730_SimpliSafe Upfront 2019_FreeWheel_VOD</t>
        </is>
      </c>
      <c r="E93" s="318" t="inlineStr">
        <is>
          <t>Food Network</t>
        </is>
      </c>
      <c r="F93" s="319" t="n">
        <v>43556</v>
      </c>
      <c r="G93" s="319" t="n">
        <v>43799</v>
      </c>
      <c r="H93" s="318" t="n">
        <v>50439</v>
      </c>
      <c r="I93" s="318" t="n">
        <v>0.71</v>
      </c>
      <c r="J93" s="318">
        <f>ROUND(H93*(I93/1000),2)</f>
        <v/>
      </c>
      <c r="K93" s="318" t="n"/>
    </row>
    <row r="94">
      <c r="B94" s="317" t="n">
        <v>67</v>
      </c>
      <c r="C94" s="318" t="n">
        <v>29882822</v>
      </c>
      <c r="D94" s="318" t="inlineStr">
        <is>
          <t>29730_SimpliSafe Upfront 2019_FreeWheel_VOD</t>
        </is>
      </c>
      <c r="E94" s="318" t="inlineStr">
        <is>
          <t>HGTV</t>
        </is>
      </c>
      <c r="F94" s="319" t="n">
        <v>43556</v>
      </c>
      <c r="G94" s="319" t="n">
        <v>43799</v>
      </c>
      <c r="H94" s="318" t="n">
        <v>324814</v>
      </c>
      <c r="I94" s="318" t="n">
        <v>0.71</v>
      </c>
      <c r="J94" s="318">
        <f>ROUND(H94*(I94/1000),2)</f>
        <v/>
      </c>
      <c r="K94" s="318" t="n"/>
    </row>
    <row r="95">
      <c r="B95" s="317" t="n">
        <v>68</v>
      </c>
      <c r="C95" s="318" t="n">
        <v>29882822</v>
      </c>
      <c r="D95" s="318" t="inlineStr">
        <is>
          <t>29730_SimpliSafe Upfront 2019_FreeWheel_VOD</t>
        </is>
      </c>
      <c r="E95" s="318" t="inlineStr">
        <is>
          <t>Investigation Discovery</t>
        </is>
      </c>
      <c r="F95" s="319" t="n">
        <v>43556</v>
      </c>
      <c r="G95" s="319" t="n">
        <v>43799</v>
      </c>
      <c r="H95" s="318" t="n">
        <v>59274</v>
      </c>
      <c r="I95" s="318" t="n">
        <v>0.71</v>
      </c>
      <c r="J95" s="318">
        <f>ROUND(H95*(I95/1000),2)</f>
        <v/>
      </c>
      <c r="K95" s="318" t="n"/>
    </row>
    <row r="96">
      <c r="B96" s="317" t="n">
        <v>69</v>
      </c>
      <c r="C96" s="318" t="n">
        <v>29882822</v>
      </c>
      <c r="D96" s="318" t="inlineStr">
        <is>
          <t>29730_SimpliSafe Upfront 2019_FreeWheel_VOD</t>
        </is>
      </c>
      <c r="E96" s="318" t="inlineStr">
        <is>
          <t>OWN: Oprah Winfrey Network</t>
        </is>
      </c>
      <c r="F96" s="319" t="n">
        <v>43556</v>
      </c>
      <c r="G96" s="319" t="n">
        <v>43799</v>
      </c>
      <c r="H96" s="318" t="n">
        <v>56136</v>
      </c>
      <c r="I96" s="318" t="n">
        <v>0.71</v>
      </c>
      <c r="J96" s="318">
        <f>ROUND(H96*(I96/1000),2)</f>
        <v/>
      </c>
      <c r="K96" s="318" t="n"/>
    </row>
    <row r="97">
      <c r="B97" s="317" t="n">
        <v>70</v>
      </c>
      <c r="C97" s="318" t="n">
        <v>29882822</v>
      </c>
      <c r="D97" s="318" t="inlineStr">
        <is>
          <t>29730_SimpliSafe Upfront 2019_FreeWheel_VOD</t>
        </is>
      </c>
      <c r="E97" s="318" t="inlineStr">
        <is>
          <t>Science Channel</t>
        </is>
      </c>
      <c r="F97" s="319" t="n">
        <v>43556</v>
      </c>
      <c r="G97" s="319" t="n">
        <v>43799</v>
      </c>
      <c r="H97" s="318" t="n">
        <v>21116</v>
      </c>
      <c r="I97" s="318" t="n">
        <v>0.71</v>
      </c>
      <c r="J97" s="318">
        <f>ROUND(H97*(I97/1000),2)</f>
        <v/>
      </c>
      <c r="K97" s="318" t="n"/>
    </row>
    <row r="98">
      <c r="B98" s="317" t="n">
        <v>71</v>
      </c>
      <c r="C98" s="318" t="n">
        <v>29882822</v>
      </c>
      <c r="D98" s="318" t="inlineStr">
        <is>
          <t>29730_SimpliSafe Upfront 2019_FreeWheel_VOD</t>
        </is>
      </c>
      <c r="E98" s="318" t="inlineStr">
        <is>
          <t>TLC</t>
        </is>
      </c>
      <c r="F98" s="319" t="n">
        <v>43556</v>
      </c>
      <c r="G98" s="319" t="n">
        <v>43799</v>
      </c>
      <c r="H98" s="318" t="n">
        <v>79836</v>
      </c>
      <c r="I98" s="318" t="n">
        <v>0.71</v>
      </c>
      <c r="J98" s="318">
        <f>ROUND(H98*(I98/1000),2)</f>
        <v/>
      </c>
      <c r="K98" s="318" t="n"/>
    </row>
    <row r="99">
      <c r="B99" s="317" t="n">
        <v>72</v>
      </c>
      <c r="C99" s="318" t="n">
        <v>29882822</v>
      </c>
      <c r="D99" s="318" t="inlineStr">
        <is>
          <t>29730_SimpliSafe Upfront 2019_FreeWheel_VOD</t>
        </is>
      </c>
      <c r="E99" s="318" t="inlineStr">
        <is>
          <t>Travel Channel</t>
        </is>
      </c>
      <c r="F99" s="319" t="n">
        <v>43556</v>
      </c>
      <c r="G99" s="319" t="n">
        <v>43799</v>
      </c>
      <c r="H99" s="318" t="n">
        <v>75430</v>
      </c>
      <c r="I99" s="318" t="n">
        <v>0.71</v>
      </c>
      <c r="J99" s="318">
        <f>ROUND(H99*(I99/1000),2)</f>
        <v/>
      </c>
      <c r="K99" s="318" t="n"/>
    </row>
    <row r="100">
      <c r="B100" s="317" t="n">
        <v>73</v>
      </c>
      <c r="C100" s="318" t="n">
        <v>29882822</v>
      </c>
      <c r="D100" s="318" t="inlineStr">
        <is>
          <t>29730_SimpliSafe Upfront 2019_FreeWheel_VOD</t>
        </is>
      </c>
      <c r="E100" s="318" t="inlineStr">
        <is>
          <t>Velocity</t>
        </is>
      </c>
      <c r="F100" s="319" t="n">
        <v>43556</v>
      </c>
      <c r="G100" s="319" t="n">
        <v>43799</v>
      </c>
      <c r="H100" s="318" t="n">
        <v>7069</v>
      </c>
      <c r="I100" s="318" t="n">
        <v>0.71</v>
      </c>
      <c r="J100" s="318">
        <f>ROUND(H100*(I100/1000),2)</f>
        <v/>
      </c>
      <c r="K100" s="318" t="n"/>
    </row>
    <row r="101">
      <c r="B101" s="317" t="n">
        <v>74</v>
      </c>
      <c r="C101" s="318" t="n">
        <v>30307557</v>
      </c>
      <c r="D101" s="318" t="inlineStr">
        <is>
          <t>30127_Kohler 1819 FEP</t>
        </is>
      </c>
      <c r="E101" s="318" t="inlineStr">
        <is>
          <t>American Heroes Channel</t>
        </is>
      </c>
      <c r="F101" s="319" t="n">
        <v>43556</v>
      </c>
      <c r="G101" s="319" t="n">
        <v>43738</v>
      </c>
      <c r="H101" s="318" t="n">
        <v>3123</v>
      </c>
      <c r="I101" s="318" t="n">
        <v>0.71</v>
      </c>
      <c r="J101" s="318">
        <f>ROUND(H101*(I101/1000),2)</f>
        <v/>
      </c>
      <c r="K101" s="318" t="n"/>
    </row>
    <row r="102">
      <c r="B102" s="317" t="n">
        <v>75</v>
      </c>
      <c r="C102" s="318" t="n">
        <v>30307557</v>
      </c>
      <c r="D102" s="318" t="inlineStr">
        <is>
          <t>30127_Kohler 1819 FEP</t>
        </is>
      </c>
      <c r="E102" s="318" t="inlineStr">
        <is>
          <t>Animal Planet</t>
        </is>
      </c>
      <c r="F102" s="319" t="n">
        <v>43556</v>
      </c>
      <c r="G102" s="319" t="n">
        <v>43738</v>
      </c>
      <c r="H102" s="318" t="n">
        <v>16224</v>
      </c>
      <c r="I102" s="318" t="n">
        <v>0.71</v>
      </c>
      <c r="J102" s="318">
        <f>ROUND(H102*(I102/1000),2)</f>
        <v/>
      </c>
      <c r="K102" s="318" t="n"/>
    </row>
    <row r="103">
      <c r="B103" s="317" t="n">
        <v>76</v>
      </c>
      <c r="C103" s="318" t="n">
        <v>30307557</v>
      </c>
      <c r="D103" s="318" t="inlineStr">
        <is>
          <t>30127_Kohler 1819 FEP</t>
        </is>
      </c>
      <c r="E103" s="318" t="inlineStr">
        <is>
          <t>Cooking Channel</t>
        </is>
      </c>
      <c r="F103" s="319" t="n">
        <v>43556</v>
      </c>
      <c r="G103" s="319" t="n">
        <v>43738</v>
      </c>
      <c r="H103" s="318" t="n">
        <v>6203</v>
      </c>
      <c r="I103" s="318" t="n">
        <v>0.71</v>
      </c>
      <c r="J103" s="318">
        <f>ROUND(H103*(I103/1000),2)</f>
        <v/>
      </c>
      <c r="K103" s="318" t="n"/>
    </row>
    <row r="104">
      <c r="B104" s="317" t="n">
        <v>77</v>
      </c>
      <c r="C104" s="318" t="n">
        <v>30307557</v>
      </c>
      <c r="D104" s="318" t="inlineStr">
        <is>
          <t>30127_Kohler 1819 FEP</t>
        </is>
      </c>
      <c r="E104" s="318" t="inlineStr">
        <is>
          <t>Destination America</t>
        </is>
      </c>
      <c r="F104" s="319" t="n">
        <v>43556</v>
      </c>
      <c r="G104" s="319" t="n">
        <v>43738</v>
      </c>
      <c r="H104" s="318" t="n">
        <v>3811</v>
      </c>
      <c r="I104" s="318" t="n">
        <v>0.71</v>
      </c>
      <c r="J104" s="318">
        <f>ROUND(H104*(I104/1000),2)</f>
        <v/>
      </c>
      <c r="K104" s="318" t="n"/>
    </row>
    <row r="105">
      <c r="B105" s="317" t="n">
        <v>78</v>
      </c>
      <c r="C105" s="318" t="n">
        <v>30307557</v>
      </c>
      <c r="D105" s="318" t="inlineStr">
        <is>
          <t>30127_Kohler 1819 FEP</t>
        </is>
      </c>
      <c r="E105" s="318" t="inlineStr">
        <is>
          <t>Discovery</t>
        </is>
      </c>
      <c r="F105" s="319" t="n">
        <v>43556</v>
      </c>
      <c r="G105" s="319" t="n">
        <v>43738</v>
      </c>
      <c r="H105" s="318" t="n">
        <v>22767</v>
      </c>
      <c r="I105" s="318" t="n">
        <v>0.71</v>
      </c>
      <c r="J105" s="318">
        <f>ROUND(H105*(I105/1000),2)</f>
        <v/>
      </c>
      <c r="K105" s="318" t="n"/>
    </row>
    <row r="106">
      <c r="B106" s="317" t="n">
        <v>79</v>
      </c>
      <c r="C106" s="318" t="n">
        <v>30307557</v>
      </c>
      <c r="D106" s="318" t="inlineStr">
        <is>
          <t>30127_Kohler 1819 FEP</t>
        </is>
      </c>
      <c r="E106" s="318" t="inlineStr">
        <is>
          <t>Discovery Life</t>
        </is>
      </c>
      <c r="F106" s="319" t="n">
        <v>43556</v>
      </c>
      <c r="G106" s="319" t="n">
        <v>43738</v>
      </c>
      <c r="H106" s="318" t="n">
        <v>1888</v>
      </c>
      <c r="I106" s="318" t="n">
        <v>0.71</v>
      </c>
      <c r="J106" s="318">
        <f>ROUND(H106*(I106/1000),2)</f>
        <v/>
      </c>
      <c r="K106" s="318" t="n"/>
    </row>
    <row r="107">
      <c r="B107" s="317" t="n">
        <v>80</v>
      </c>
      <c r="C107" s="318" t="n">
        <v>30307557</v>
      </c>
      <c r="D107" s="318" t="inlineStr">
        <is>
          <t>30127_Kohler 1819 FEP</t>
        </is>
      </c>
      <c r="E107" s="318" t="inlineStr">
        <is>
          <t>DIY Network</t>
        </is>
      </c>
      <c r="F107" s="319" t="n">
        <v>43556</v>
      </c>
      <c r="G107" s="319" t="n">
        <v>43738</v>
      </c>
      <c r="H107" s="318" t="n">
        <v>6196</v>
      </c>
      <c r="I107" s="318" t="n">
        <v>0.71</v>
      </c>
      <c r="J107" s="318">
        <f>ROUND(H107*(I107/1000),2)</f>
        <v/>
      </c>
      <c r="K107" s="318" t="n"/>
    </row>
    <row r="108">
      <c r="B108" s="317" t="n">
        <v>81</v>
      </c>
      <c r="C108" s="318" t="n">
        <v>30307557</v>
      </c>
      <c r="D108" s="318" t="inlineStr">
        <is>
          <t>30127_Kohler 1819 FEP</t>
        </is>
      </c>
      <c r="E108" s="318" t="inlineStr">
        <is>
          <t>Food Network</t>
        </is>
      </c>
      <c r="F108" s="319" t="n">
        <v>43556</v>
      </c>
      <c r="G108" s="319" t="n">
        <v>43738</v>
      </c>
      <c r="H108" s="318" t="n">
        <v>30441</v>
      </c>
      <c r="I108" s="318" t="n">
        <v>0.71</v>
      </c>
      <c r="J108" s="318">
        <f>ROUND(H108*(I108/1000),2)</f>
        <v/>
      </c>
      <c r="K108" s="318" t="n"/>
    </row>
    <row r="109">
      <c r="B109" s="317" t="n">
        <v>82</v>
      </c>
      <c r="C109" s="318" t="n">
        <v>30307557</v>
      </c>
      <c r="D109" s="318" t="inlineStr">
        <is>
          <t>30127_Kohler 1819 FEP</t>
        </is>
      </c>
      <c r="E109" s="318" t="inlineStr">
        <is>
          <t>HGTV</t>
        </is>
      </c>
      <c r="F109" s="319" t="n">
        <v>43556</v>
      </c>
      <c r="G109" s="319" t="n">
        <v>43738</v>
      </c>
      <c r="H109" s="318" t="n">
        <v>24002</v>
      </c>
      <c r="I109" s="318" t="n">
        <v>0.71</v>
      </c>
      <c r="J109" s="318">
        <f>ROUND(H109*(I109/1000),2)</f>
        <v/>
      </c>
      <c r="K109" s="318" t="n"/>
    </row>
    <row r="110">
      <c r="B110" s="317" t="n">
        <v>83</v>
      </c>
      <c r="C110" s="318" t="n">
        <v>30307557</v>
      </c>
      <c r="D110" s="318" t="inlineStr">
        <is>
          <t>30127_Kohler 1819 FEP</t>
        </is>
      </c>
      <c r="E110" s="318" t="inlineStr">
        <is>
          <t>Investigation Discovery</t>
        </is>
      </c>
      <c r="F110" s="319" t="n">
        <v>43556</v>
      </c>
      <c r="G110" s="319" t="n">
        <v>43738</v>
      </c>
      <c r="H110" s="318" t="n">
        <v>24958</v>
      </c>
      <c r="I110" s="318" t="n">
        <v>0.71</v>
      </c>
      <c r="J110" s="318">
        <f>ROUND(H110*(I110/1000),2)</f>
        <v/>
      </c>
      <c r="K110" s="318" t="n"/>
    </row>
    <row r="111">
      <c r="B111" s="317" t="n">
        <v>84</v>
      </c>
      <c r="C111" s="318" t="n">
        <v>30307557</v>
      </c>
      <c r="D111" s="318" t="inlineStr">
        <is>
          <t>30127_Kohler 1819 FEP</t>
        </is>
      </c>
      <c r="E111" s="318" t="inlineStr">
        <is>
          <t>OWN: Oprah Winfrey Network</t>
        </is>
      </c>
      <c r="F111" s="319" t="n">
        <v>43556</v>
      </c>
      <c r="G111" s="319" t="n">
        <v>43738</v>
      </c>
      <c r="H111" s="318" t="n">
        <v>23524</v>
      </c>
      <c r="I111" s="318" t="n">
        <v>0.71</v>
      </c>
      <c r="J111" s="318">
        <f>ROUND(H111*(I111/1000),2)</f>
        <v/>
      </c>
      <c r="K111" s="318" t="n"/>
    </row>
    <row r="112">
      <c r="B112" s="317" t="n">
        <v>85</v>
      </c>
      <c r="C112" s="318" t="n">
        <v>30307557</v>
      </c>
      <c r="D112" s="318" t="inlineStr">
        <is>
          <t>30127_Kohler 1819 FEP</t>
        </is>
      </c>
      <c r="E112" s="318" t="inlineStr">
        <is>
          <t>Science Channel</t>
        </is>
      </c>
      <c r="F112" s="319" t="n">
        <v>43556</v>
      </c>
      <c r="G112" s="319" t="n">
        <v>43738</v>
      </c>
      <c r="H112" s="318" t="n">
        <v>9888</v>
      </c>
      <c r="I112" s="318" t="n">
        <v>0.71</v>
      </c>
      <c r="J112" s="318">
        <f>ROUND(H112*(I112/1000),2)</f>
        <v/>
      </c>
      <c r="K112" s="318" t="n"/>
    </row>
    <row r="113">
      <c r="B113" s="317" t="n">
        <v>86</v>
      </c>
      <c r="C113" s="318" t="n">
        <v>30307557</v>
      </c>
      <c r="D113" s="318" t="inlineStr">
        <is>
          <t>30127_Kohler 1819 FEP</t>
        </is>
      </c>
      <c r="E113" s="318" t="inlineStr">
        <is>
          <t>TLC</t>
        </is>
      </c>
      <c r="F113" s="319" t="n">
        <v>43556</v>
      </c>
      <c r="G113" s="319" t="n">
        <v>43738</v>
      </c>
      <c r="H113" s="318" t="n">
        <v>38138</v>
      </c>
      <c r="I113" s="318" t="n">
        <v>0.71</v>
      </c>
      <c r="J113" s="318">
        <f>ROUND(H113*(I113/1000),2)</f>
        <v/>
      </c>
      <c r="K113" s="318" t="n"/>
    </row>
    <row r="114">
      <c r="B114" s="317" t="n">
        <v>87</v>
      </c>
      <c r="C114" s="318" t="n">
        <v>30307557</v>
      </c>
      <c r="D114" s="318" t="inlineStr">
        <is>
          <t>30127_Kohler 1819 FEP</t>
        </is>
      </c>
      <c r="E114" s="318" t="inlineStr">
        <is>
          <t>Travel Channel</t>
        </is>
      </c>
      <c r="F114" s="319" t="n">
        <v>43556</v>
      </c>
      <c r="G114" s="319" t="n">
        <v>43738</v>
      </c>
      <c r="H114" s="318" t="n">
        <v>43326</v>
      </c>
      <c r="I114" s="318" t="n">
        <v>0.71</v>
      </c>
      <c r="J114" s="318">
        <f>ROUND(H114*(I114/1000),2)</f>
        <v/>
      </c>
      <c r="K114" s="318" t="n"/>
    </row>
    <row r="115">
      <c r="B115" s="317" t="n">
        <v>88</v>
      </c>
      <c r="C115" s="318" t="n">
        <v>30476298</v>
      </c>
      <c r="D115" s="318" t="inlineStr">
        <is>
          <t>30127_Kohler 1819 FEP_FreeWheel_VOD</t>
        </is>
      </c>
      <c r="E115" s="318" t="inlineStr">
        <is>
          <t>Cooking Channel</t>
        </is>
      </c>
      <c r="F115" s="319" t="n">
        <v>43563</v>
      </c>
      <c r="G115" s="319" t="n">
        <v>43738</v>
      </c>
      <c r="H115" s="318" t="n">
        <v>3918</v>
      </c>
      <c r="I115" s="318" t="n">
        <v>0.71</v>
      </c>
      <c r="J115" s="318">
        <f>ROUND(H115*(I115/1000),2)</f>
        <v/>
      </c>
      <c r="K115" s="318" t="n"/>
    </row>
    <row r="116">
      <c r="B116" s="317" t="n">
        <v>89</v>
      </c>
      <c r="C116" s="318" t="n">
        <v>30476298</v>
      </c>
      <c r="D116" s="318" t="inlineStr">
        <is>
          <t>30127_Kohler 1819 FEP_FreeWheel_VOD</t>
        </is>
      </c>
      <c r="E116" s="318" t="inlineStr">
        <is>
          <t>Destination America</t>
        </is>
      </c>
      <c r="F116" s="319" t="n">
        <v>43563</v>
      </c>
      <c r="G116" s="319" t="n">
        <v>43738</v>
      </c>
      <c r="H116" s="318" t="n">
        <v>6</v>
      </c>
      <c r="I116" s="318" t="n">
        <v>0.71</v>
      </c>
      <c r="J116" s="318">
        <f>ROUND(H116*(I116/1000),2)</f>
        <v/>
      </c>
      <c r="K116" s="318" t="n"/>
    </row>
    <row r="117">
      <c r="B117" s="317" t="n">
        <v>90</v>
      </c>
      <c r="C117" s="318" t="n">
        <v>30476298</v>
      </c>
      <c r="D117" s="318" t="inlineStr">
        <is>
          <t>30127_Kohler 1819 FEP_FreeWheel_VOD</t>
        </is>
      </c>
      <c r="E117" s="318" t="inlineStr">
        <is>
          <t>DIY Network</t>
        </is>
      </c>
      <c r="F117" s="319" t="n">
        <v>43563</v>
      </c>
      <c r="G117" s="319" t="n">
        <v>43738</v>
      </c>
      <c r="H117" s="318" t="n">
        <v>4056</v>
      </c>
      <c r="I117" s="318" t="n">
        <v>0.71</v>
      </c>
      <c r="J117" s="318">
        <f>ROUND(H117*(I117/1000),2)</f>
        <v/>
      </c>
      <c r="K117" s="318" t="n"/>
    </row>
    <row r="118">
      <c r="B118" s="317" t="n">
        <v>91</v>
      </c>
      <c r="C118" s="318" t="n">
        <v>30476298</v>
      </c>
      <c r="D118" s="318" t="inlineStr">
        <is>
          <t>30127_Kohler 1819 FEP_FreeWheel_VOD</t>
        </is>
      </c>
      <c r="E118" s="318" t="inlineStr">
        <is>
          <t>Food Network</t>
        </is>
      </c>
      <c r="F118" s="319" t="n">
        <v>43563</v>
      </c>
      <c r="G118" s="319" t="n">
        <v>43738</v>
      </c>
      <c r="H118" s="318" t="n">
        <v>19836</v>
      </c>
      <c r="I118" s="318" t="n">
        <v>0.71</v>
      </c>
      <c r="J118" s="318">
        <f>ROUND(H118*(I118/1000),2)</f>
        <v/>
      </c>
      <c r="K118" s="318" t="n"/>
    </row>
    <row r="119">
      <c r="B119" s="317" t="n">
        <v>92</v>
      </c>
      <c r="C119" s="318" t="n">
        <v>30476298</v>
      </c>
      <c r="D119" s="318" t="inlineStr">
        <is>
          <t>30127_Kohler 1819 FEP_FreeWheel_VOD</t>
        </is>
      </c>
      <c r="E119" s="318" t="inlineStr">
        <is>
          <t>HGTV</t>
        </is>
      </c>
      <c r="F119" s="319" t="n">
        <v>43563</v>
      </c>
      <c r="G119" s="319" t="n">
        <v>43738</v>
      </c>
      <c r="H119" s="318" t="n">
        <v>15048</v>
      </c>
      <c r="I119" s="318" t="n">
        <v>0.71</v>
      </c>
      <c r="J119" s="318">
        <f>ROUND(H119*(I119/1000),2)</f>
        <v/>
      </c>
      <c r="K119" s="318" t="n"/>
    </row>
    <row r="120">
      <c r="B120" s="317" t="n">
        <v>93</v>
      </c>
      <c r="C120" s="318" t="n">
        <v>30476298</v>
      </c>
      <c r="D120" s="318" t="inlineStr">
        <is>
          <t>30127_Kohler 1819 FEP_FreeWheel_VOD</t>
        </is>
      </c>
      <c r="E120" s="318" t="inlineStr">
        <is>
          <t>Travel Channel</t>
        </is>
      </c>
      <c r="F120" s="319" t="n">
        <v>43563</v>
      </c>
      <c r="G120" s="319" t="n">
        <v>43738</v>
      </c>
      <c r="H120" s="318" t="n">
        <v>25973</v>
      </c>
      <c r="I120" s="318" t="n">
        <v>0.71</v>
      </c>
      <c r="J120" s="318">
        <f>ROUND(H120*(I120/1000),2)</f>
        <v/>
      </c>
      <c r="K120" s="318" t="n"/>
    </row>
    <row r="121">
      <c r="B121" s="317" t="n">
        <v>94</v>
      </c>
      <c r="C121" s="318" t="n">
        <v>30565181</v>
      </c>
      <c r="D121" s="318" t="inlineStr">
        <is>
          <t>31335_Eli Lilly Trulicity BUF 18/19 VOD/FEP 1Q19-3Q19</t>
        </is>
      </c>
      <c r="E121" s="318" t="inlineStr">
        <is>
          <t>Cooking Channel</t>
        </is>
      </c>
      <c r="F121" s="319" t="n">
        <v>43558</v>
      </c>
      <c r="G121" s="319" t="n">
        <v>43646</v>
      </c>
      <c r="H121" s="318" t="n">
        <v>5768</v>
      </c>
      <c r="I121" s="318" t="n">
        <v>0.71</v>
      </c>
      <c r="J121" s="318">
        <f>ROUND(H121*(I121/1000),2)</f>
        <v/>
      </c>
      <c r="K121" s="318" t="n"/>
    </row>
    <row r="122">
      <c r="B122" s="317" t="n">
        <v>95</v>
      </c>
      <c r="C122" s="318" t="n">
        <v>30565181</v>
      </c>
      <c r="D122" s="318" t="inlineStr">
        <is>
          <t>31335_Eli Lilly Trulicity BUF 18/19 VOD/FEP 1Q19-3Q19</t>
        </is>
      </c>
      <c r="E122" s="318" t="inlineStr">
        <is>
          <t>Destination America</t>
        </is>
      </c>
      <c r="F122" s="319" t="n">
        <v>43558</v>
      </c>
      <c r="G122" s="319" t="n">
        <v>43646</v>
      </c>
      <c r="H122" s="318" t="n">
        <v>5</v>
      </c>
      <c r="I122" s="318" t="n">
        <v>0.71</v>
      </c>
      <c r="J122" s="318">
        <f>ROUND(H122*(I122/1000),2)</f>
        <v/>
      </c>
      <c r="K122" s="318" t="n"/>
    </row>
    <row r="123">
      <c r="B123" s="317" t="n">
        <v>96</v>
      </c>
      <c r="C123" s="318" t="n">
        <v>30565181</v>
      </c>
      <c r="D123" s="318" t="inlineStr">
        <is>
          <t>31335_Eli Lilly Trulicity BUF 18/19 VOD/FEP 1Q19-3Q19</t>
        </is>
      </c>
      <c r="E123" s="318" t="inlineStr">
        <is>
          <t>DIY Network</t>
        </is>
      </c>
      <c r="F123" s="319" t="n">
        <v>43558</v>
      </c>
      <c r="G123" s="319" t="n">
        <v>43646</v>
      </c>
      <c r="H123" s="318" t="n">
        <v>7976</v>
      </c>
      <c r="I123" s="318" t="n">
        <v>0.71</v>
      </c>
      <c r="J123" s="318">
        <f>ROUND(H123*(I123/1000),2)</f>
        <v/>
      </c>
      <c r="K123" s="318" t="n"/>
    </row>
    <row r="124">
      <c r="B124" s="317" t="n">
        <v>97</v>
      </c>
      <c r="C124" s="318" t="n">
        <v>30565181</v>
      </c>
      <c r="D124" s="318" t="inlineStr">
        <is>
          <t>31335_Eli Lilly Trulicity BUF 18/19 VOD/FEP 1Q19-3Q19</t>
        </is>
      </c>
      <c r="E124" s="318" t="inlineStr">
        <is>
          <t>Food Network</t>
        </is>
      </c>
      <c r="F124" s="319" t="n">
        <v>43558</v>
      </c>
      <c r="G124" s="319" t="n">
        <v>43646</v>
      </c>
      <c r="H124" s="318" t="n">
        <v>77711</v>
      </c>
      <c r="I124" s="318" t="n">
        <v>0.71</v>
      </c>
      <c r="J124" s="318">
        <f>ROUND(H124*(I124/1000),2)</f>
        <v/>
      </c>
      <c r="K124" s="318" t="n"/>
    </row>
    <row r="125">
      <c r="B125" s="317" t="n">
        <v>98</v>
      </c>
      <c r="C125" s="318" t="n">
        <v>30565181</v>
      </c>
      <c r="D125" s="318" t="inlineStr">
        <is>
          <t>31335_Eli Lilly Trulicity BUF 18/19 VOD/FEP 1Q19-3Q19</t>
        </is>
      </c>
      <c r="E125" s="318" t="inlineStr">
        <is>
          <t>HGTV</t>
        </is>
      </c>
      <c r="F125" s="319" t="n">
        <v>43558</v>
      </c>
      <c r="G125" s="319" t="n">
        <v>43646</v>
      </c>
      <c r="H125" s="318" t="n">
        <v>87646</v>
      </c>
      <c r="I125" s="318" t="n">
        <v>0.71</v>
      </c>
      <c r="J125" s="318">
        <f>ROUND(H125*(I125/1000),2)</f>
        <v/>
      </c>
      <c r="K125" s="318" t="n"/>
    </row>
    <row r="126">
      <c r="B126" s="317" t="n">
        <v>99</v>
      </c>
      <c r="C126" s="318" t="n">
        <v>30565181</v>
      </c>
      <c r="D126" s="318" t="inlineStr">
        <is>
          <t>31335_Eli Lilly Trulicity BUF 18/19 VOD/FEP 1Q19-3Q19</t>
        </is>
      </c>
      <c r="E126" s="318" t="inlineStr">
        <is>
          <t>Travel Channel</t>
        </is>
      </c>
      <c r="F126" s="319" t="n">
        <v>43558</v>
      </c>
      <c r="G126" s="319" t="n">
        <v>43646</v>
      </c>
      <c r="H126" s="318" t="n">
        <v>89663</v>
      </c>
      <c r="I126" s="318" t="n">
        <v>0.71</v>
      </c>
      <c r="J126" s="318">
        <f>ROUND(H126*(I126/1000),2)</f>
        <v/>
      </c>
      <c r="K126" s="318" t="n"/>
    </row>
    <row r="127">
      <c r="B127" s="317" t="n">
        <v>100</v>
      </c>
      <c r="C127" s="318" t="n">
        <v>30569415</v>
      </c>
      <c r="D127" s="318" t="inlineStr">
        <is>
          <t>31335_Eli Lilly Trulicity BUF 18/19 VOD/FEP 1Q19-3Q19_FreeWheel VOD</t>
        </is>
      </c>
      <c r="E127" s="318" t="inlineStr">
        <is>
          <t>Cooking Channel</t>
        </is>
      </c>
      <c r="F127" s="319" t="n">
        <v>43558</v>
      </c>
      <c r="G127" s="319" t="n">
        <v>43646</v>
      </c>
      <c r="H127" s="318" t="n">
        <v>2802</v>
      </c>
      <c r="I127" s="318" t="n">
        <v>0.71</v>
      </c>
      <c r="J127" s="318">
        <f>ROUND(H127*(I127/1000),2)</f>
        <v/>
      </c>
      <c r="K127" s="318" t="n"/>
    </row>
    <row r="128">
      <c r="B128" s="317" t="n">
        <v>101</v>
      </c>
      <c r="C128" s="318" t="n">
        <v>30569415</v>
      </c>
      <c r="D128" s="318" t="inlineStr">
        <is>
          <t>31335_Eli Lilly Trulicity BUF 18/19 VOD/FEP 1Q19-3Q19_FreeWheel VOD</t>
        </is>
      </c>
      <c r="E128" s="318" t="inlineStr">
        <is>
          <t>Destination America</t>
        </is>
      </c>
      <c r="F128" s="319" t="n">
        <v>43558</v>
      </c>
      <c r="G128" s="319" t="n">
        <v>43646</v>
      </c>
      <c r="H128" s="318" t="n">
        <v>4</v>
      </c>
      <c r="I128" s="318" t="n">
        <v>0.71</v>
      </c>
      <c r="J128" s="318">
        <f>ROUND(H128*(I128/1000),2)</f>
        <v/>
      </c>
      <c r="K128" s="318" t="n"/>
    </row>
    <row r="129">
      <c r="B129" s="317" t="n">
        <v>102</v>
      </c>
      <c r="C129" s="318" t="n">
        <v>30569415</v>
      </c>
      <c r="D129" s="318" t="inlineStr">
        <is>
          <t>31335_Eli Lilly Trulicity BUF 18/19 VOD/FEP 1Q19-3Q19_FreeWheel VOD</t>
        </is>
      </c>
      <c r="E129" s="318" t="inlineStr">
        <is>
          <t>DIY Network</t>
        </is>
      </c>
      <c r="F129" s="319" t="n">
        <v>43558</v>
      </c>
      <c r="G129" s="319" t="n">
        <v>43646</v>
      </c>
      <c r="H129" s="318" t="n">
        <v>4958</v>
      </c>
      <c r="I129" s="318" t="n">
        <v>0.71</v>
      </c>
      <c r="J129" s="318">
        <f>ROUND(H129*(I129/1000),2)</f>
        <v/>
      </c>
      <c r="K129" s="318" t="n"/>
    </row>
    <row r="130">
      <c r="B130" s="317" t="n">
        <v>103</v>
      </c>
      <c r="C130" s="318" t="n">
        <v>30569415</v>
      </c>
      <c r="D130" s="318" t="inlineStr">
        <is>
          <t>31335_Eli Lilly Trulicity BUF 18/19 VOD/FEP 1Q19-3Q19_FreeWheel VOD</t>
        </is>
      </c>
      <c r="E130" s="318" t="inlineStr">
        <is>
          <t>Food Network</t>
        </is>
      </c>
      <c r="F130" s="319" t="n">
        <v>43558</v>
      </c>
      <c r="G130" s="319" t="n">
        <v>43646</v>
      </c>
      <c r="H130" s="318" t="n">
        <v>27186</v>
      </c>
      <c r="I130" s="318" t="n">
        <v>0.71</v>
      </c>
      <c r="J130" s="318">
        <f>ROUND(H130*(I130/1000),2)</f>
        <v/>
      </c>
      <c r="K130" s="318" t="n"/>
    </row>
    <row r="131">
      <c r="B131" s="317" t="n">
        <v>104</v>
      </c>
      <c r="C131" s="318" t="n">
        <v>30569415</v>
      </c>
      <c r="D131" s="318" t="inlineStr">
        <is>
          <t>31335_Eli Lilly Trulicity BUF 18/19 VOD/FEP 1Q19-3Q19_FreeWheel VOD</t>
        </is>
      </c>
      <c r="E131" s="318" t="inlineStr">
        <is>
          <t>HGTV</t>
        </is>
      </c>
      <c r="F131" s="319" t="n">
        <v>43558</v>
      </c>
      <c r="G131" s="319" t="n">
        <v>43646</v>
      </c>
      <c r="H131" s="318" t="n">
        <v>17031</v>
      </c>
      <c r="I131" s="318" t="n">
        <v>0.71</v>
      </c>
      <c r="J131" s="318">
        <f>ROUND(H131*(I131/1000),2)</f>
        <v/>
      </c>
      <c r="K131" s="318" t="n"/>
    </row>
    <row r="132">
      <c r="B132" s="317" t="n">
        <v>105</v>
      </c>
      <c r="C132" s="318" t="n">
        <v>30569415</v>
      </c>
      <c r="D132" s="318" t="inlineStr">
        <is>
          <t>31335_Eli Lilly Trulicity BUF 18/19 VOD/FEP 1Q19-3Q19_FreeWheel VOD</t>
        </is>
      </c>
      <c r="E132" s="318" t="inlineStr">
        <is>
          <t>Travel Channel</t>
        </is>
      </c>
      <c r="F132" s="319" t="n">
        <v>43558</v>
      </c>
      <c r="G132" s="319" t="n">
        <v>43646</v>
      </c>
      <c r="H132" s="318" t="n">
        <v>42814</v>
      </c>
      <c r="I132" s="318" t="n">
        <v>0.71</v>
      </c>
      <c r="J132" s="318">
        <f>ROUND(H132*(I132/1000),2)</f>
        <v/>
      </c>
      <c r="K132" s="318" t="n"/>
    </row>
    <row r="133">
      <c r="B133" s="317" t="n">
        <v>106</v>
      </c>
      <c r="C133" s="318" t="n">
        <v>30814231</v>
      </c>
      <c r="D133" s="318" t="inlineStr">
        <is>
          <t>31331_Eli Lilly Taltz BUF FEP/VOD '19 - PSO</t>
        </is>
      </c>
      <c r="E133" s="318" t="inlineStr">
        <is>
          <t>Cooking Channel</t>
        </is>
      </c>
      <c r="F133" s="319" t="n">
        <v>43559</v>
      </c>
      <c r="G133" s="319" t="n">
        <v>43738</v>
      </c>
      <c r="H133" s="318" t="n">
        <v>4273</v>
      </c>
      <c r="I133" s="318" t="n">
        <v>0.71</v>
      </c>
      <c r="J133" s="318">
        <f>ROUND(H133*(I133/1000),2)</f>
        <v/>
      </c>
      <c r="K133" s="318" t="n"/>
    </row>
    <row r="134">
      <c r="B134" s="317" t="n">
        <v>107</v>
      </c>
      <c r="C134" s="318" t="n">
        <v>30814231</v>
      </c>
      <c r="D134" s="318" t="inlineStr">
        <is>
          <t>31331_Eli Lilly Taltz BUF FEP/VOD '19 - PSO</t>
        </is>
      </c>
      <c r="E134" s="318" t="inlineStr">
        <is>
          <t>Destination America</t>
        </is>
      </c>
      <c r="F134" s="319" t="n">
        <v>43559</v>
      </c>
      <c r="G134" s="319" t="n">
        <v>43738</v>
      </c>
      <c r="H134" s="318" t="n">
        <v>3</v>
      </c>
      <c r="I134" s="318" t="n">
        <v>0.71</v>
      </c>
      <c r="J134" s="318">
        <f>ROUND(H134*(I134/1000),2)</f>
        <v/>
      </c>
      <c r="K134" s="318" t="n"/>
    </row>
    <row r="135">
      <c r="B135" s="317" t="n">
        <v>108</v>
      </c>
      <c r="C135" s="318" t="n">
        <v>30814231</v>
      </c>
      <c r="D135" s="318" t="inlineStr">
        <is>
          <t>31331_Eli Lilly Taltz BUF FEP/VOD '19 - PSO</t>
        </is>
      </c>
      <c r="E135" s="318" t="inlineStr">
        <is>
          <t>DIY Network</t>
        </is>
      </c>
      <c r="F135" s="319" t="n">
        <v>43559</v>
      </c>
      <c r="G135" s="319" t="n">
        <v>43738</v>
      </c>
      <c r="H135" s="318" t="n">
        <v>5296</v>
      </c>
      <c r="I135" s="318" t="n">
        <v>0.71</v>
      </c>
      <c r="J135" s="318">
        <f>ROUND(H135*(I135/1000),2)</f>
        <v/>
      </c>
      <c r="K135" s="318" t="n"/>
    </row>
    <row r="136">
      <c r="B136" s="317" t="n">
        <v>109</v>
      </c>
      <c r="C136" s="318" t="n">
        <v>30814231</v>
      </c>
      <c r="D136" s="318" t="inlineStr">
        <is>
          <t>31331_Eli Lilly Taltz BUF FEP/VOD '19 - PSO</t>
        </is>
      </c>
      <c r="E136" s="318" t="inlineStr">
        <is>
          <t>Food Network</t>
        </is>
      </c>
      <c r="F136" s="319" t="n">
        <v>43559</v>
      </c>
      <c r="G136" s="319" t="n">
        <v>43738</v>
      </c>
      <c r="H136" s="318" t="n">
        <v>22466</v>
      </c>
      <c r="I136" s="318" t="n">
        <v>0.71</v>
      </c>
      <c r="J136" s="318">
        <f>ROUND(H136*(I136/1000),2)</f>
        <v/>
      </c>
      <c r="K136" s="318" t="n"/>
    </row>
    <row r="137">
      <c r="B137" s="317" t="n">
        <v>110</v>
      </c>
      <c r="C137" s="318" t="n">
        <v>30814231</v>
      </c>
      <c r="D137" s="318" t="inlineStr">
        <is>
          <t>31331_Eli Lilly Taltz BUF FEP/VOD '19 - PSO</t>
        </is>
      </c>
      <c r="E137" s="318" t="inlineStr">
        <is>
          <t>HGTV</t>
        </is>
      </c>
      <c r="F137" s="319" t="n">
        <v>43559</v>
      </c>
      <c r="G137" s="319" t="n">
        <v>43738</v>
      </c>
      <c r="H137" s="318" t="n">
        <v>19035</v>
      </c>
      <c r="I137" s="318" t="n">
        <v>0.71</v>
      </c>
      <c r="J137" s="318">
        <f>ROUND(H137*(I137/1000),2)</f>
        <v/>
      </c>
      <c r="K137" s="318" t="n"/>
    </row>
    <row r="138">
      <c r="B138" s="317" t="n">
        <v>111</v>
      </c>
      <c r="C138" s="318" t="n">
        <v>30814231</v>
      </c>
      <c r="D138" s="318" t="inlineStr">
        <is>
          <t>31331_Eli Lilly Taltz BUF FEP/VOD '19 - PSO</t>
        </is>
      </c>
      <c r="E138" s="318" t="inlineStr">
        <is>
          <t>Travel Channel</t>
        </is>
      </c>
      <c r="F138" s="319" t="n">
        <v>43559</v>
      </c>
      <c r="G138" s="319" t="n">
        <v>43738</v>
      </c>
      <c r="H138" s="318" t="n">
        <v>28526</v>
      </c>
      <c r="I138" s="318" t="n">
        <v>0.71</v>
      </c>
      <c r="J138" s="318">
        <f>ROUND(H138*(I138/1000),2)</f>
        <v/>
      </c>
      <c r="K138" s="318" t="n"/>
    </row>
    <row r="139">
      <c r="B139" s="317" t="n">
        <v>112</v>
      </c>
      <c r="C139" s="318" t="n">
        <v>30879054</v>
      </c>
      <c r="D139" s="318" t="inlineStr">
        <is>
          <t>31463_TrueCar DR VOD</t>
        </is>
      </c>
      <c r="E139" s="318" t="inlineStr">
        <is>
          <t>HGTV</t>
        </is>
      </c>
      <c r="F139" s="319" t="n">
        <v>43557</v>
      </c>
      <c r="G139" s="319" t="n">
        <v>43646</v>
      </c>
      <c r="H139" s="318" t="n">
        <v>361898</v>
      </c>
      <c r="I139" s="318" t="n">
        <v>0.71</v>
      </c>
      <c r="J139" s="318">
        <f>ROUND(H139*(I139/1000),2)</f>
        <v/>
      </c>
      <c r="K139" s="318" t="n"/>
    </row>
    <row r="140">
      <c r="B140" s="317" t="n">
        <v>113</v>
      </c>
      <c r="C140" s="318" t="n">
        <v>30881575</v>
      </c>
      <c r="D140" s="318" t="inlineStr">
        <is>
          <t>31333_Eli Lilly Taltz BUF FEP/VOD '19 - PSA_FreeWheel VOD</t>
        </is>
      </c>
      <c r="E140" s="318" t="inlineStr">
        <is>
          <t>Cooking Channel</t>
        </is>
      </c>
      <c r="F140" s="319" t="n">
        <v>43558</v>
      </c>
      <c r="G140" s="319" t="n">
        <v>43646</v>
      </c>
      <c r="H140" s="318" t="n">
        <v>6322</v>
      </c>
      <c r="I140" s="318" t="n">
        <v>0.71</v>
      </c>
      <c r="J140" s="318">
        <f>ROUND(H140*(I140/1000),2)</f>
        <v/>
      </c>
      <c r="K140" s="318" t="n"/>
    </row>
    <row r="141">
      <c r="B141" s="317" t="n">
        <v>114</v>
      </c>
      <c r="C141" s="318" t="n">
        <v>30881575</v>
      </c>
      <c r="D141" s="318" t="inlineStr">
        <is>
          <t>31333_Eli Lilly Taltz BUF FEP/VOD '19 - PSA_FreeWheel VOD</t>
        </is>
      </c>
      <c r="E141" s="318" t="inlineStr">
        <is>
          <t>Destination America</t>
        </is>
      </c>
      <c r="F141" s="319" t="n">
        <v>43558</v>
      </c>
      <c r="G141" s="319" t="n">
        <v>43646</v>
      </c>
      <c r="H141" s="318" t="n">
        <v>6</v>
      </c>
      <c r="I141" s="318" t="n">
        <v>0.71</v>
      </c>
      <c r="J141" s="318">
        <f>ROUND(H141*(I141/1000),2)</f>
        <v/>
      </c>
      <c r="K141" s="318" t="n"/>
    </row>
    <row r="142">
      <c r="B142" s="317" t="n">
        <v>115</v>
      </c>
      <c r="C142" s="318" t="n">
        <v>30881575</v>
      </c>
      <c r="D142" s="318" t="inlineStr">
        <is>
          <t>31333_Eli Lilly Taltz BUF FEP/VOD '19 - PSA_FreeWheel VOD</t>
        </is>
      </c>
      <c r="E142" s="318" t="inlineStr">
        <is>
          <t>DIY Network</t>
        </is>
      </c>
      <c r="F142" s="319" t="n">
        <v>43558</v>
      </c>
      <c r="G142" s="319" t="n">
        <v>43646</v>
      </c>
      <c r="H142" s="318" t="n">
        <v>7635</v>
      </c>
      <c r="I142" s="318" t="n">
        <v>0.71</v>
      </c>
      <c r="J142" s="318">
        <f>ROUND(H142*(I142/1000),2)</f>
        <v/>
      </c>
      <c r="K142" s="318" t="n"/>
    </row>
    <row r="143">
      <c r="B143" s="317" t="n">
        <v>116</v>
      </c>
      <c r="C143" s="318" t="n">
        <v>30881575</v>
      </c>
      <c r="D143" s="318" t="inlineStr">
        <is>
          <t>31333_Eli Lilly Taltz BUF FEP/VOD '19 - PSA_FreeWheel VOD</t>
        </is>
      </c>
      <c r="E143" s="318" t="inlineStr">
        <is>
          <t>Food Network</t>
        </is>
      </c>
      <c r="F143" s="319" t="n">
        <v>43558</v>
      </c>
      <c r="G143" s="319" t="n">
        <v>43646</v>
      </c>
      <c r="H143" s="318" t="n">
        <v>34292</v>
      </c>
      <c r="I143" s="318" t="n">
        <v>0.71</v>
      </c>
      <c r="J143" s="318">
        <f>ROUND(H143*(I143/1000),2)</f>
        <v/>
      </c>
      <c r="K143" s="318" t="n"/>
    </row>
    <row r="144">
      <c r="B144" s="317" t="n">
        <v>117</v>
      </c>
      <c r="C144" s="318" t="n">
        <v>30881575</v>
      </c>
      <c r="D144" s="318" t="inlineStr">
        <is>
          <t>31333_Eli Lilly Taltz BUF FEP/VOD '19 - PSA_FreeWheel VOD</t>
        </is>
      </c>
      <c r="E144" s="318" t="inlineStr">
        <is>
          <t>HGTV</t>
        </is>
      </c>
      <c r="F144" s="319" t="n">
        <v>43558</v>
      </c>
      <c r="G144" s="319" t="n">
        <v>43646</v>
      </c>
      <c r="H144" s="318" t="n">
        <v>25967</v>
      </c>
      <c r="I144" s="318" t="n">
        <v>0.71</v>
      </c>
      <c r="J144" s="318">
        <f>ROUND(H144*(I144/1000),2)</f>
        <v/>
      </c>
      <c r="K144" s="318" t="n"/>
    </row>
    <row r="145">
      <c r="B145" s="317" t="n">
        <v>118</v>
      </c>
      <c r="C145" s="318" t="n">
        <v>30881575</v>
      </c>
      <c r="D145" s="318" t="inlineStr">
        <is>
          <t>31333_Eli Lilly Taltz BUF FEP/VOD '19 - PSA_FreeWheel VOD</t>
        </is>
      </c>
      <c r="E145" s="318" t="inlineStr">
        <is>
          <t>Travel Channel</t>
        </is>
      </c>
      <c r="F145" s="319" t="n">
        <v>43558</v>
      </c>
      <c r="G145" s="319" t="n">
        <v>43646</v>
      </c>
      <c r="H145" s="318" t="n">
        <v>43508</v>
      </c>
      <c r="I145" s="318" t="n">
        <v>0.71</v>
      </c>
      <c r="J145" s="318">
        <f>ROUND(H145*(I145/1000),2)</f>
        <v/>
      </c>
      <c r="K145" s="318" t="n"/>
    </row>
    <row r="146">
      <c r="B146" s="317" t="n">
        <v>119</v>
      </c>
      <c r="C146" s="318" t="n">
        <v>30902391</v>
      </c>
      <c r="D146" s="318" t="inlineStr">
        <is>
          <t>31461_Proactive DR VOD</t>
        </is>
      </c>
      <c r="E146" s="318" t="inlineStr">
        <is>
          <t>Food Network</t>
        </is>
      </c>
      <c r="F146" s="319" t="n">
        <v>43556</v>
      </c>
      <c r="G146" s="319" t="n">
        <v>43646</v>
      </c>
      <c r="H146" s="318" t="n">
        <v>1677801</v>
      </c>
      <c r="I146" s="318" t="n">
        <v>0.71</v>
      </c>
      <c r="J146" s="318">
        <f>ROUND(H146*(I146/1000),2)</f>
        <v/>
      </c>
      <c r="K146" s="318" t="n"/>
    </row>
    <row r="147">
      <c r="B147" s="317" t="n">
        <v>120</v>
      </c>
      <c r="C147" s="318" t="n">
        <v>30902391</v>
      </c>
      <c r="D147" s="318" t="inlineStr">
        <is>
          <t>31461_Proactive DR VOD</t>
        </is>
      </c>
      <c r="E147" s="318" t="inlineStr">
        <is>
          <t>HGTV</t>
        </is>
      </c>
      <c r="F147" s="319" t="n">
        <v>43556</v>
      </c>
      <c r="G147" s="319" t="n">
        <v>43646</v>
      </c>
      <c r="H147" s="318" t="n">
        <v>1890203</v>
      </c>
      <c r="I147" s="318" t="n">
        <v>0.71</v>
      </c>
      <c r="J147" s="318">
        <f>ROUND(H147*(I147/1000),2)</f>
        <v/>
      </c>
      <c r="K147" s="318" t="n"/>
    </row>
    <row r="148">
      <c r="B148" s="317" t="n">
        <v>121</v>
      </c>
      <c r="C148" s="318" t="n">
        <v>31020387</v>
      </c>
      <c r="D148" s="318" t="inlineStr">
        <is>
          <t>31543_Tracfone Total Wireless VOD 1Q'19-3Q'19</t>
        </is>
      </c>
      <c r="E148" s="318" t="inlineStr">
        <is>
          <t>Animal Planet</t>
        </is>
      </c>
      <c r="F148" s="319" t="n">
        <v>43472</v>
      </c>
      <c r="G148" s="319" t="n">
        <v>43737</v>
      </c>
      <c r="H148" s="318" t="n">
        <v>660428</v>
      </c>
      <c r="I148" s="318" t="n">
        <v>0.71</v>
      </c>
      <c r="J148" s="318">
        <f>ROUND(H148*(I148/1000),2)</f>
        <v/>
      </c>
      <c r="K148" s="318" t="n"/>
    </row>
    <row r="149">
      <c r="B149" s="317" t="n">
        <v>122</v>
      </c>
      <c r="C149" s="318" t="n">
        <v>31020387</v>
      </c>
      <c r="D149" s="318" t="inlineStr">
        <is>
          <t>31543_Tracfone Total Wireless VOD 1Q'19-3Q'19</t>
        </is>
      </c>
      <c r="E149" s="318" t="inlineStr">
        <is>
          <t>Cooking Channel</t>
        </is>
      </c>
      <c r="F149" s="319" t="n">
        <v>43472</v>
      </c>
      <c r="G149" s="319" t="n">
        <v>43737</v>
      </c>
      <c r="H149" s="318" t="n">
        <v>161399</v>
      </c>
      <c r="I149" s="318" t="n">
        <v>0.71</v>
      </c>
      <c r="J149" s="318">
        <f>ROUND(H149*(I149/1000),2)</f>
        <v/>
      </c>
      <c r="K149" s="318" t="n"/>
    </row>
    <row r="150">
      <c r="B150" s="317" t="n">
        <v>123</v>
      </c>
      <c r="C150" s="318" t="n">
        <v>31020387</v>
      </c>
      <c r="D150" s="318" t="inlineStr">
        <is>
          <t>31543_Tracfone Total Wireless VOD 1Q'19-3Q'19</t>
        </is>
      </c>
      <c r="E150" s="318" t="inlineStr">
        <is>
          <t>Destination America</t>
        </is>
      </c>
      <c r="F150" s="319" t="n">
        <v>43472</v>
      </c>
      <c r="G150" s="319" t="n">
        <v>43737</v>
      </c>
      <c r="H150" s="318" t="n">
        <v>420</v>
      </c>
      <c r="I150" s="318" t="n">
        <v>0.71</v>
      </c>
      <c r="J150" s="318">
        <f>ROUND(H150*(I150/1000),2)</f>
        <v/>
      </c>
      <c r="K150" s="318" t="n"/>
    </row>
    <row r="151">
      <c r="B151" s="317" t="n">
        <v>124</v>
      </c>
      <c r="C151" s="318" t="n">
        <v>31020387</v>
      </c>
      <c r="D151" s="318" t="inlineStr">
        <is>
          <t>31543_Tracfone Total Wireless VOD 1Q'19-3Q'19</t>
        </is>
      </c>
      <c r="E151" s="318" t="inlineStr">
        <is>
          <t>DIY Network</t>
        </is>
      </c>
      <c r="F151" s="319" t="n">
        <v>43472</v>
      </c>
      <c r="G151" s="319" t="n">
        <v>43737</v>
      </c>
      <c r="H151" s="318" t="n">
        <v>401452</v>
      </c>
      <c r="I151" s="318" t="n">
        <v>0.71</v>
      </c>
      <c r="J151" s="318">
        <f>ROUND(H151*(I151/1000),2)</f>
        <v/>
      </c>
      <c r="K151" s="318" t="n"/>
    </row>
    <row r="152">
      <c r="B152" s="317" t="n">
        <v>125</v>
      </c>
      <c r="C152" s="318" t="n">
        <v>31020387</v>
      </c>
      <c r="D152" s="318" t="inlineStr">
        <is>
          <t>31543_Tracfone Total Wireless VOD 1Q'19-3Q'19</t>
        </is>
      </c>
      <c r="E152" s="318" t="inlineStr">
        <is>
          <t>Food Network</t>
        </is>
      </c>
      <c r="F152" s="319" t="n">
        <v>43472</v>
      </c>
      <c r="G152" s="319" t="n">
        <v>43737</v>
      </c>
      <c r="H152" s="318" t="n">
        <v>1221108</v>
      </c>
      <c r="I152" s="318" t="n">
        <v>0.71</v>
      </c>
      <c r="J152" s="318">
        <f>ROUND(H152*(I152/1000),2)</f>
        <v/>
      </c>
      <c r="K152" s="318" t="n"/>
    </row>
    <row r="153">
      <c r="B153" s="317" t="n">
        <v>126</v>
      </c>
      <c r="C153" s="318" t="n">
        <v>31020387</v>
      </c>
      <c r="D153" s="318" t="inlineStr">
        <is>
          <t>31543_Tracfone Total Wireless VOD 1Q'19-3Q'19</t>
        </is>
      </c>
      <c r="E153" s="318" t="inlineStr">
        <is>
          <t>HGTV</t>
        </is>
      </c>
      <c r="F153" s="319" t="n">
        <v>43472</v>
      </c>
      <c r="G153" s="319" t="n">
        <v>43737</v>
      </c>
      <c r="H153" s="318" t="n">
        <v>1344433</v>
      </c>
      <c r="I153" s="318" t="n">
        <v>0.71</v>
      </c>
      <c r="J153" s="318">
        <f>ROUND(H153*(I153/1000),2)</f>
        <v/>
      </c>
      <c r="K153" s="318" t="n"/>
    </row>
    <row r="154">
      <c r="B154" s="317" t="n">
        <v>127</v>
      </c>
      <c r="C154" s="318" t="n">
        <v>31020387</v>
      </c>
      <c r="D154" s="318" t="inlineStr">
        <is>
          <t>31543_Tracfone Total Wireless VOD 1Q'19-3Q'19</t>
        </is>
      </c>
      <c r="E154" s="318" t="inlineStr">
        <is>
          <t>TLC</t>
        </is>
      </c>
      <c r="F154" s="319" t="n">
        <v>43472</v>
      </c>
      <c r="G154" s="319" t="n">
        <v>43737</v>
      </c>
      <c r="H154" s="318" t="n">
        <v>2099039</v>
      </c>
      <c r="I154" s="318" t="n">
        <v>0.71</v>
      </c>
      <c r="J154" s="318">
        <f>ROUND(H154*(I154/1000),2)</f>
        <v/>
      </c>
      <c r="K154" s="318" t="n"/>
    </row>
    <row r="155">
      <c r="B155" s="317" t="n">
        <v>128</v>
      </c>
      <c r="C155" s="318" t="n">
        <v>31020645</v>
      </c>
      <c r="D155" s="318" t="inlineStr">
        <is>
          <t>30071_GEICO 2019 Discovery VOD</t>
        </is>
      </c>
      <c r="E155" s="318" t="inlineStr">
        <is>
          <t>Cooking Channel</t>
        </is>
      </c>
      <c r="F155" s="319" t="n">
        <v>43556</v>
      </c>
      <c r="G155" s="319" t="n">
        <v>43709</v>
      </c>
      <c r="H155" s="318" t="n">
        <v>74908</v>
      </c>
      <c r="I155" s="318" t="n">
        <v>0.71</v>
      </c>
      <c r="J155" s="318">
        <f>ROUND(H155*(I155/1000),2)</f>
        <v/>
      </c>
      <c r="K155" s="318" t="n"/>
    </row>
    <row r="156">
      <c r="B156" s="317" t="n">
        <v>129</v>
      </c>
      <c r="C156" s="318" t="n">
        <v>31020645</v>
      </c>
      <c r="D156" s="318" t="inlineStr">
        <is>
          <t>30071_GEICO 2019 Discovery VOD</t>
        </is>
      </c>
      <c r="E156" s="318" t="inlineStr">
        <is>
          <t>Destination America</t>
        </is>
      </c>
      <c r="F156" s="319" t="n">
        <v>43556</v>
      </c>
      <c r="G156" s="319" t="n">
        <v>43709</v>
      </c>
      <c r="H156" s="318" t="n">
        <v>154</v>
      </c>
      <c r="I156" s="318" t="n">
        <v>0.71</v>
      </c>
      <c r="J156" s="318">
        <f>ROUND(H156*(I156/1000),2)</f>
        <v/>
      </c>
      <c r="K156" s="318" t="n"/>
    </row>
    <row r="157">
      <c r="B157" s="317" t="n">
        <v>130</v>
      </c>
      <c r="C157" s="318" t="n">
        <v>31020645</v>
      </c>
      <c r="D157" s="318" t="inlineStr">
        <is>
          <t>30071_GEICO 2019 Discovery VOD</t>
        </is>
      </c>
      <c r="E157" s="318" t="inlineStr">
        <is>
          <t>DIY Network</t>
        </is>
      </c>
      <c r="F157" s="319" t="n">
        <v>43556</v>
      </c>
      <c r="G157" s="319" t="n">
        <v>43709</v>
      </c>
      <c r="H157" s="318" t="n">
        <v>72903</v>
      </c>
      <c r="I157" s="318" t="n">
        <v>0.71</v>
      </c>
      <c r="J157" s="318">
        <f>ROUND(H157*(I157/1000),2)</f>
        <v/>
      </c>
      <c r="K157" s="318" t="n"/>
    </row>
    <row r="158">
      <c r="B158" s="317" t="n">
        <v>131</v>
      </c>
      <c r="C158" s="318" t="n">
        <v>31020645</v>
      </c>
      <c r="D158" s="318" t="inlineStr">
        <is>
          <t>30071_GEICO 2019 Discovery VOD</t>
        </is>
      </c>
      <c r="E158" s="318" t="inlineStr">
        <is>
          <t>Food Network</t>
        </is>
      </c>
      <c r="F158" s="319" t="n">
        <v>43556</v>
      </c>
      <c r="G158" s="319" t="n">
        <v>43709</v>
      </c>
      <c r="H158" s="318" t="n">
        <v>366384</v>
      </c>
      <c r="I158" s="318" t="n">
        <v>0.71</v>
      </c>
      <c r="J158" s="318">
        <f>ROUND(H158*(I158/1000),2)</f>
        <v/>
      </c>
      <c r="K158" s="318" t="n"/>
    </row>
    <row r="159">
      <c r="B159" s="317" t="n">
        <v>132</v>
      </c>
      <c r="C159" s="318" t="n">
        <v>31020645</v>
      </c>
      <c r="D159" s="318" t="inlineStr">
        <is>
          <t>30071_GEICO 2019 Discovery VOD</t>
        </is>
      </c>
      <c r="E159" s="318" t="inlineStr">
        <is>
          <t>HGTV</t>
        </is>
      </c>
      <c r="F159" s="319" t="n">
        <v>43556</v>
      </c>
      <c r="G159" s="319" t="n">
        <v>43709</v>
      </c>
      <c r="H159" s="318" t="n">
        <v>259574</v>
      </c>
      <c r="I159" s="318" t="n">
        <v>0.71</v>
      </c>
      <c r="J159" s="318">
        <f>ROUND(H159*(I159/1000),2)</f>
        <v/>
      </c>
      <c r="K159" s="318" t="n"/>
    </row>
    <row r="160">
      <c r="B160" s="317" t="n">
        <v>133</v>
      </c>
      <c r="C160" s="318" t="n">
        <v>31020645</v>
      </c>
      <c r="D160" s="318" t="inlineStr">
        <is>
          <t>30071_GEICO 2019 Discovery VOD</t>
        </is>
      </c>
      <c r="E160" s="318" t="inlineStr">
        <is>
          <t>Travel Channel</t>
        </is>
      </c>
      <c r="F160" s="319" t="n">
        <v>43556</v>
      </c>
      <c r="G160" s="319" t="n">
        <v>43709</v>
      </c>
      <c r="H160" s="318" t="n">
        <v>475254</v>
      </c>
      <c r="I160" s="318" t="n">
        <v>0.71</v>
      </c>
      <c r="J160" s="318">
        <f>ROUND(H160*(I160/1000),2)</f>
        <v/>
      </c>
      <c r="K160" s="318" t="n"/>
    </row>
    <row r="161">
      <c r="B161" s="317" t="n">
        <v>134</v>
      </c>
      <c r="C161" s="318" t="n">
        <v>31077200</v>
      </c>
      <c r="D161" s="318" t="inlineStr">
        <is>
          <t>31444_Chattem TVE/VOD 2019</t>
        </is>
      </c>
      <c r="E161" s="318" t="inlineStr">
        <is>
          <t>Animal Planet</t>
        </is>
      </c>
      <c r="F161" s="319" t="n">
        <v>43570</v>
      </c>
      <c r="G161" s="319" t="n">
        <v>43830</v>
      </c>
      <c r="H161" s="318" t="n">
        <v>364987</v>
      </c>
      <c r="I161" s="318" t="n">
        <v>0.71</v>
      </c>
      <c r="J161" s="318">
        <f>ROUND(H161*(I161/1000),2)</f>
        <v/>
      </c>
      <c r="K161" s="318" t="n"/>
    </row>
    <row r="162">
      <c r="B162" s="317" t="n">
        <v>135</v>
      </c>
      <c r="C162" s="318" t="n">
        <v>31077200</v>
      </c>
      <c r="D162" s="318" t="inlineStr">
        <is>
          <t>31444_Chattem TVE/VOD 2019</t>
        </is>
      </c>
      <c r="E162" s="318" t="inlineStr">
        <is>
          <t>Cooking Channel</t>
        </is>
      </c>
      <c r="F162" s="319" t="n">
        <v>43587</v>
      </c>
      <c r="G162" s="319" t="n">
        <v>43830</v>
      </c>
      <c r="H162" s="318" t="n">
        <v>135031</v>
      </c>
      <c r="I162" s="318" t="n">
        <v>0.71</v>
      </c>
      <c r="J162" s="318">
        <f>ROUND(H162*(I162/1000),2)</f>
        <v/>
      </c>
      <c r="K162" s="318" t="n"/>
    </row>
    <row r="163">
      <c r="B163" s="317" t="n">
        <v>136</v>
      </c>
      <c r="C163" s="318" t="n">
        <v>31077200</v>
      </c>
      <c r="D163" s="318" t="inlineStr">
        <is>
          <t>31444_Chattem TVE/VOD 2019</t>
        </is>
      </c>
      <c r="E163" s="318" t="inlineStr">
        <is>
          <t>Destination America</t>
        </is>
      </c>
      <c r="F163" s="319" t="n">
        <v>43587</v>
      </c>
      <c r="G163" s="319" t="n">
        <v>43830</v>
      </c>
      <c r="H163" s="318" t="n">
        <v>290</v>
      </c>
      <c r="I163" s="318" t="n">
        <v>0.71</v>
      </c>
      <c r="J163" s="318">
        <f>ROUND(H163*(I163/1000),2)</f>
        <v/>
      </c>
      <c r="K163" s="318" t="n"/>
    </row>
    <row r="164">
      <c r="B164" s="317" t="n">
        <v>137</v>
      </c>
      <c r="C164" s="318" t="n">
        <v>31077200</v>
      </c>
      <c r="D164" s="318" t="inlineStr">
        <is>
          <t>31444_Chattem TVE/VOD 2019</t>
        </is>
      </c>
      <c r="E164" s="318" t="inlineStr">
        <is>
          <t>Discovery</t>
        </is>
      </c>
      <c r="F164" s="319" t="n">
        <v>43570</v>
      </c>
      <c r="G164" s="319" t="n">
        <v>43830</v>
      </c>
      <c r="H164" s="318" t="n">
        <v>563947</v>
      </c>
      <c r="I164" s="318" t="n">
        <v>0.71</v>
      </c>
      <c r="J164" s="318">
        <f>ROUND(H164*(I164/1000),2)</f>
        <v/>
      </c>
      <c r="K164" s="318" t="n"/>
    </row>
    <row r="165">
      <c r="B165" s="317" t="n">
        <v>138</v>
      </c>
      <c r="C165" s="318" t="n">
        <v>31077200</v>
      </c>
      <c r="D165" s="318" t="inlineStr">
        <is>
          <t>31444_Chattem TVE/VOD 2019</t>
        </is>
      </c>
      <c r="E165" s="318" t="inlineStr">
        <is>
          <t>DIY Network</t>
        </is>
      </c>
      <c r="F165" s="319" t="n">
        <v>43587</v>
      </c>
      <c r="G165" s="319" t="n">
        <v>43830</v>
      </c>
      <c r="H165" s="318" t="n">
        <v>165392</v>
      </c>
      <c r="I165" s="318" t="n">
        <v>0.71</v>
      </c>
      <c r="J165" s="318">
        <f>ROUND(H165*(I165/1000),2)</f>
        <v/>
      </c>
      <c r="K165" s="318" t="n"/>
    </row>
    <row r="166">
      <c r="B166" s="317" t="n">
        <v>139</v>
      </c>
      <c r="C166" s="318" t="n">
        <v>31077200</v>
      </c>
      <c r="D166" s="318" t="inlineStr">
        <is>
          <t>31444_Chattem TVE/VOD 2019</t>
        </is>
      </c>
      <c r="E166" s="318" t="inlineStr">
        <is>
          <t>Food Network</t>
        </is>
      </c>
      <c r="F166" s="319" t="n">
        <v>43587</v>
      </c>
      <c r="G166" s="319" t="n">
        <v>43830</v>
      </c>
      <c r="H166" s="318" t="n">
        <v>758736</v>
      </c>
      <c r="I166" s="318" t="n">
        <v>0.71</v>
      </c>
      <c r="J166" s="318">
        <f>ROUND(H166*(I166/1000),2)</f>
        <v/>
      </c>
      <c r="K166" s="318" t="n"/>
    </row>
    <row r="167">
      <c r="B167" s="317" t="n">
        <v>140</v>
      </c>
      <c r="C167" s="318" t="n">
        <v>31077200</v>
      </c>
      <c r="D167" s="318" t="inlineStr">
        <is>
          <t>31444_Chattem TVE/VOD 2019</t>
        </is>
      </c>
      <c r="E167" s="318" t="inlineStr">
        <is>
          <t>HGTV</t>
        </is>
      </c>
      <c r="F167" s="319" t="n">
        <v>43587</v>
      </c>
      <c r="G167" s="319" t="n">
        <v>43830</v>
      </c>
      <c r="H167" s="318" t="n">
        <v>629157</v>
      </c>
      <c r="I167" s="318" t="n">
        <v>0.71</v>
      </c>
      <c r="J167" s="318">
        <f>ROUND(H167*(I167/1000),2)</f>
        <v/>
      </c>
      <c r="K167" s="318" t="n"/>
    </row>
    <row r="168">
      <c r="B168" s="317" t="n">
        <v>141</v>
      </c>
      <c r="C168" s="318" t="n">
        <v>31077200</v>
      </c>
      <c r="D168" s="318" t="inlineStr">
        <is>
          <t>31444_Chattem TVE/VOD 2019</t>
        </is>
      </c>
      <c r="E168" s="318" t="inlineStr">
        <is>
          <t>Investigation Discovery</t>
        </is>
      </c>
      <c r="F168" s="319" t="n">
        <v>43570</v>
      </c>
      <c r="G168" s="319" t="n">
        <v>43830</v>
      </c>
      <c r="H168" s="318" t="n">
        <v>572854</v>
      </c>
      <c r="I168" s="318" t="n">
        <v>0.71</v>
      </c>
      <c r="J168" s="318">
        <f>ROUND(H168*(I168/1000),2)</f>
        <v/>
      </c>
      <c r="K168" s="318" t="n"/>
    </row>
    <row r="169">
      <c r="B169" s="317" t="n">
        <v>142</v>
      </c>
      <c r="C169" s="318" t="n">
        <v>31077200</v>
      </c>
      <c r="D169" s="318" t="inlineStr">
        <is>
          <t>31444_Chattem TVE/VOD 2019</t>
        </is>
      </c>
      <c r="E169" s="318" t="inlineStr">
        <is>
          <t>TLC</t>
        </is>
      </c>
      <c r="F169" s="319" t="n">
        <v>43570</v>
      </c>
      <c r="G169" s="319" t="n">
        <v>43830</v>
      </c>
      <c r="H169" s="318" t="n">
        <v>875373</v>
      </c>
      <c r="I169" s="318" t="n">
        <v>0.71</v>
      </c>
      <c r="J169" s="318">
        <f>ROUND(H169*(I169/1000),2)</f>
        <v/>
      </c>
      <c r="K169" s="318" t="n"/>
    </row>
    <row r="170">
      <c r="B170" s="317" t="n">
        <v>143</v>
      </c>
      <c r="C170" s="318" t="n">
        <v>31077200</v>
      </c>
      <c r="D170" s="318" t="inlineStr">
        <is>
          <t>31444_Chattem TVE/VOD 2019</t>
        </is>
      </c>
      <c r="E170" s="318" t="inlineStr">
        <is>
          <t>Travel Channel</t>
        </is>
      </c>
      <c r="F170" s="319" t="n">
        <v>43587</v>
      </c>
      <c r="G170" s="319" t="n">
        <v>43830</v>
      </c>
      <c r="H170" s="318" t="n">
        <v>943247</v>
      </c>
      <c r="I170" s="318" t="n">
        <v>0.71</v>
      </c>
      <c r="J170" s="318">
        <f>ROUND(H170*(I170/1000),2)</f>
        <v/>
      </c>
      <c r="K170" s="318" t="n"/>
    </row>
    <row r="171">
      <c r="B171" s="317" t="n">
        <v>144</v>
      </c>
      <c r="C171" s="318" t="n">
        <v>31139496</v>
      </c>
      <c r="D171" s="318" t="inlineStr">
        <is>
          <t>31514_Nationwide 2019 UF_FreeWheel_VOD</t>
        </is>
      </c>
      <c r="E171" s="318" t="inlineStr">
        <is>
          <t>American Heroes Channel</t>
        </is>
      </c>
      <c r="F171" s="319" t="n">
        <v>43564</v>
      </c>
      <c r="G171" s="319" t="n">
        <v>43646</v>
      </c>
      <c r="H171" s="318" t="n">
        <v>25608</v>
      </c>
      <c r="I171" s="318" t="n">
        <v>0.71</v>
      </c>
      <c r="J171" s="318">
        <f>ROUND(H171*(I171/1000),2)</f>
        <v/>
      </c>
      <c r="K171" s="318" t="n"/>
    </row>
    <row r="172">
      <c r="B172" s="317" t="n">
        <v>145</v>
      </c>
      <c r="C172" s="318" t="n">
        <v>31139496</v>
      </c>
      <c r="D172" s="318" t="inlineStr">
        <is>
          <t>31514_Nationwide 2019 UF_FreeWheel_VOD</t>
        </is>
      </c>
      <c r="E172" s="318" t="inlineStr">
        <is>
          <t>Animal Planet</t>
        </is>
      </c>
      <c r="F172" s="319" t="n">
        <v>43564</v>
      </c>
      <c r="G172" s="319" t="n">
        <v>43646</v>
      </c>
      <c r="H172" s="318" t="n">
        <v>130671</v>
      </c>
      <c r="I172" s="318" t="n">
        <v>0.71</v>
      </c>
      <c r="J172" s="318">
        <f>ROUND(H172*(I172/1000),2)</f>
        <v/>
      </c>
      <c r="K172" s="318" t="n"/>
    </row>
    <row r="173">
      <c r="B173" s="317" t="n">
        <v>146</v>
      </c>
      <c r="C173" s="318" t="n">
        <v>31139496</v>
      </c>
      <c r="D173" s="318" t="inlineStr">
        <is>
          <t>31514_Nationwide 2019 UF_FreeWheel_VOD</t>
        </is>
      </c>
      <c r="E173" s="318" t="inlineStr">
        <is>
          <t>Cooking Channel</t>
        </is>
      </c>
      <c r="F173" s="319" t="n">
        <v>43564</v>
      </c>
      <c r="G173" s="319" t="n">
        <v>43646</v>
      </c>
      <c r="H173" s="318" t="n">
        <v>44785</v>
      </c>
      <c r="I173" s="318" t="n">
        <v>0.71</v>
      </c>
      <c r="J173" s="318">
        <f>ROUND(H173*(I173/1000),2)</f>
        <v/>
      </c>
      <c r="K173" s="318" t="n"/>
    </row>
    <row r="174">
      <c r="B174" s="317" t="n">
        <v>147</v>
      </c>
      <c r="C174" s="318" t="n">
        <v>31139496</v>
      </c>
      <c r="D174" s="318" t="inlineStr">
        <is>
          <t>31514_Nationwide 2019 UF_FreeWheel_VOD</t>
        </is>
      </c>
      <c r="E174" s="318" t="inlineStr">
        <is>
          <t>Destination America</t>
        </is>
      </c>
      <c r="F174" s="319" t="n">
        <v>43564</v>
      </c>
      <c r="G174" s="319" t="n">
        <v>43646</v>
      </c>
      <c r="H174" s="318" t="n">
        <v>27864</v>
      </c>
      <c r="I174" s="318" t="n">
        <v>0.71</v>
      </c>
      <c r="J174" s="318">
        <f>ROUND(H174*(I174/1000),2)</f>
        <v/>
      </c>
      <c r="K174" s="318" t="n"/>
    </row>
    <row r="175">
      <c r="B175" s="317" t="n">
        <v>148</v>
      </c>
      <c r="C175" s="318" t="n">
        <v>31139496</v>
      </c>
      <c r="D175" s="318" t="inlineStr">
        <is>
          <t>31514_Nationwide 2019 UF_FreeWheel_VOD</t>
        </is>
      </c>
      <c r="E175" s="318" t="inlineStr">
        <is>
          <t>Discovery</t>
        </is>
      </c>
      <c r="F175" s="319" t="n">
        <v>43564</v>
      </c>
      <c r="G175" s="319" t="n">
        <v>43646</v>
      </c>
      <c r="H175" s="318" t="n">
        <v>216779</v>
      </c>
      <c r="I175" s="318" t="n">
        <v>0.71</v>
      </c>
      <c r="J175" s="318">
        <f>ROUND(H175*(I175/1000),2)</f>
        <v/>
      </c>
      <c r="K175" s="318" t="n"/>
    </row>
    <row r="176">
      <c r="B176" s="317" t="n">
        <v>149</v>
      </c>
      <c r="C176" s="318" t="n">
        <v>31139496</v>
      </c>
      <c r="D176" s="318" t="inlineStr">
        <is>
          <t>31514_Nationwide 2019 UF_FreeWheel_VOD</t>
        </is>
      </c>
      <c r="E176" s="318" t="inlineStr">
        <is>
          <t>Discovery Life</t>
        </is>
      </c>
      <c r="F176" s="319" t="n">
        <v>43564</v>
      </c>
      <c r="G176" s="319" t="n">
        <v>43646</v>
      </c>
      <c r="H176" s="318" t="n">
        <v>17732</v>
      </c>
      <c r="I176" s="318" t="n">
        <v>0.71</v>
      </c>
      <c r="J176" s="318">
        <f>ROUND(H176*(I176/1000),2)</f>
        <v/>
      </c>
      <c r="K176" s="318" t="n"/>
    </row>
    <row r="177">
      <c r="B177" s="317" t="n">
        <v>150</v>
      </c>
      <c r="C177" s="318" t="n">
        <v>31139496</v>
      </c>
      <c r="D177" s="318" t="inlineStr">
        <is>
          <t>31514_Nationwide 2019 UF_FreeWheel_VOD</t>
        </is>
      </c>
      <c r="E177" s="318" t="inlineStr">
        <is>
          <t>DIY Network</t>
        </is>
      </c>
      <c r="F177" s="319" t="n">
        <v>43564</v>
      </c>
      <c r="G177" s="319" t="n">
        <v>43646</v>
      </c>
      <c r="H177" s="318" t="n">
        <v>47469</v>
      </c>
      <c r="I177" s="318" t="n">
        <v>0.71</v>
      </c>
      <c r="J177" s="318">
        <f>ROUND(H177*(I177/1000),2)</f>
        <v/>
      </c>
      <c r="K177" s="318" t="n"/>
    </row>
    <row r="178">
      <c r="B178" s="317" t="n">
        <v>151</v>
      </c>
      <c r="C178" s="318" t="n">
        <v>31139496</v>
      </c>
      <c r="D178" s="318" t="inlineStr">
        <is>
          <t>31514_Nationwide 2019 UF_FreeWheel_VOD</t>
        </is>
      </c>
      <c r="E178" s="318" t="inlineStr">
        <is>
          <t>Food Network</t>
        </is>
      </c>
      <c r="F178" s="319" t="n">
        <v>43564</v>
      </c>
      <c r="G178" s="319" t="n">
        <v>43646</v>
      </c>
      <c r="H178" s="318" t="n">
        <v>229797</v>
      </c>
      <c r="I178" s="318" t="n">
        <v>0.71</v>
      </c>
      <c r="J178" s="318">
        <f>ROUND(H178*(I178/1000),2)</f>
        <v/>
      </c>
      <c r="K178" s="318" t="n"/>
    </row>
    <row r="179">
      <c r="B179" s="317" t="n">
        <v>152</v>
      </c>
      <c r="C179" s="318" t="n">
        <v>31139496</v>
      </c>
      <c r="D179" s="318" t="inlineStr">
        <is>
          <t>31514_Nationwide 2019 UF_FreeWheel_VOD</t>
        </is>
      </c>
      <c r="E179" s="318" t="inlineStr">
        <is>
          <t>HGTV</t>
        </is>
      </c>
      <c r="F179" s="319" t="n">
        <v>43564</v>
      </c>
      <c r="G179" s="319" t="n">
        <v>43646</v>
      </c>
      <c r="H179" s="318" t="n">
        <v>173802</v>
      </c>
      <c r="I179" s="318" t="n">
        <v>0.71</v>
      </c>
      <c r="J179" s="318">
        <f>ROUND(H179*(I179/1000),2)</f>
        <v/>
      </c>
      <c r="K179" s="318" t="n"/>
    </row>
    <row r="180">
      <c r="B180" s="317" t="n">
        <v>153</v>
      </c>
      <c r="C180" s="318" t="n">
        <v>31139496</v>
      </c>
      <c r="D180" s="318" t="inlineStr">
        <is>
          <t>31514_Nationwide 2019 UF_FreeWheel_VOD</t>
        </is>
      </c>
      <c r="E180" s="318" t="inlineStr">
        <is>
          <t>Investigation Discovery</t>
        </is>
      </c>
      <c r="F180" s="319" t="n">
        <v>43564</v>
      </c>
      <c r="G180" s="319" t="n">
        <v>43646</v>
      </c>
      <c r="H180" s="318" t="n">
        <v>210608</v>
      </c>
      <c r="I180" s="318" t="n">
        <v>0.71</v>
      </c>
      <c r="J180" s="318">
        <f>ROUND(H180*(I180/1000),2)</f>
        <v/>
      </c>
      <c r="K180" s="318" t="n"/>
    </row>
    <row r="181">
      <c r="B181" s="317" t="n">
        <v>154</v>
      </c>
      <c r="C181" s="318" t="n">
        <v>31139496</v>
      </c>
      <c r="D181" s="318" t="inlineStr">
        <is>
          <t>31514_Nationwide 2019 UF_FreeWheel_VOD</t>
        </is>
      </c>
      <c r="E181" s="318" t="inlineStr">
        <is>
          <t>OWN: Oprah Winfrey Network</t>
        </is>
      </c>
      <c r="F181" s="319" t="n">
        <v>43564</v>
      </c>
      <c r="G181" s="319" t="n">
        <v>43646</v>
      </c>
      <c r="H181" s="318" t="n">
        <v>211991</v>
      </c>
      <c r="I181" s="318" t="n">
        <v>0.71</v>
      </c>
      <c r="J181" s="318">
        <f>ROUND(H181*(I181/1000),2)</f>
        <v/>
      </c>
      <c r="K181" s="318" t="n"/>
    </row>
    <row r="182">
      <c r="B182" s="317" t="n">
        <v>155</v>
      </c>
      <c r="C182" s="318" t="n">
        <v>31139496</v>
      </c>
      <c r="D182" s="318" t="inlineStr">
        <is>
          <t>31514_Nationwide 2019 UF_FreeWheel_VOD</t>
        </is>
      </c>
      <c r="E182" s="318" t="inlineStr">
        <is>
          <t>Science Channel</t>
        </is>
      </c>
      <c r="F182" s="319" t="n">
        <v>43564</v>
      </c>
      <c r="G182" s="319" t="n">
        <v>43646</v>
      </c>
      <c r="H182" s="318" t="n">
        <v>77985</v>
      </c>
      <c r="I182" s="318" t="n">
        <v>0.71</v>
      </c>
      <c r="J182" s="318">
        <f>ROUND(H182*(I182/1000),2)</f>
        <v/>
      </c>
      <c r="K182" s="318" t="n"/>
    </row>
    <row r="183">
      <c r="B183" s="317" t="n">
        <v>156</v>
      </c>
      <c r="C183" s="318" t="n">
        <v>31139496</v>
      </c>
      <c r="D183" s="318" t="inlineStr">
        <is>
          <t>31514_Nationwide 2019 UF_FreeWheel_VOD</t>
        </is>
      </c>
      <c r="E183" s="318" t="inlineStr">
        <is>
          <t>TLC</t>
        </is>
      </c>
      <c r="F183" s="319" t="n">
        <v>43564</v>
      </c>
      <c r="G183" s="319" t="n">
        <v>43646</v>
      </c>
      <c r="H183" s="318" t="n">
        <v>325587</v>
      </c>
      <c r="I183" s="318" t="n">
        <v>0.71</v>
      </c>
      <c r="J183" s="318">
        <f>ROUND(H183*(I183/1000),2)</f>
        <v/>
      </c>
      <c r="K183" s="318" t="n"/>
    </row>
    <row r="184">
      <c r="B184" s="317" t="n">
        <v>157</v>
      </c>
      <c r="C184" s="318" t="n">
        <v>31139496</v>
      </c>
      <c r="D184" s="318" t="inlineStr">
        <is>
          <t>31514_Nationwide 2019 UF_FreeWheel_VOD</t>
        </is>
      </c>
      <c r="E184" s="318" t="inlineStr">
        <is>
          <t>Travel Channel</t>
        </is>
      </c>
      <c r="F184" s="319" t="n">
        <v>43564</v>
      </c>
      <c r="G184" s="319" t="n">
        <v>43646</v>
      </c>
      <c r="H184" s="318" t="n">
        <v>297894</v>
      </c>
      <c r="I184" s="318" t="n">
        <v>0.71</v>
      </c>
      <c r="J184" s="318">
        <f>ROUND(H184*(I184/1000),2)</f>
        <v/>
      </c>
      <c r="K184" s="318" t="n"/>
    </row>
    <row r="185">
      <c r="B185" s="317" t="n">
        <v>158</v>
      </c>
      <c r="C185" s="318" t="n">
        <v>31139496</v>
      </c>
      <c r="D185" s="318" t="inlineStr">
        <is>
          <t>31514_Nationwide 2019 UF_FreeWheel_VOD</t>
        </is>
      </c>
      <c r="E185" s="318" t="inlineStr">
        <is>
          <t>Velocity</t>
        </is>
      </c>
      <c r="F185" s="319" t="n">
        <v>43564</v>
      </c>
      <c r="G185" s="319" t="n">
        <v>43646</v>
      </c>
      <c r="H185" s="318" t="n">
        <v>24951</v>
      </c>
      <c r="I185" s="318" t="n">
        <v>0.71</v>
      </c>
      <c r="J185" s="318">
        <f>ROUND(H185*(I185/1000),2)</f>
        <v/>
      </c>
      <c r="K185" s="318" t="n"/>
    </row>
    <row r="186">
      <c r="B186" s="317" t="n">
        <v>159</v>
      </c>
      <c r="C186" s="318" t="n">
        <v>31167727</v>
      </c>
      <c r="D186" s="318" t="inlineStr">
        <is>
          <t>31472_Tracfone Simple Mobile VOD 1Q'19-3Q'19</t>
        </is>
      </c>
      <c r="E186" s="318" t="inlineStr">
        <is>
          <t>Destination America</t>
        </is>
      </c>
      <c r="F186" s="319" t="n">
        <v>43565</v>
      </c>
      <c r="G186" s="319" t="n">
        <v>43646</v>
      </c>
      <c r="H186" s="318" t="n">
        <v>129751</v>
      </c>
      <c r="I186" s="318" t="n">
        <v>0.71</v>
      </c>
      <c r="J186" s="318">
        <f>ROUND(H186*(I186/1000),2)</f>
        <v/>
      </c>
      <c r="K186" s="318" t="n"/>
    </row>
    <row r="187">
      <c r="B187" s="317" t="n">
        <v>160</v>
      </c>
      <c r="C187" s="318" t="n">
        <v>31167727</v>
      </c>
      <c r="D187" s="318" t="inlineStr">
        <is>
          <t>31472_Tracfone Simple Mobile VOD 1Q'19-3Q'19</t>
        </is>
      </c>
      <c r="E187" s="318" t="inlineStr">
        <is>
          <t>Discovery</t>
        </is>
      </c>
      <c r="F187" s="319" t="n">
        <v>43565</v>
      </c>
      <c r="G187" s="319" t="n">
        <v>43646</v>
      </c>
      <c r="H187" s="318" t="n">
        <v>1555239</v>
      </c>
      <c r="I187" s="318" t="n">
        <v>0.71</v>
      </c>
      <c r="J187" s="318">
        <f>ROUND(H187*(I187/1000),2)</f>
        <v/>
      </c>
      <c r="K187" s="318" t="n"/>
    </row>
    <row r="188">
      <c r="B188" s="317" t="n">
        <v>161</v>
      </c>
      <c r="C188" s="318" t="n">
        <v>31167727</v>
      </c>
      <c r="D188" s="318" t="inlineStr">
        <is>
          <t>31472_Tracfone Simple Mobile VOD 1Q'19-3Q'19</t>
        </is>
      </c>
      <c r="E188" s="318" t="inlineStr">
        <is>
          <t>Discovery Life</t>
        </is>
      </c>
      <c r="F188" s="319" t="n">
        <v>43565</v>
      </c>
      <c r="G188" s="319" t="n">
        <v>43646</v>
      </c>
      <c r="H188" s="318" t="n">
        <v>59460</v>
      </c>
      <c r="I188" s="318" t="n">
        <v>0.71</v>
      </c>
      <c r="J188" s="318">
        <f>ROUND(H188*(I188/1000),2)</f>
        <v/>
      </c>
      <c r="K188" s="318" t="n"/>
    </row>
    <row r="189">
      <c r="B189" s="317" t="n">
        <v>162</v>
      </c>
      <c r="C189" s="318" t="n">
        <v>31167727</v>
      </c>
      <c r="D189" s="318" t="inlineStr">
        <is>
          <t>31472_Tracfone Simple Mobile VOD 1Q'19-3Q'19</t>
        </is>
      </c>
      <c r="E189" s="318" t="inlineStr">
        <is>
          <t>Velocity</t>
        </is>
      </c>
      <c r="F189" s="319" t="n">
        <v>43565</v>
      </c>
      <c r="G189" s="319" t="n">
        <v>43646</v>
      </c>
      <c r="H189" s="318" t="n">
        <v>102477</v>
      </c>
      <c r="I189" s="318" t="n">
        <v>0.71</v>
      </c>
      <c r="J189" s="318">
        <f>ROUND(H189*(I189/1000),2)</f>
        <v/>
      </c>
      <c r="K189" s="318" t="n"/>
    </row>
    <row r="190">
      <c r="B190" s="317" t="n">
        <v>163</v>
      </c>
      <c r="C190" s="318" t="n">
        <v>31193529</v>
      </c>
      <c r="D190" s="318" t="inlineStr">
        <is>
          <t>31581_Microsoft Innovation 1Q 2019 TVE/VOD</t>
        </is>
      </c>
      <c r="E190" s="318" t="inlineStr">
        <is>
          <t>Discovery</t>
        </is>
      </c>
      <c r="F190" s="319" t="n">
        <v>43556</v>
      </c>
      <c r="G190" s="319" t="n">
        <v>43632</v>
      </c>
      <c r="H190" s="318" t="n">
        <v>548905</v>
      </c>
      <c r="I190" s="318" t="n">
        <v>0.71</v>
      </c>
      <c r="J190" s="318">
        <f>ROUND(H190*(I190/1000),2)</f>
        <v/>
      </c>
      <c r="K190" s="318" t="n"/>
    </row>
    <row r="191">
      <c r="B191" s="317" t="n">
        <v>164</v>
      </c>
      <c r="C191" s="318" t="n">
        <v>31287697</v>
      </c>
      <c r="D191" s="318" t="inlineStr">
        <is>
          <t>31314_Constant Contact 1H19 FEP</t>
        </is>
      </c>
      <c r="E191" s="318" t="inlineStr">
        <is>
          <t>Discovery</t>
        </is>
      </c>
      <c r="F191" s="319" t="n">
        <v>43586</v>
      </c>
      <c r="G191" s="319" t="n">
        <v>43597</v>
      </c>
      <c r="H191" s="318" t="n">
        <v>7</v>
      </c>
      <c r="I191" s="318" t="n">
        <v>0.71</v>
      </c>
      <c r="J191" s="318">
        <f>ROUND(H191*(I191/1000),2)</f>
        <v/>
      </c>
      <c r="K191" s="318" t="n"/>
    </row>
    <row r="192">
      <c r="B192" s="317" t="n">
        <v>165</v>
      </c>
      <c r="C192" s="318" t="n">
        <v>31287697</v>
      </c>
      <c r="D192" s="318" t="inlineStr">
        <is>
          <t>31314_Constant Contact 1H19 FEP</t>
        </is>
      </c>
      <c r="E192" s="318" t="inlineStr">
        <is>
          <t>TLC</t>
        </is>
      </c>
      <c r="F192" s="319" t="n">
        <v>43586</v>
      </c>
      <c r="G192" s="319" t="n">
        <v>43597</v>
      </c>
      <c r="H192" s="318" t="n">
        <v>3</v>
      </c>
      <c r="I192" s="318" t="n">
        <v>0.71</v>
      </c>
      <c r="J192" s="318">
        <f>ROUND(H192*(I192/1000),2)</f>
        <v/>
      </c>
      <c r="K192" s="318" t="n"/>
    </row>
    <row r="193">
      <c r="B193" s="317" t="n">
        <v>166</v>
      </c>
      <c r="C193" s="318" t="n">
        <v>31315216</v>
      </c>
      <c r="D193" s="318" t="inlineStr">
        <is>
          <t>31314_Constant Contact 1H19 FEP_FreeWheel VOD</t>
        </is>
      </c>
      <c r="E193" s="318" t="inlineStr">
        <is>
          <t>Cooking Channel</t>
        </is>
      </c>
      <c r="F193" s="319" t="n">
        <v>43586</v>
      </c>
      <c r="G193" s="319" t="n">
        <v>43604</v>
      </c>
      <c r="H193" s="318" t="n">
        <v>4453</v>
      </c>
      <c r="I193" s="318" t="n">
        <v>0.71</v>
      </c>
      <c r="J193" s="318">
        <f>ROUND(H193*(I193/1000),2)</f>
        <v/>
      </c>
      <c r="K193" s="318" t="n"/>
    </row>
    <row r="194">
      <c r="B194" s="317" t="n">
        <v>167</v>
      </c>
      <c r="C194" s="318" t="n">
        <v>31315216</v>
      </c>
      <c r="D194" s="318" t="inlineStr">
        <is>
          <t>31314_Constant Contact 1H19 FEP_FreeWheel VOD</t>
        </is>
      </c>
      <c r="E194" s="318" t="inlineStr">
        <is>
          <t>Destination America</t>
        </is>
      </c>
      <c r="F194" s="319" t="n">
        <v>43586</v>
      </c>
      <c r="G194" s="319" t="n">
        <v>43604</v>
      </c>
      <c r="H194" s="318" t="n">
        <v>27</v>
      </c>
      <c r="I194" s="318" t="n">
        <v>0.71</v>
      </c>
      <c r="J194" s="318">
        <f>ROUND(H194*(I194/1000),2)</f>
        <v/>
      </c>
      <c r="K194" s="318" t="n"/>
    </row>
    <row r="195">
      <c r="B195" s="317" t="n">
        <v>168</v>
      </c>
      <c r="C195" s="318" t="n">
        <v>31315216</v>
      </c>
      <c r="D195" s="318" t="inlineStr">
        <is>
          <t>31314_Constant Contact 1H19 FEP_FreeWheel VOD</t>
        </is>
      </c>
      <c r="E195" s="318" t="inlineStr">
        <is>
          <t>Discovery</t>
        </is>
      </c>
      <c r="F195" s="319" t="n">
        <v>43600</v>
      </c>
      <c r="G195" s="319" t="n">
        <v>43604</v>
      </c>
      <c r="H195" s="318" t="n">
        <v>32531</v>
      </c>
      <c r="I195" s="318" t="n">
        <v>0.71</v>
      </c>
      <c r="J195" s="318">
        <f>ROUND(H195*(I195/1000),2)</f>
        <v/>
      </c>
      <c r="K195" s="318" t="n"/>
    </row>
    <row r="196">
      <c r="B196" s="317" t="n">
        <v>169</v>
      </c>
      <c r="C196" s="318" t="n">
        <v>31315216</v>
      </c>
      <c r="D196" s="318" t="inlineStr">
        <is>
          <t>31314_Constant Contact 1H19 FEP_FreeWheel VOD</t>
        </is>
      </c>
      <c r="E196" s="318" t="inlineStr">
        <is>
          <t>DIY Network</t>
        </is>
      </c>
      <c r="F196" s="319" t="n">
        <v>43586</v>
      </c>
      <c r="G196" s="319" t="n">
        <v>43604</v>
      </c>
      <c r="H196" s="318" t="n">
        <v>4920</v>
      </c>
      <c r="I196" s="318" t="n">
        <v>0.71</v>
      </c>
      <c r="J196" s="318">
        <f>ROUND(H196*(I196/1000),2)</f>
        <v/>
      </c>
      <c r="K196" s="318" t="n"/>
    </row>
    <row r="197">
      <c r="B197" s="317" t="n">
        <v>170</v>
      </c>
      <c r="C197" s="318" t="n">
        <v>31315216</v>
      </c>
      <c r="D197" s="318" t="inlineStr">
        <is>
          <t>31314_Constant Contact 1H19 FEP_FreeWheel VOD</t>
        </is>
      </c>
      <c r="E197" s="318" t="inlineStr">
        <is>
          <t>Food Network</t>
        </is>
      </c>
      <c r="F197" s="319" t="n">
        <v>43586</v>
      </c>
      <c r="G197" s="319" t="n">
        <v>43604</v>
      </c>
      <c r="H197" s="318" t="n">
        <v>10395</v>
      </c>
      <c r="I197" s="318" t="n">
        <v>0.71</v>
      </c>
      <c r="J197" s="318">
        <f>ROUND(H197*(I197/1000),2)</f>
        <v/>
      </c>
      <c r="K197" s="318" t="n"/>
    </row>
    <row r="198">
      <c r="B198" s="317" t="n">
        <v>171</v>
      </c>
      <c r="C198" s="318" t="n">
        <v>31315216</v>
      </c>
      <c r="D198" s="318" t="inlineStr">
        <is>
          <t>31314_Constant Contact 1H19 FEP_FreeWheel VOD</t>
        </is>
      </c>
      <c r="E198" s="318" t="inlineStr">
        <is>
          <t>HGTV</t>
        </is>
      </c>
      <c r="F198" s="319" t="n">
        <v>43586</v>
      </c>
      <c r="G198" s="319" t="n">
        <v>43604</v>
      </c>
      <c r="H198" s="318" t="n">
        <v>83821</v>
      </c>
      <c r="I198" s="318" t="n">
        <v>0.71</v>
      </c>
      <c r="J198" s="318">
        <f>ROUND(H198*(I198/1000),2)</f>
        <v/>
      </c>
      <c r="K198" s="318" t="n"/>
    </row>
    <row r="199">
      <c r="B199" s="317" t="n">
        <v>172</v>
      </c>
      <c r="C199" s="318" t="n">
        <v>31315216</v>
      </c>
      <c r="D199" s="318" t="inlineStr">
        <is>
          <t>31314_Constant Contact 1H19 FEP_FreeWheel VOD</t>
        </is>
      </c>
      <c r="E199" s="318" t="inlineStr">
        <is>
          <t>TLC</t>
        </is>
      </c>
      <c r="F199" s="319" t="n">
        <v>43600</v>
      </c>
      <c r="G199" s="319" t="n">
        <v>43604</v>
      </c>
      <c r="H199" s="318" t="n">
        <v>414766</v>
      </c>
      <c r="I199" s="318" t="n">
        <v>0.71</v>
      </c>
      <c r="J199" s="318">
        <f>ROUND(H199*(I199/1000),2)</f>
        <v/>
      </c>
      <c r="K199" s="318" t="n"/>
    </row>
    <row r="200">
      <c r="B200" s="317" t="n">
        <v>173</v>
      </c>
      <c r="C200" s="318" t="n">
        <v>31428650</v>
      </c>
      <c r="D200" s="318" t="inlineStr">
        <is>
          <t>31624_Hershey's VOD 1Q'19-4Q'19</t>
        </is>
      </c>
      <c r="E200" s="318" t="inlineStr">
        <is>
          <t>American Heroes Channel</t>
        </is>
      </c>
      <c r="F200" s="319" t="n">
        <v>43556</v>
      </c>
      <c r="G200" s="319" t="n">
        <v>43646</v>
      </c>
      <c r="H200" s="318" t="n">
        <v>1677</v>
      </c>
      <c r="I200" s="318" t="n">
        <v>0.71</v>
      </c>
      <c r="J200" s="318">
        <f>ROUND(H200*(I200/1000),2)</f>
        <v/>
      </c>
      <c r="K200" s="318" t="n"/>
    </row>
    <row r="201">
      <c r="B201" s="317" t="n">
        <v>174</v>
      </c>
      <c r="C201" s="318" t="n">
        <v>31428650</v>
      </c>
      <c r="D201" s="318" t="inlineStr">
        <is>
          <t>31624_Hershey's VOD 1Q'19-4Q'19</t>
        </is>
      </c>
      <c r="E201" s="318" t="inlineStr">
        <is>
          <t>Animal Planet</t>
        </is>
      </c>
      <c r="F201" s="319" t="n">
        <v>43556</v>
      </c>
      <c r="G201" s="319" t="n">
        <v>43646</v>
      </c>
      <c r="H201" s="318" t="n">
        <v>11698</v>
      </c>
      <c r="I201" s="318" t="n">
        <v>0.71</v>
      </c>
      <c r="J201" s="318">
        <f>ROUND(H201*(I201/1000),2)</f>
        <v/>
      </c>
      <c r="K201" s="318" t="n"/>
    </row>
    <row r="202">
      <c r="B202" s="317" t="n">
        <v>175</v>
      </c>
      <c r="C202" s="318" t="n">
        <v>31428650</v>
      </c>
      <c r="D202" s="318" t="inlineStr">
        <is>
          <t>31624_Hershey's VOD 1Q'19-4Q'19</t>
        </is>
      </c>
      <c r="E202" s="318" t="inlineStr">
        <is>
          <t>Cooking Channel</t>
        </is>
      </c>
      <c r="F202" s="319" t="n">
        <v>43556</v>
      </c>
      <c r="G202" s="319" t="n">
        <v>43646</v>
      </c>
      <c r="H202" s="318" t="n">
        <v>3248</v>
      </c>
      <c r="I202" s="318" t="n">
        <v>0.71</v>
      </c>
      <c r="J202" s="318">
        <f>ROUND(H202*(I202/1000),2)</f>
        <v/>
      </c>
      <c r="K202" s="318" t="n"/>
    </row>
    <row r="203">
      <c r="B203" s="317" t="n">
        <v>176</v>
      </c>
      <c r="C203" s="318" t="n">
        <v>31428650</v>
      </c>
      <c r="D203" s="318" t="inlineStr">
        <is>
          <t>31624_Hershey's VOD 1Q'19-4Q'19</t>
        </is>
      </c>
      <c r="E203" s="318" t="inlineStr">
        <is>
          <t>Destination America</t>
        </is>
      </c>
      <c r="F203" s="319" t="n">
        <v>43556</v>
      </c>
      <c r="G203" s="319" t="n">
        <v>43646</v>
      </c>
      <c r="H203" s="318" t="n">
        <v>2167</v>
      </c>
      <c r="I203" s="318" t="n">
        <v>0.71</v>
      </c>
      <c r="J203" s="318">
        <f>ROUND(H203*(I203/1000),2)</f>
        <v/>
      </c>
      <c r="K203" s="318" t="n"/>
    </row>
    <row r="204">
      <c r="B204" s="317" t="n">
        <v>177</v>
      </c>
      <c r="C204" s="318" t="n">
        <v>31428650</v>
      </c>
      <c r="D204" s="318" t="inlineStr">
        <is>
          <t>31624_Hershey's VOD 1Q'19-4Q'19</t>
        </is>
      </c>
      <c r="E204" s="318" t="inlineStr">
        <is>
          <t>Discovery</t>
        </is>
      </c>
      <c r="F204" s="319" t="n">
        <v>43556</v>
      </c>
      <c r="G204" s="319" t="n">
        <v>43646</v>
      </c>
      <c r="H204" s="318" t="n">
        <v>321353</v>
      </c>
      <c r="I204" s="318" t="n">
        <v>0.71</v>
      </c>
      <c r="J204" s="318">
        <f>ROUND(H204*(I204/1000),2)</f>
        <v/>
      </c>
      <c r="K204" s="318" t="n"/>
    </row>
    <row r="205">
      <c r="B205" s="317" t="n">
        <v>178</v>
      </c>
      <c r="C205" s="318" t="n">
        <v>31428650</v>
      </c>
      <c r="D205" s="318" t="inlineStr">
        <is>
          <t>31624_Hershey's VOD 1Q'19-4Q'19</t>
        </is>
      </c>
      <c r="E205" s="318" t="inlineStr">
        <is>
          <t>Discovery en Espanol</t>
        </is>
      </c>
      <c r="F205" s="319" t="n">
        <v>43556</v>
      </c>
      <c r="G205" s="319" t="n">
        <v>43646</v>
      </c>
      <c r="H205" s="318" t="n">
        <v>868</v>
      </c>
      <c r="I205" s="318" t="n">
        <v>0.71</v>
      </c>
      <c r="J205" s="318">
        <f>ROUND(H205*(I205/1000),2)</f>
        <v/>
      </c>
      <c r="K205" s="318" t="n"/>
    </row>
    <row r="206">
      <c r="B206" s="317" t="n">
        <v>179</v>
      </c>
      <c r="C206" s="318" t="n">
        <v>31428650</v>
      </c>
      <c r="D206" s="318" t="inlineStr">
        <is>
          <t>31624_Hershey's VOD 1Q'19-4Q'19</t>
        </is>
      </c>
      <c r="E206" s="318" t="inlineStr">
        <is>
          <t>Discovery Familia</t>
        </is>
      </c>
      <c r="F206" s="319" t="n">
        <v>43556</v>
      </c>
      <c r="G206" s="319" t="n">
        <v>43646</v>
      </c>
      <c r="H206" s="318" t="n">
        <v>354</v>
      </c>
      <c r="I206" s="318" t="n">
        <v>0.71</v>
      </c>
      <c r="J206" s="318">
        <f>ROUND(H206*(I206/1000),2)</f>
        <v/>
      </c>
      <c r="K206" s="318" t="n"/>
    </row>
    <row r="207">
      <c r="B207" s="317" t="n">
        <v>180</v>
      </c>
      <c r="C207" s="318" t="n">
        <v>31428650</v>
      </c>
      <c r="D207" s="318" t="inlineStr">
        <is>
          <t>31624_Hershey's VOD 1Q'19-4Q'19</t>
        </is>
      </c>
      <c r="E207" s="318" t="inlineStr">
        <is>
          <t>Discovery Family Channel</t>
        </is>
      </c>
      <c r="F207" s="319" t="n">
        <v>43556</v>
      </c>
      <c r="G207" s="319" t="n">
        <v>43646</v>
      </c>
      <c r="H207" s="318" t="n">
        <v>4188</v>
      </c>
      <c r="I207" s="318" t="n">
        <v>0.71</v>
      </c>
      <c r="J207" s="318">
        <f>ROUND(H207*(I207/1000),2)</f>
        <v/>
      </c>
      <c r="K207" s="318" t="n"/>
    </row>
    <row r="208">
      <c r="B208" s="317" t="n">
        <v>181</v>
      </c>
      <c r="C208" s="318" t="n">
        <v>31428650</v>
      </c>
      <c r="D208" s="318" t="inlineStr">
        <is>
          <t>31624_Hershey's VOD 1Q'19-4Q'19</t>
        </is>
      </c>
      <c r="E208" s="318" t="inlineStr">
        <is>
          <t>Discovery Life</t>
        </is>
      </c>
      <c r="F208" s="319" t="n">
        <v>43556</v>
      </c>
      <c r="G208" s="319" t="n">
        <v>43646</v>
      </c>
      <c r="H208" s="318" t="n">
        <v>1085</v>
      </c>
      <c r="I208" s="318" t="n">
        <v>0.71</v>
      </c>
      <c r="J208" s="318">
        <f>ROUND(H208*(I208/1000),2)</f>
        <v/>
      </c>
      <c r="K208" s="318" t="n"/>
    </row>
    <row r="209">
      <c r="B209" s="317" t="n">
        <v>182</v>
      </c>
      <c r="C209" s="318" t="n">
        <v>31428650</v>
      </c>
      <c r="D209" s="318" t="inlineStr">
        <is>
          <t>31624_Hershey's VOD 1Q'19-4Q'19</t>
        </is>
      </c>
      <c r="E209" s="318" t="inlineStr">
        <is>
          <t>DIY Network</t>
        </is>
      </c>
      <c r="F209" s="319" t="n">
        <v>43556</v>
      </c>
      <c r="G209" s="319" t="n">
        <v>43646</v>
      </c>
      <c r="H209" s="318" t="n">
        <v>3978</v>
      </c>
      <c r="I209" s="318" t="n">
        <v>0.71</v>
      </c>
      <c r="J209" s="318">
        <f>ROUND(H209*(I209/1000),2)</f>
        <v/>
      </c>
      <c r="K209" s="318" t="n"/>
    </row>
    <row r="210">
      <c r="B210" s="317" t="n">
        <v>183</v>
      </c>
      <c r="C210" s="318" t="n">
        <v>31428650</v>
      </c>
      <c r="D210" s="318" t="inlineStr">
        <is>
          <t>31624_Hershey's VOD 1Q'19-4Q'19</t>
        </is>
      </c>
      <c r="E210" s="318" t="inlineStr">
        <is>
          <t>Food Network</t>
        </is>
      </c>
      <c r="F210" s="319" t="n">
        <v>43556</v>
      </c>
      <c r="G210" s="319" t="n">
        <v>43646</v>
      </c>
      <c r="H210" s="318" t="n">
        <v>20499</v>
      </c>
      <c r="I210" s="318" t="n">
        <v>0.71</v>
      </c>
      <c r="J210" s="318">
        <f>ROUND(H210*(I210/1000),2)</f>
        <v/>
      </c>
      <c r="K210" s="318" t="n"/>
    </row>
    <row r="211">
      <c r="B211" s="317" t="n">
        <v>184</v>
      </c>
      <c r="C211" s="318" t="n">
        <v>31428650</v>
      </c>
      <c r="D211" s="318" t="inlineStr">
        <is>
          <t>31624_Hershey's VOD 1Q'19-4Q'19</t>
        </is>
      </c>
      <c r="E211" s="318" t="inlineStr">
        <is>
          <t>HGTV</t>
        </is>
      </c>
      <c r="F211" s="319" t="n">
        <v>43556</v>
      </c>
      <c r="G211" s="319" t="n">
        <v>43646</v>
      </c>
      <c r="H211" s="318" t="n">
        <v>20458</v>
      </c>
      <c r="I211" s="318" t="n">
        <v>0.71</v>
      </c>
      <c r="J211" s="318">
        <f>ROUND(H211*(I211/1000),2)</f>
        <v/>
      </c>
      <c r="K211" s="318" t="n"/>
    </row>
    <row r="212">
      <c r="B212" s="317" t="n">
        <v>185</v>
      </c>
      <c r="C212" s="318" t="n">
        <v>31428650</v>
      </c>
      <c r="D212" s="318" t="inlineStr">
        <is>
          <t>31624_Hershey's VOD 1Q'19-4Q'19</t>
        </is>
      </c>
      <c r="E212" s="318" t="inlineStr">
        <is>
          <t>Investigation Discovery</t>
        </is>
      </c>
      <c r="F212" s="319" t="n">
        <v>43556</v>
      </c>
      <c r="G212" s="319" t="n">
        <v>43646</v>
      </c>
      <c r="H212" s="318" t="n">
        <v>335808</v>
      </c>
      <c r="I212" s="318" t="n">
        <v>0.71</v>
      </c>
      <c r="J212" s="318">
        <f>ROUND(H212*(I212/1000),2)</f>
        <v/>
      </c>
      <c r="K212" s="318" t="n"/>
    </row>
    <row r="213">
      <c r="B213" s="317" t="n">
        <v>186</v>
      </c>
      <c r="C213" s="318" t="n">
        <v>31428650</v>
      </c>
      <c r="D213" s="318" t="inlineStr">
        <is>
          <t>31624_Hershey's VOD 1Q'19-4Q'19</t>
        </is>
      </c>
      <c r="E213" s="318" t="inlineStr">
        <is>
          <t>OWN: Oprah Winfrey Network</t>
        </is>
      </c>
      <c r="F213" s="319" t="n">
        <v>43556</v>
      </c>
      <c r="G213" s="319" t="n">
        <v>43646</v>
      </c>
      <c r="H213" s="318" t="n">
        <v>16641</v>
      </c>
      <c r="I213" s="318" t="n">
        <v>0.71</v>
      </c>
      <c r="J213" s="318">
        <f>ROUND(H213*(I213/1000),2)</f>
        <v/>
      </c>
      <c r="K213" s="318" t="n"/>
    </row>
    <row r="214">
      <c r="B214" s="317" t="n">
        <v>187</v>
      </c>
      <c r="C214" s="318" t="n">
        <v>31428650</v>
      </c>
      <c r="D214" s="318" t="inlineStr">
        <is>
          <t>31624_Hershey's VOD 1Q'19-4Q'19</t>
        </is>
      </c>
      <c r="E214" s="318" t="inlineStr">
        <is>
          <t>Science Channel</t>
        </is>
      </c>
      <c r="F214" s="319" t="n">
        <v>43556</v>
      </c>
      <c r="G214" s="319" t="n">
        <v>43646</v>
      </c>
      <c r="H214" s="318" t="n">
        <v>6531</v>
      </c>
      <c r="I214" s="318" t="n">
        <v>0.71</v>
      </c>
      <c r="J214" s="318">
        <f>ROUND(H214*(I214/1000),2)</f>
        <v/>
      </c>
      <c r="K214" s="318" t="n"/>
    </row>
    <row r="215">
      <c r="B215" s="317" t="n">
        <v>188</v>
      </c>
      <c r="C215" s="318" t="n">
        <v>31428650</v>
      </c>
      <c r="D215" s="318" t="inlineStr">
        <is>
          <t>31624_Hershey's VOD 1Q'19-4Q'19</t>
        </is>
      </c>
      <c r="E215" s="318" t="inlineStr">
        <is>
          <t>TLC</t>
        </is>
      </c>
      <c r="F215" s="319" t="n">
        <v>43556</v>
      </c>
      <c r="G215" s="319" t="n">
        <v>43646</v>
      </c>
      <c r="H215" s="318" t="n">
        <v>559825</v>
      </c>
      <c r="I215" s="318" t="n">
        <v>0.71</v>
      </c>
      <c r="J215" s="318">
        <f>ROUND(H215*(I215/1000),2)</f>
        <v/>
      </c>
      <c r="K215" s="318" t="n"/>
    </row>
    <row r="216">
      <c r="B216" s="317" t="n">
        <v>189</v>
      </c>
      <c r="C216" s="318" t="n">
        <v>31428650</v>
      </c>
      <c r="D216" s="318" t="inlineStr">
        <is>
          <t>31624_Hershey's VOD 1Q'19-4Q'19</t>
        </is>
      </c>
      <c r="E216" s="318" t="inlineStr">
        <is>
          <t>Travel Channel</t>
        </is>
      </c>
      <c r="F216" s="319" t="n">
        <v>43556</v>
      </c>
      <c r="G216" s="319" t="n">
        <v>43646</v>
      </c>
      <c r="H216" s="318" t="n">
        <v>24066</v>
      </c>
      <c r="I216" s="318" t="n">
        <v>0.71</v>
      </c>
      <c r="J216" s="318">
        <f>ROUND(H216*(I216/1000),2)</f>
        <v/>
      </c>
      <c r="K216" s="318" t="n"/>
    </row>
    <row r="217">
      <c r="B217" s="317" t="n">
        <v>190</v>
      </c>
      <c r="C217" s="318" t="n">
        <v>31428650</v>
      </c>
      <c r="D217" s="318" t="inlineStr">
        <is>
          <t>31624_Hershey's VOD 1Q'19-4Q'19</t>
        </is>
      </c>
      <c r="E217" s="318" t="inlineStr">
        <is>
          <t>Velocity</t>
        </is>
      </c>
      <c r="F217" s="319" t="n">
        <v>43556</v>
      </c>
      <c r="G217" s="319" t="n">
        <v>43646</v>
      </c>
      <c r="H217" s="318" t="n">
        <v>1621</v>
      </c>
      <c r="I217" s="318" t="n">
        <v>0.71</v>
      </c>
      <c r="J217" s="318">
        <f>ROUND(H217*(I217/1000),2)</f>
        <v/>
      </c>
      <c r="K217" s="318" t="n"/>
    </row>
    <row r="218">
      <c r="B218" s="317" t="n">
        <v>191</v>
      </c>
      <c r="C218" s="318" t="n">
        <v>31449831</v>
      </c>
      <c r="D218" s="318" t="inlineStr">
        <is>
          <t>31581_Microsoft Innovation 1Q 2019 TVE/VOD_FreeWheel - VOD</t>
        </is>
      </c>
      <c r="E218" s="318" t="inlineStr">
        <is>
          <t>Food Network</t>
        </is>
      </c>
      <c r="F218" s="319" t="n">
        <v>43556</v>
      </c>
      <c r="G218" s="319" t="n">
        <v>43632</v>
      </c>
      <c r="H218" s="318" t="n">
        <v>95186</v>
      </c>
      <c r="I218" s="318" t="n">
        <v>0.71</v>
      </c>
      <c r="J218" s="318">
        <f>ROUND(H218*(I218/1000),2)</f>
        <v/>
      </c>
      <c r="K218" s="318" t="n"/>
    </row>
    <row r="219">
      <c r="B219" s="317" t="n">
        <v>192</v>
      </c>
      <c r="C219" s="318" t="n">
        <v>31449831</v>
      </c>
      <c r="D219" s="318" t="inlineStr">
        <is>
          <t>31581_Microsoft Innovation 1Q 2019 TVE/VOD_FreeWheel - VOD</t>
        </is>
      </c>
      <c r="E219" s="318" t="inlineStr">
        <is>
          <t>HGTV</t>
        </is>
      </c>
      <c r="F219" s="319" t="n">
        <v>43556</v>
      </c>
      <c r="G219" s="319" t="n">
        <v>43632</v>
      </c>
      <c r="H219" s="318" t="n">
        <v>150334</v>
      </c>
      <c r="I219" s="318" t="n">
        <v>0.71</v>
      </c>
      <c r="J219" s="318">
        <f>ROUND(H219*(I219/1000),2)</f>
        <v/>
      </c>
      <c r="K219" s="318" t="n"/>
    </row>
    <row r="220">
      <c r="B220" s="317" t="n">
        <v>193</v>
      </c>
      <c r="C220" s="318" t="n">
        <v>31451722</v>
      </c>
      <c r="D220" s="318" t="inlineStr">
        <is>
          <t>31592_Esurance DR VOD</t>
        </is>
      </c>
      <c r="E220" s="318" t="inlineStr">
        <is>
          <t>American Heroes Channel</t>
        </is>
      </c>
      <c r="F220" s="319" t="n">
        <v>43586</v>
      </c>
      <c r="G220" s="319" t="n">
        <v>43646</v>
      </c>
      <c r="H220" s="318" t="n">
        <v>57554</v>
      </c>
      <c r="I220" s="318" t="n">
        <v>0.71</v>
      </c>
      <c r="J220" s="318">
        <f>ROUND(H220*(I220/1000),2)</f>
        <v/>
      </c>
      <c r="K220" s="318" t="n"/>
    </row>
    <row r="221">
      <c r="B221" s="317" t="n">
        <v>194</v>
      </c>
      <c r="C221" s="318" t="n">
        <v>31451722</v>
      </c>
      <c r="D221" s="318" t="inlineStr">
        <is>
          <t>31592_Esurance DR VOD</t>
        </is>
      </c>
      <c r="E221" s="318" t="inlineStr">
        <is>
          <t>Animal Planet</t>
        </is>
      </c>
      <c r="F221" s="319" t="n">
        <v>43586</v>
      </c>
      <c r="G221" s="319" t="n">
        <v>43646</v>
      </c>
      <c r="H221" s="318" t="n">
        <v>431688</v>
      </c>
      <c r="I221" s="318" t="n">
        <v>0.71</v>
      </c>
      <c r="J221" s="318">
        <f>ROUND(H221*(I221/1000),2)</f>
        <v/>
      </c>
      <c r="K221" s="318" t="n"/>
    </row>
    <row r="222">
      <c r="B222" s="317" t="n">
        <v>195</v>
      </c>
      <c r="C222" s="318" t="n">
        <v>31451722</v>
      </c>
      <c r="D222" s="318" t="inlineStr">
        <is>
          <t>31592_Esurance DR VOD</t>
        </is>
      </c>
      <c r="E222" s="318" t="inlineStr">
        <is>
          <t>Cooking Channel</t>
        </is>
      </c>
      <c r="F222" s="319" t="n">
        <v>43586</v>
      </c>
      <c r="G222" s="319" t="n">
        <v>43646</v>
      </c>
      <c r="H222" s="318" t="n">
        <v>94737</v>
      </c>
      <c r="I222" s="318" t="n">
        <v>0.71</v>
      </c>
      <c r="J222" s="318">
        <f>ROUND(H222*(I222/1000),2)</f>
        <v/>
      </c>
      <c r="K222" s="318" t="n"/>
    </row>
    <row r="223">
      <c r="B223" s="317" t="n">
        <v>196</v>
      </c>
      <c r="C223" s="318" t="n">
        <v>31451722</v>
      </c>
      <c r="D223" s="318" t="inlineStr">
        <is>
          <t>31592_Esurance DR VOD</t>
        </is>
      </c>
      <c r="E223" s="318" t="inlineStr">
        <is>
          <t>Destination America</t>
        </is>
      </c>
      <c r="F223" s="319" t="n">
        <v>43586</v>
      </c>
      <c r="G223" s="319" t="n">
        <v>43646</v>
      </c>
      <c r="H223" s="318" t="n">
        <v>67240</v>
      </c>
      <c r="I223" s="318" t="n">
        <v>0.71</v>
      </c>
      <c r="J223" s="318">
        <f>ROUND(H223*(I223/1000),2)</f>
        <v/>
      </c>
      <c r="K223" s="318" t="n"/>
    </row>
    <row r="224">
      <c r="B224" s="317" t="n">
        <v>197</v>
      </c>
      <c r="C224" s="318" t="n">
        <v>31451722</v>
      </c>
      <c r="D224" s="318" t="inlineStr">
        <is>
          <t>31592_Esurance DR VOD</t>
        </is>
      </c>
      <c r="E224" s="318" t="inlineStr">
        <is>
          <t>DIY Network</t>
        </is>
      </c>
      <c r="F224" s="319" t="n">
        <v>43586</v>
      </c>
      <c r="G224" s="319" t="n">
        <v>43646</v>
      </c>
      <c r="H224" s="318" t="n">
        <v>124100</v>
      </c>
      <c r="I224" s="318" t="n">
        <v>0.71</v>
      </c>
      <c r="J224" s="318">
        <f>ROUND(H224*(I224/1000),2)</f>
        <v/>
      </c>
      <c r="K224" s="318" t="n"/>
    </row>
    <row r="225">
      <c r="B225" s="317" t="n">
        <v>198</v>
      </c>
      <c r="C225" s="318" t="n">
        <v>31451722</v>
      </c>
      <c r="D225" s="318" t="inlineStr">
        <is>
          <t>31592_Esurance DR VOD</t>
        </is>
      </c>
      <c r="E225" s="318" t="inlineStr">
        <is>
          <t>Food Network</t>
        </is>
      </c>
      <c r="F225" s="319" t="n">
        <v>43586</v>
      </c>
      <c r="G225" s="319" t="n">
        <v>43646</v>
      </c>
      <c r="H225" s="318" t="n">
        <v>744954</v>
      </c>
      <c r="I225" s="318" t="n">
        <v>0.71</v>
      </c>
      <c r="J225" s="318">
        <f>ROUND(H225*(I225/1000),2)</f>
        <v/>
      </c>
      <c r="K225" s="318" t="n"/>
    </row>
    <row r="226">
      <c r="B226" s="317" t="n">
        <v>199</v>
      </c>
      <c r="C226" s="318" t="n">
        <v>31451722</v>
      </c>
      <c r="D226" s="318" t="inlineStr">
        <is>
          <t>31592_Esurance DR VOD</t>
        </is>
      </c>
      <c r="E226" s="318" t="inlineStr">
        <is>
          <t>HGTV</t>
        </is>
      </c>
      <c r="F226" s="319" t="n">
        <v>43586</v>
      </c>
      <c r="G226" s="319" t="n">
        <v>43646</v>
      </c>
      <c r="H226" s="318" t="n">
        <v>813419</v>
      </c>
      <c r="I226" s="318" t="n">
        <v>0.71</v>
      </c>
      <c r="J226" s="318">
        <f>ROUND(H226*(I226/1000),2)</f>
        <v/>
      </c>
      <c r="K226" s="318" t="n"/>
    </row>
    <row r="227">
      <c r="B227" s="317" t="n">
        <v>200</v>
      </c>
      <c r="C227" s="318" t="n">
        <v>31451722</v>
      </c>
      <c r="D227" s="318" t="inlineStr">
        <is>
          <t>31592_Esurance DR VOD</t>
        </is>
      </c>
      <c r="E227" s="318" t="inlineStr">
        <is>
          <t>TLC</t>
        </is>
      </c>
      <c r="F227" s="319" t="n">
        <v>43586</v>
      </c>
      <c r="G227" s="319" t="n">
        <v>43646</v>
      </c>
      <c r="H227" s="318" t="n">
        <v>1432137</v>
      </c>
      <c r="I227" s="318" t="n">
        <v>0.71</v>
      </c>
      <c r="J227" s="318">
        <f>ROUND(H227*(I227/1000),2)</f>
        <v/>
      </c>
      <c r="K227" s="318" t="n"/>
    </row>
    <row r="228">
      <c r="B228" s="317" t="n">
        <v>201</v>
      </c>
      <c r="C228" s="318" t="n">
        <v>31451722</v>
      </c>
      <c r="D228" s="318" t="inlineStr">
        <is>
          <t>31592_Esurance DR VOD</t>
        </is>
      </c>
      <c r="E228" s="318" t="inlineStr">
        <is>
          <t>Travel Channel</t>
        </is>
      </c>
      <c r="F228" s="319" t="n">
        <v>43586</v>
      </c>
      <c r="G228" s="319" t="n">
        <v>43646</v>
      </c>
      <c r="H228" s="318" t="n">
        <v>701460</v>
      </c>
      <c r="I228" s="318" t="n">
        <v>0.71</v>
      </c>
      <c r="J228" s="318">
        <f>ROUND(H228*(I228/1000),2)</f>
        <v/>
      </c>
      <c r="K228" s="318" t="n"/>
    </row>
    <row r="229">
      <c r="B229" s="317" t="n">
        <v>202</v>
      </c>
      <c r="C229" s="318" t="n">
        <v>31451722</v>
      </c>
      <c r="D229" s="318" t="inlineStr">
        <is>
          <t>31592_Esurance DR VOD</t>
        </is>
      </c>
      <c r="E229" s="318" t="inlineStr">
        <is>
          <t>Velocity</t>
        </is>
      </c>
      <c r="F229" s="319" t="n">
        <v>43586</v>
      </c>
      <c r="G229" s="319" t="n">
        <v>43646</v>
      </c>
      <c r="H229" s="318" t="n">
        <v>56862</v>
      </c>
      <c r="I229" s="318" t="n">
        <v>0.71</v>
      </c>
      <c r="J229" s="318">
        <f>ROUND(H229*(I229/1000),2)</f>
        <v/>
      </c>
      <c r="K229" s="318" t="n"/>
    </row>
    <row r="230">
      <c r="B230" s="317" t="n">
        <v>203</v>
      </c>
      <c r="C230" s="318" t="n">
        <v>31619782</v>
      </c>
      <c r="D230" s="318" t="inlineStr">
        <is>
          <t>30696_OMD Pepsi 18/18 VOD BUF - Travel</t>
        </is>
      </c>
      <c r="E230" s="318" t="inlineStr">
        <is>
          <t>Travel Channel</t>
        </is>
      </c>
      <c r="F230" s="319" t="n">
        <v>43584</v>
      </c>
      <c r="G230" s="319" t="n">
        <v>43646</v>
      </c>
      <c r="H230" s="318" t="n">
        <v>766270</v>
      </c>
      <c r="I230" s="318" t="n">
        <v>0.71</v>
      </c>
      <c r="J230" s="318">
        <f>ROUND(H230*(I230/1000),2)</f>
        <v/>
      </c>
      <c r="K230" s="318" t="n"/>
    </row>
    <row r="231">
      <c r="B231" s="317" t="n">
        <v>204</v>
      </c>
      <c r="C231" s="318" t="n">
        <v>31713782</v>
      </c>
      <c r="D231" s="318" t="inlineStr">
        <is>
          <t>31179_Texas Tourism FY19_FreeWheel_VOD</t>
        </is>
      </c>
      <c r="E231" s="318" t="inlineStr">
        <is>
          <t>Travel Channel</t>
        </is>
      </c>
      <c r="F231" s="319" t="n">
        <v>43500</v>
      </c>
      <c r="G231" s="319" t="n">
        <v>43616</v>
      </c>
      <c r="H231" s="318" t="n">
        <v>531288</v>
      </c>
      <c r="I231" s="318" t="n">
        <v>0.71</v>
      </c>
      <c r="J231" s="318">
        <f>ROUND(H231*(I231/1000),2)</f>
        <v/>
      </c>
      <c r="K231" s="318" t="n"/>
    </row>
    <row r="232">
      <c r="B232" s="317" t="n">
        <v>205</v>
      </c>
      <c r="C232" s="318" t="n">
        <v>31750375</v>
      </c>
      <c r="D232" s="318" t="inlineStr">
        <is>
          <t>31725_Eli Lilly Galca BUF FEP/VOD 1Q19 SNI only</t>
        </is>
      </c>
      <c r="E232" s="318" t="inlineStr">
        <is>
          <t>Cooking Channel</t>
        </is>
      </c>
      <c r="F232" s="319" t="n">
        <v>43558</v>
      </c>
      <c r="G232" s="319" t="n">
        <v>43646</v>
      </c>
      <c r="H232" s="318" t="n">
        <v>27138</v>
      </c>
      <c r="I232" s="318" t="n">
        <v>0.71</v>
      </c>
      <c r="J232" s="318">
        <f>ROUND(H232*(I232/1000),2)</f>
        <v/>
      </c>
      <c r="K232" s="318" t="n"/>
    </row>
    <row r="233">
      <c r="B233" s="317" t="n">
        <v>206</v>
      </c>
      <c r="C233" s="318" t="n">
        <v>31750375</v>
      </c>
      <c r="D233" s="318" t="inlineStr">
        <is>
          <t>31725_Eli Lilly Galca BUF FEP/VOD 1Q19 SNI only</t>
        </is>
      </c>
      <c r="E233" s="318" t="inlineStr">
        <is>
          <t>Destination America</t>
        </is>
      </c>
      <c r="F233" s="319" t="n">
        <v>43558</v>
      </c>
      <c r="G233" s="319" t="n">
        <v>43646</v>
      </c>
      <c r="H233" s="318" t="n">
        <v>37</v>
      </c>
      <c r="I233" s="318" t="n">
        <v>0.71</v>
      </c>
      <c r="J233" s="318">
        <f>ROUND(H233*(I233/1000),2)</f>
        <v/>
      </c>
      <c r="K233" s="318" t="n"/>
    </row>
    <row r="234">
      <c r="B234" s="317" t="n">
        <v>207</v>
      </c>
      <c r="C234" s="318" t="n">
        <v>31750375</v>
      </c>
      <c r="D234" s="318" t="inlineStr">
        <is>
          <t>31725_Eli Lilly Galca BUF FEP/VOD 1Q19 SNI only</t>
        </is>
      </c>
      <c r="E234" s="318" t="inlineStr">
        <is>
          <t>DIY Network</t>
        </is>
      </c>
      <c r="F234" s="319" t="n">
        <v>43558</v>
      </c>
      <c r="G234" s="319" t="n">
        <v>43646</v>
      </c>
      <c r="H234" s="318" t="n">
        <v>37111</v>
      </c>
      <c r="I234" s="318" t="n">
        <v>0.71</v>
      </c>
      <c r="J234" s="318">
        <f>ROUND(H234*(I234/1000),2)</f>
        <v/>
      </c>
      <c r="K234" s="318" t="n"/>
    </row>
    <row r="235">
      <c r="B235" s="317" t="n">
        <v>208</v>
      </c>
      <c r="C235" s="318" t="n">
        <v>31750375</v>
      </c>
      <c r="D235" s="318" t="inlineStr">
        <is>
          <t>31725_Eli Lilly Galca BUF FEP/VOD 1Q19 SNI only</t>
        </is>
      </c>
      <c r="E235" s="318" t="inlineStr">
        <is>
          <t>Food Network</t>
        </is>
      </c>
      <c r="F235" s="319" t="n">
        <v>43558</v>
      </c>
      <c r="G235" s="319" t="n">
        <v>43646</v>
      </c>
      <c r="H235" s="318" t="n">
        <v>174597</v>
      </c>
      <c r="I235" s="318" t="n">
        <v>0.71</v>
      </c>
      <c r="J235" s="318">
        <f>ROUND(H235*(I235/1000),2)</f>
        <v/>
      </c>
      <c r="K235" s="318" t="n"/>
    </row>
    <row r="236">
      <c r="B236" s="317" t="n">
        <v>209</v>
      </c>
      <c r="C236" s="318" t="n">
        <v>31750375</v>
      </c>
      <c r="D236" s="318" t="inlineStr">
        <is>
          <t>31725_Eli Lilly Galca BUF FEP/VOD 1Q19 SNI only</t>
        </is>
      </c>
      <c r="E236" s="318" t="inlineStr">
        <is>
          <t>HGTV</t>
        </is>
      </c>
      <c r="F236" s="319" t="n">
        <v>43558</v>
      </c>
      <c r="G236" s="319" t="n">
        <v>43646</v>
      </c>
      <c r="H236" s="318" t="n">
        <v>164018</v>
      </c>
      <c r="I236" s="318" t="n">
        <v>0.71</v>
      </c>
      <c r="J236" s="318">
        <f>ROUND(H236*(I236/1000),2)</f>
        <v/>
      </c>
      <c r="K236" s="318" t="n"/>
    </row>
    <row r="237">
      <c r="B237" s="317" t="n">
        <v>210</v>
      </c>
      <c r="C237" s="318" t="n">
        <v>31750375</v>
      </c>
      <c r="D237" s="318" t="inlineStr">
        <is>
          <t>31725_Eli Lilly Galca BUF FEP/VOD 1Q19 SNI only</t>
        </is>
      </c>
      <c r="E237" s="318" t="inlineStr">
        <is>
          <t>Travel Channel</t>
        </is>
      </c>
      <c r="F237" s="319" t="n">
        <v>43558</v>
      </c>
      <c r="G237" s="319" t="n">
        <v>43646</v>
      </c>
      <c r="H237" s="318" t="n">
        <v>189485</v>
      </c>
      <c r="I237" s="318" t="n">
        <v>0.71</v>
      </c>
      <c r="J237" s="318">
        <f>ROUND(H237*(I237/1000),2)</f>
        <v/>
      </c>
      <c r="K237" s="318" t="n"/>
    </row>
    <row r="238">
      <c r="B238" s="317" t="n">
        <v>211</v>
      </c>
      <c r="C238" s="318" t="n">
        <v>31893644</v>
      </c>
      <c r="D238" s="318" t="inlineStr">
        <is>
          <t>31600_Remax FEP 1Q'19-3Q'19_FreeWheel VOD</t>
        </is>
      </c>
      <c r="E238" s="318" t="inlineStr">
        <is>
          <t>Animal Planet</t>
        </is>
      </c>
      <c r="F238" s="319" t="n">
        <v>43598</v>
      </c>
      <c r="G238" s="319" t="n">
        <v>43737</v>
      </c>
      <c r="H238" s="318" t="n">
        <v>101598</v>
      </c>
      <c r="I238" s="318" t="n">
        <v>0.71</v>
      </c>
      <c r="J238" s="318">
        <f>ROUND(H238*(I238/1000),2)</f>
        <v/>
      </c>
      <c r="K238" s="318" t="n"/>
    </row>
    <row r="239">
      <c r="B239" s="317" t="n">
        <v>212</v>
      </c>
      <c r="C239" s="318" t="n">
        <v>31893644</v>
      </c>
      <c r="D239" s="318" t="inlineStr">
        <is>
          <t>31600_Remax FEP 1Q'19-3Q'19_FreeWheel VOD</t>
        </is>
      </c>
      <c r="E239" s="318" t="inlineStr">
        <is>
          <t>Cooking Channel</t>
        </is>
      </c>
      <c r="F239" s="319" t="n">
        <v>43598</v>
      </c>
      <c r="G239" s="319" t="n">
        <v>43737</v>
      </c>
      <c r="H239" s="318" t="n">
        <v>39368</v>
      </c>
      <c r="I239" s="318" t="n">
        <v>0.71</v>
      </c>
      <c r="J239" s="318">
        <f>ROUND(H239*(I239/1000),2)</f>
        <v/>
      </c>
      <c r="K239" s="318" t="n"/>
    </row>
    <row r="240">
      <c r="B240" s="317" t="n">
        <v>213</v>
      </c>
      <c r="C240" s="318" t="n">
        <v>31893644</v>
      </c>
      <c r="D240" s="318" t="inlineStr">
        <is>
          <t>31600_Remax FEP 1Q'19-3Q'19_FreeWheel VOD</t>
        </is>
      </c>
      <c r="E240" s="318" t="inlineStr">
        <is>
          <t>Destination America</t>
        </is>
      </c>
      <c r="F240" s="319" t="n">
        <v>43598</v>
      </c>
      <c r="G240" s="319" t="n">
        <v>43737</v>
      </c>
      <c r="H240" s="318" t="n">
        <v>58</v>
      </c>
      <c r="I240" s="318" t="n">
        <v>0.71</v>
      </c>
      <c r="J240" s="318">
        <f>ROUND(H240*(I240/1000),2)</f>
        <v/>
      </c>
      <c r="K240" s="318" t="n"/>
    </row>
    <row r="241">
      <c r="B241" s="317" t="n">
        <v>214</v>
      </c>
      <c r="C241" s="318" t="n">
        <v>31893644</v>
      </c>
      <c r="D241" s="318" t="inlineStr">
        <is>
          <t>31600_Remax FEP 1Q'19-3Q'19_FreeWheel VOD</t>
        </is>
      </c>
      <c r="E241" s="318" t="inlineStr">
        <is>
          <t>Discovery</t>
        </is>
      </c>
      <c r="F241" s="319" t="n">
        <v>43598</v>
      </c>
      <c r="G241" s="319" t="n">
        <v>43737</v>
      </c>
      <c r="H241" s="318" t="n">
        <v>145255</v>
      </c>
      <c r="I241" s="318" t="n">
        <v>0.71</v>
      </c>
      <c r="J241" s="318">
        <f>ROUND(H241*(I241/1000),2)</f>
        <v/>
      </c>
      <c r="K241" s="318" t="n"/>
    </row>
    <row r="242">
      <c r="B242" s="317" t="n">
        <v>215</v>
      </c>
      <c r="C242" s="318" t="n">
        <v>31893644</v>
      </c>
      <c r="D242" s="318" t="inlineStr">
        <is>
          <t>31600_Remax FEP 1Q'19-3Q'19_FreeWheel VOD</t>
        </is>
      </c>
      <c r="E242" s="318" t="inlineStr">
        <is>
          <t>DIY Network</t>
        </is>
      </c>
      <c r="F242" s="319" t="n">
        <v>43598</v>
      </c>
      <c r="G242" s="319" t="n">
        <v>43737</v>
      </c>
      <c r="H242" s="318" t="n">
        <v>40017</v>
      </c>
      <c r="I242" s="318" t="n">
        <v>0.71</v>
      </c>
      <c r="J242" s="318">
        <f>ROUND(H242*(I242/1000),2)</f>
        <v/>
      </c>
      <c r="K242" s="318" t="n"/>
    </row>
    <row r="243">
      <c r="B243" s="317" t="n">
        <v>216</v>
      </c>
      <c r="C243" s="318" t="n">
        <v>31893644</v>
      </c>
      <c r="D243" s="318" t="inlineStr">
        <is>
          <t>31600_Remax FEP 1Q'19-3Q'19_FreeWheel VOD</t>
        </is>
      </c>
      <c r="E243" s="318" t="inlineStr">
        <is>
          <t>Food Network</t>
        </is>
      </c>
      <c r="F243" s="319" t="n">
        <v>43598</v>
      </c>
      <c r="G243" s="319" t="n">
        <v>43737</v>
      </c>
      <c r="H243" s="318" t="n">
        <v>187890</v>
      </c>
      <c r="I243" s="318" t="n">
        <v>0.71</v>
      </c>
      <c r="J243" s="318">
        <f>ROUND(H243*(I243/1000),2)</f>
        <v/>
      </c>
      <c r="K243" s="318" t="n"/>
    </row>
    <row r="244">
      <c r="B244" s="317" t="n">
        <v>217</v>
      </c>
      <c r="C244" s="318" t="n">
        <v>31893644</v>
      </c>
      <c r="D244" s="318" t="inlineStr">
        <is>
          <t>31600_Remax FEP 1Q'19-3Q'19_FreeWheel VOD</t>
        </is>
      </c>
      <c r="E244" s="318" t="inlineStr">
        <is>
          <t>HGTV</t>
        </is>
      </c>
      <c r="F244" s="319" t="n">
        <v>43598</v>
      </c>
      <c r="G244" s="319" t="n">
        <v>43737</v>
      </c>
      <c r="H244" s="318" t="n">
        <v>141130</v>
      </c>
      <c r="I244" s="318" t="n">
        <v>0.71</v>
      </c>
      <c r="J244" s="318">
        <f>ROUND(H244*(I244/1000),2)</f>
        <v/>
      </c>
      <c r="K244" s="318" t="n"/>
    </row>
    <row r="245">
      <c r="B245" s="317" t="n">
        <v>218</v>
      </c>
      <c r="C245" s="318" t="n">
        <v>31893644</v>
      </c>
      <c r="D245" s="318" t="inlineStr">
        <is>
          <t>31600_Remax FEP 1Q'19-3Q'19_FreeWheel VOD</t>
        </is>
      </c>
      <c r="E245" s="318" t="inlineStr">
        <is>
          <t>Investigation Discovery</t>
        </is>
      </c>
      <c r="F245" s="319" t="n">
        <v>43598</v>
      </c>
      <c r="G245" s="319" t="n">
        <v>43737</v>
      </c>
      <c r="H245" s="318" t="n">
        <v>146321</v>
      </c>
      <c r="I245" s="318" t="n">
        <v>0.71</v>
      </c>
      <c r="J245" s="318">
        <f>ROUND(H245*(I245/1000),2)</f>
        <v/>
      </c>
      <c r="K245" s="318" t="n"/>
    </row>
    <row r="246">
      <c r="B246" s="317" t="n">
        <v>219</v>
      </c>
      <c r="C246" s="318" t="n">
        <v>31893644</v>
      </c>
      <c r="D246" s="318" t="inlineStr">
        <is>
          <t>31600_Remax FEP 1Q'19-3Q'19_FreeWheel VOD</t>
        </is>
      </c>
      <c r="E246" s="318" t="inlineStr">
        <is>
          <t>Travel Channel</t>
        </is>
      </c>
      <c r="F246" s="319" t="n">
        <v>43598</v>
      </c>
      <c r="G246" s="319" t="n">
        <v>43737</v>
      </c>
      <c r="H246" s="318" t="n">
        <v>306585</v>
      </c>
      <c r="I246" s="318" t="n">
        <v>0.71</v>
      </c>
      <c r="J246" s="318">
        <f>ROUND(H246*(I246/1000),2)</f>
        <v/>
      </c>
      <c r="K246" s="318" t="n"/>
    </row>
    <row r="247">
      <c r="B247" s="317" t="n">
        <v>220</v>
      </c>
      <c r="C247" s="318" t="n">
        <v>31945057</v>
      </c>
      <c r="D247" s="318" t="inlineStr">
        <is>
          <t>APL VOD and GO</t>
        </is>
      </c>
      <c r="E247" s="318" t="inlineStr">
        <is>
          <t>Animal Planet</t>
        </is>
      </c>
      <c r="F247" s="319" t="n">
        <v>43557</v>
      </c>
      <c r="G247" s="319" t="n">
        <v>43646</v>
      </c>
      <c r="H247" s="318" t="n">
        <v>3771099</v>
      </c>
      <c r="I247" s="318" t="n">
        <v>0.71</v>
      </c>
      <c r="J247" s="318">
        <f>ROUND(H247*(I247/1000),2)</f>
        <v/>
      </c>
      <c r="K247" s="318" t="n"/>
    </row>
    <row r="248">
      <c r="B248" s="317" t="n">
        <v>221</v>
      </c>
      <c r="C248" s="318" t="n">
        <v>31954455</v>
      </c>
      <c r="D248" s="318" t="inlineStr">
        <is>
          <t>USH VOD campaign - Promos only</t>
        </is>
      </c>
      <c r="E248" s="318" t="inlineStr">
        <is>
          <t>American Heroes Channel</t>
        </is>
      </c>
      <c r="F248" s="319" t="n">
        <v>43556</v>
      </c>
      <c r="G248" s="319" t="n">
        <v>43830</v>
      </c>
      <c r="H248" s="318" t="n">
        <v>198</v>
      </c>
      <c r="I248" s="318" t="n">
        <v>0.71</v>
      </c>
      <c r="J248" s="318">
        <f>ROUND(H248*(I248/1000),2)</f>
        <v/>
      </c>
      <c r="K248" s="318" t="n"/>
    </row>
    <row r="249">
      <c r="B249" s="317" t="n">
        <v>222</v>
      </c>
      <c r="C249" s="318" t="n">
        <v>31954455</v>
      </c>
      <c r="D249" s="318" t="inlineStr">
        <is>
          <t>USH VOD campaign - Promos only</t>
        </is>
      </c>
      <c r="E249" s="318" t="inlineStr">
        <is>
          <t>Animal Planet</t>
        </is>
      </c>
      <c r="F249" s="319" t="n">
        <v>43556</v>
      </c>
      <c r="G249" s="319" t="n">
        <v>43830</v>
      </c>
      <c r="H249" s="318" t="n">
        <v>814</v>
      </c>
      <c r="I249" s="318" t="n">
        <v>0.71</v>
      </c>
      <c r="J249" s="318">
        <f>ROUND(H249*(I249/1000),2)</f>
        <v/>
      </c>
      <c r="K249" s="318" t="n"/>
    </row>
    <row r="250">
      <c r="B250" s="317" t="n">
        <v>223</v>
      </c>
      <c r="C250" s="318" t="n">
        <v>31954455</v>
      </c>
      <c r="D250" s="318" t="inlineStr">
        <is>
          <t>USH VOD campaign - Promos only</t>
        </is>
      </c>
      <c r="E250" s="318" t="inlineStr">
        <is>
          <t>Destination America</t>
        </is>
      </c>
      <c r="F250" s="319" t="n">
        <v>43556</v>
      </c>
      <c r="G250" s="319" t="n">
        <v>43830</v>
      </c>
      <c r="H250" s="318" t="n">
        <v>413</v>
      </c>
      <c r="I250" s="318" t="n">
        <v>0.71</v>
      </c>
      <c r="J250" s="318">
        <f>ROUND(H250*(I250/1000),2)</f>
        <v/>
      </c>
      <c r="K250" s="318" t="n"/>
    </row>
    <row r="251">
      <c r="B251" s="317" t="n">
        <v>224</v>
      </c>
      <c r="C251" s="318" t="n">
        <v>31954455</v>
      </c>
      <c r="D251" s="318" t="inlineStr">
        <is>
          <t>USH VOD campaign - Promos only</t>
        </is>
      </c>
      <c r="E251" s="318" t="inlineStr">
        <is>
          <t>Discovery</t>
        </is>
      </c>
      <c r="F251" s="319" t="n">
        <v>43556</v>
      </c>
      <c r="G251" s="319" t="n">
        <v>43830</v>
      </c>
      <c r="H251" s="318" t="n">
        <v>943</v>
      </c>
      <c r="I251" s="318" t="n">
        <v>0.71</v>
      </c>
      <c r="J251" s="318">
        <f>ROUND(H251*(I251/1000),2)</f>
        <v/>
      </c>
      <c r="K251" s="318" t="n"/>
    </row>
    <row r="252">
      <c r="B252" s="317" t="n">
        <v>225</v>
      </c>
      <c r="C252" s="318" t="n">
        <v>31954455</v>
      </c>
      <c r="D252" s="318" t="inlineStr">
        <is>
          <t>USH VOD campaign - Promos only</t>
        </is>
      </c>
      <c r="E252" s="318" t="inlineStr">
        <is>
          <t>Discovery en Espanol</t>
        </is>
      </c>
      <c r="F252" s="319" t="n">
        <v>43556</v>
      </c>
      <c r="G252" s="319" t="n">
        <v>43830</v>
      </c>
      <c r="H252" s="318" t="n">
        <v>216600</v>
      </c>
      <c r="I252" s="318" t="n">
        <v>0.71</v>
      </c>
      <c r="J252" s="318">
        <f>ROUND(H252*(I252/1000),2)</f>
        <v/>
      </c>
      <c r="K252" s="318" t="n"/>
    </row>
    <row r="253">
      <c r="B253" s="317" t="n">
        <v>226</v>
      </c>
      <c r="C253" s="318" t="n">
        <v>31954455</v>
      </c>
      <c r="D253" s="318" t="inlineStr">
        <is>
          <t>USH VOD campaign - Promos only</t>
        </is>
      </c>
      <c r="E253" s="318" t="inlineStr">
        <is>
          <t>Discovery Familia</t>
        </is>
      </c>
      <c r="F253" s="319" t="n">
        <v>43556</v>
      </c>
      <c r="G253" s="319" t="n">
        <v>43830</v>
      </c>
      <c r="H253" s="318" t="n">
        <v>6511</v>
      </c>
      <c r="I253" s="318" t="n">
        <v>0.71</v>
      </c>
      <c r="J253" s="318">
        <f>ROUND(H253*(I253/1000),2)</f>
        <v/>
      </c>
      <c r="K253" s="318" t="n"/>
    </row>
    <row r="254">
      <c r="B254" s="317" t="n">
        <v>227</v>
      </c>
      <c r="C254" s="318" t="n">
        <v>31954455</v>
      </c>
      <c r="D254" s="318" t="inlineStr">
        <is>
          <t>USH VOD campaign - Promos only</t>
        </is>
      </c>
      <c r="E254" s="318" t="inlineStr">
        <is>
          <t>Discovery Family Channel</t>
        </is>
      </c>
      <c r="F254" s="319" t="n">
        <v>43556</v>
      </c>
      <c r="G254" s="319" t="n">
        <v>43830</v>
      </c>
      <c r="H254" s="318" t="n">
        <v>364</v>
      </c>
      <c r="I254" s="318" t="n">
        <v>0.71</v>
      </c>
      <c r="J254" s="318">
        <f>ROUND(H254*(I254/1000),2)</f>
        <v/>
      </c>
      <c r="K254" s="318" t="n"/>
    </row>
    <row r="255">
      <c r="B255" s="317" t="n">
        <v>228</v>
      </c>
      <c r="C255" s="318" t="n">
        <v>31954455</v>
      </c>
      <c r="D255" s="318" t="inlineStr">
        <is>
          <t>USH VOD campaign - Promos only</t>
        </is>
      </c>
      <c r="E255" s="318" t="inlineStr">
        <is>
          <t>Discovery Life</t>
        </is>
      </c>
      <c r="F255" s="319" t="n">
        <v>43556</v>
      </c>
      <c r="G255" s="319" t="n">
        <v>43830</v>
      </c>
      <c r="H255" s="318" t="n">
        <v>173</v>
      </c>
      <c r="I255" s="318" t="n">
        <v>0.71</v>
      </c>
      <c r="J255" s="318">
        <f>ROUND(H255*(I255/1000),2)</f>
        <v/>
      </c>
      <c r="K255" s="318" t="n"/>
    </row>
    <row r="256">
      <c r="B256" s="317" t="n">
        <v>229</v>
      </c>
      <c r="C256" s="318" t="n">
        <v>31954455</v>
      </c>
      <c r="D256" s="318" t="inlineStr">
        <is>
          <t>USH VOD campaign - Promos only</t>
        </is>
      </c>
      <c r="E256" s="318" t="inlineStr">
        <is>
          <t>Investigation Discovery</t>
        </is>
      </c>
      <c r="F256" s="319" t="n">
        <v>43556</v>
      </c>
      <c r="G256" s="319" t="n">
        <v>43830</v>
      </c>
      <c r="H256" s="318" t="n">
        <v>778</v>
      </c>
      <c r="I256" s="318" t="n">
        <v>0.71</v>
      </c>
      <c r="J256" s="318">
        <f>ROUND(H256*(I256/1000),2)</f>
        <v/>
      </c>
      <c r="K256" s="318" t="n"/>
    </row>
    <row r="257">
      <c r="B257" s="317" t="n">
        <v>230</v>
      </c>
      <c r="C257" s="318" t="n">
        <v>31954455</v>
      </c>
      <c r="D257" s="318" t="inlineStr">
        <is>
          <t>USH VOD campaign - Promos only</t>
        </is>
      </c>
      <c r="E257" s="318" t="inlineStr">
        <is>
          <t>OWN: Oprah Winfrey Network</t>
        </is>
      </c>
      <c r="F257" s="319" t="n">
        <v>43556</v>
      </c>
      <c r="G257" s="319" t="n">
        <v>43830</v>
      </c>
      <c r="H257" s="318" t="n">
        <v>257</v>
      </c>
      <c r="I257" s="318" t="n">
        <v>0.71</v>
      </c>
      <c r="J257" s="318">
        <f>ROUND(H257*(I257/1000),2)</f>
        <v/>
      </c>
      <c r="K257" s="318" t="n"/>
    </row>
    <row r="258">
      <c r="B258" s="317" t="n">
        <v>231</v>
      </c>
      <c r="C258" s="318" t="n">
        <v>31954455</v>
      </c>
      <c r="D258" s="318" t="inlineStr">
        <is>
          <t>USH VOD campaign - Promos only</t>
        </is>
      </c>
      <c r="E258" s="318" t="inlineStr">
        <is>
          <t>Science Channel</t>
        </is>
      </c>
      <c r="F258" s="319" t="n">
        <v>43556</v>
      </c>
      <c r="G258" s="319" t="n">
        <v>43830</v>
      </c>
      <c r="H258" s="318" t="n">
        <v>488</v>
      </c>
      <c r="I258" s="318" t="n">
        <v>0.71</v>
      </c>
      <c r="J258" s="318">
        <f>ROUND(H258*(I258/1000),2)</f>
        <v/>
      </c>
      <c r="K258" s="318" t="n"/>
    </row>
    <row r="259">
      <c r="B259" s="317" t="n">
        <v>232</v>
      </c>
      <c r="C259" s="318" t="n">
        <v>31954455</v>
      </c>
      <c r="D259" s="318" t="inlineStr">
        <is>
          <t>USH VOD campaign - Promos only</t>
        </is>
      </c>
      <c r="E259" s="318" t="inlineStr">
        <is>
          <t>TLC</t>
        </is>
      </c>
      <c r="F259" s="319" t="n">
        <v>43556</v>
      </c>
      <c r="G259" s="319" t="n">
        <v>43830</v>
      </c>
      <c r="H259" s="318" t="n">
        <v>706</v>
      </c>
      <c r="I259" s="318" t="n">
        <v>0.71</v>
      </c>
      <c r="J259" s="318">
        <f>ROUND(H259*(I259/1000),2)</f>
        <v/>
      </c>
      <c r="K259" s="318" t="n"/>
    </row>
    <row r="260">
      <c r="B260" s="317" t="n">
        <v>233</v>
      </c>
      <c r="C260" s="318" t="n">
        <v>31954455</v>
      </c>
      <c r="D260" s="318" t="inlineStr">
        <is>
          <t>USH VOD campaign - Promos only</t>
        </is>
      </c>
      <c r="E260" s="318" t="inlineStr">
        <is>
          <t>Velocity</t>
        </is>
      </c>
      <c r="F260" s="319" t="n">
        <v>43556</v>
      </c>
      <c r="G260" s="319" t="n">
        <v>43830</v>
      </c>
      <c r="H260" s="318" t="n">
        <v>161</v>
      </c>
      <c r="I260" s="318" t="n">
        <v>0.71</v>
      </c>
      <c r="J260" s="318">
        <f>ROUND(H260*(I260/1000),2)</f>
        <v/>
      </c>
      <c r="K260" s="318" t="n"/>
    </row>
    <row r="261">
      <c r="B261" s="317" t="n">
        <v>234</v>
      </c>
      <c r="C261" s="318" t="n">
        <v>31974827</v>
      </c>
      <c r="D261" s="318" t="inlineStr">
        <is>
          <t>TLC VOD and GO</t>
        </is>
      </c>
      <c r="E261" s="318" t="inlineStr">
        <is>
          <t>TLC</t>
        </is>
      </c>
      <c r="F261" s="319" t="n">
        <v>43525</v>
      </c>
      <c r="G261" s="319" t="n">
        <v>43662</v>
      </c>
      <c r="H261" s="318" t="n">
        <v>8776416</v>
      </c>
      <c r="I261" s="318" t="n">
        <v>0.71</v>
      </c>
      <c r="J261" s="318">
        <f>ROUND(H261*(I261/1000),2)</f>
        <v/>
      </c>
      <c r="K261" s="318" t="n"/>
    </row>
    <row r="262">
      <c r="B262" s="317" t="n">
        <v>235</v>
      </c>
      <c r="C262" s="318" t="n">
        <v>31975897</v>
      </c>
      <c r="D262" s="318" t="inlineStr">
        <is>
          <t>DSC VOD and GO</t>
        </is>
      </c>
      <c r="E262" s="318" t="inlineStr">
        <is>
          <t>Discovery</t>
        </is>
      </c>
      <c r="F262" s="319" t="n">
        <v>43556</v>
      </c>
      <c r="G262" s="319" t="n">
        <v>43667</v>
      </c>
      <c r="H262" s="318" t="n">
        <v>12672892</v>
      </c>
      <c r="I262" s="318" t="n">
        <v>0.71</v>
      </c>
      <c r="J262" s="318">
        <f>ROUND(H262*(I262/1000),2)</f>
        <v/>
      </c>
      <c r="K262" s="318" t="n"/>
    </row>
    <row r="263">
      <c r="B263" s="317" t="n">
        <v>236</v>
      </c>
      <c r="C263" s="318" t="n">
        <v>32002600</v>
      </c>
      <c r="D263" s="318" t="inlineStr">
        <is>
          <t>31297_PHD VW FEP 18/19 w/ LDCI - 1Q'19</t>
        </is>
      </c>
      <c r="E263" s="318" t="inlineStr">
        <is>
          <t>American Heroes Channel</t>
        </is>
      </c>
      <c r="F263" s="319" t="n">
        <v>43566</v>
      </c>
      <c r="G263" s="319" t="n">
        <v>43611</v>
      </c>
      <c r="H263" s="318" t="n">
        <v>12851</v>
      </c>
      <c r="I263" s="318" t="n">
        <v>0.71</v>
      </c>
      <c r="J263" s="318">
        <f>ROUND(H263*(I263/1000),2)</f>
        <v/>
      </c>
      <c r="K263" s="318" t="n"/>
    </row>
    <row r="264">
      <c r="B264" s="317" t="n">
        <v>237</v>
      </c>
      <c r="C264" s="318" t="n">
        <v>32002600</v>
      </c>
      <c r="D264" s="318" t="inlineStr">
        <is>
          <t>31297_PHD VW FEP 18/19 w/ LDCI - 1Q'19</t>
        </is>
      </c>
      <c r="E264" s="318" t="inlineStr">
        <is>
          <t>Animal Planet</t>
        </is>
      </c>
      <c r="F264" s="319" t="n">
        <v>43566</v>
      </c>
      <c r="G264" s="319" t="n">
        <v>43611</v>
      </c>
      <c r="H264" s="318" t="n">
        <v>32203</v>
      </c>
      <c r="I264" s="318" t="n">
        <v>0.71</v>
      </c>
      <c r="J264" s="318">
        <f>ROUND(H264*(I264/1000),2)</f>
        <v/>
      </c>
      <c r="K264" s="318" t="n"/>
    </row>
    <row r="265">
      <c r="B265" s="317" t="n">
        <v>238</v>
      </c>
      <c r="C265" s="318" t="n">
        <v>32002600</v>
      </c>
      <c r="D265" s="318" t="inlineStr">
        <is>
          <t>31297_PHD VW FEP 18/19 w/ LDCI - 1Q'19</t>
        </is>
      </c>
      <c r="E265" s="318" t="inlineStr">
        <is>
          <t>Cooking Channel</t>
        </is>
      </c>
      <c r="F265" s="319" t="n">
        <v>43566</v>
      </c>
      <c r="G265" s="319" t="n">
        <v>43611</v>
      </c>
      <c r="H265" s="318" t="n">
        <v>25668</v>
      </c>
      <c r="I265" s="318" t="n">
        <v>0.71</v>
      </c>
      <c r="J265" s="318">
        <f>ROUND(H265*(I265/1000),2)</f>
        <v/>
      </c>
      <c r="K265" s="318" t="n"/>
    </row>
    <row r="266">
      <c r="B266" s="317" t="n">
        <v>239</v>
      </c>
      <c r="C266" s="318" t="n">
        <v>32002600</v>
      </c>
      <c r="D266" s="318" t="inlineStr">
        <is>
          <t>31297_PHD VW FEP 18/19 w/ LDCI - 1Q'19</t>
        </is>
      </c>
      <c r="E266" s="318" t="inlineStr">
        <is>
          <t>Destination America</t>
        </is>
      </c>
      <c r="F266" s="319" t="n">
        <v>43566</v>
      </c>
      <c r="G266" s="319" t="n">
        <v>43611</v>
      </c>
      <c r="H266" s="318" t="n">
        <v>15007</v>
      </c>
      <c r="I266" s="318" t="n">
        <v>0.71</v>
      </c>
      <c r="J266" s="318">
        <f>ROUND(H266*(I266/1000),2)</f>
        <v/>
      </c>
      <c r="K266" s="318" t="n"/>
    </row>
    <row r="267">
      <c r="B267" s="317" t="n">
        <v>240</v>
      </c>
      <c r="C267" s="318" t="n">
        <v>32002600</v>
      </c>
      <c r="D267" s="318" t="inlineStr">
        <is>
          <t>31297_PHD VW FEP 18/19 w/ LDCI - 1Q'19</t>
        </is>
      </c>
      <c r="E267" s="318" t="inlineStr">
        <is>
          <t>Discovery</t>
        </is>
      </c>
      <c r="F267" s="319" t="n">
        <v>43566</v>
      </c>
      <c r="G267" s="319" t="n">
        <v>43611</v>
      </c>
      <c r="H267" s="318" t="n">
        <v>27074</v>
      </c>
      <c r="I267" s="318" t="n">
        <v>0.71</v>
      </c>
      <c r="J267" s="318">
        <f>ROUND(H267*(I267/1000),2)</f>
        <v/>
      </c>
      <c r="K267" s="318" t="n"/>
    </row>
    <row r="268">
      <c r="B268" s="317" t="n">
        <v>241</v>
      </c>
      <c r="C268" s="318" t="n">
        <v>32002600</v>
      </c>
      <c r="D268" s="318" t="inlineStr">
        <is>
          <t>31297_PHD VW FEP 18/19 w/ LDCI - 1Q'19</t>
        </is>
      </c>
      <c r="E268" s="318" t="inlineStr">
        <is>
          <t>Discovery Life</t>
        </is>
      </c>
      <c r="F268" s="319" t="n">
        <v>43566</v>
      </c>
      <c r="G268" s="319" t="n">
        <v>43611</v>
      </c>
      <c r="H268" s="318" t="n">
        <v>7734</v>
      </c>
      <c r="I268" s="318" t="n">
        <v>0.71</v>
      </c>
      <c r="J268" s="318">
        <f>ROUND(H268*(I268/1000),2)</f>
        <v/>
      </c>
      <c r="K268" s="318" t="n"/>
    </row>
    <row r="269">
      <c r="B269" s="317" t="n">
        <v>242</v>
      </c>
      <c r="C269" s="318" t="n">
        <v>32002600</v>
      </c>
      <c r="D269" s="318" t="inlineStr">
        <is>
          <t>31297_PHD VW FEP 18/19 w/ LDCI - 1Q'19</t>
        </is>
      </c>
      <c r="E269" s="318" t="inlineStr">
        <is>
          <t>DIY Network</t>
        </is>
      </c>
      <c r="F269" s="319" t="n">
        <v>43566</v>
      </c>
      <c r="G269" s="319" t="n">
        <v>43611</v>
      </c>
      <c r="H269" s="318" t="n">
        <v>26621</v>
      </c>
      <c r="I269" s="318" t="n">
        <v>0.71</v>
      </c>
      <c r="J269" s="318">
        <f>ROUND(H269*(I269/1000),2)</f>
        <v/>
      </c>
      <c r="K269" s="318" t="n"/>
    </row>
    <row r="270">
      <c r="B270" s="317" t="n">
        <v>243</v>
      </c>
      <c r="C270" s="318" t="n">
        <v>32002600</v>
      </c>
      <c r="D270" s="318" t="inlineStr">
        <is>
          <t>31297_PHD VW FEP 18/19 w/ LDCI - 1Q'19</t>
        </is>
      </c>
      <c r="E270" s="318" t="inlineStr">
        <is>
          <t>Food Network</t>
        </is>
      </c>
      <c r="F270" s="319" t="n">
        <v>43566</v>
      </c>
      <c r="G270" s="319" t="n">
        <v>43611</v>
      </c>
      <c r="H270" s="318" t="n">
        <v>81009</v>
      </c>
      <c r="I270" s="318" t="n">
        <v>0.71</v>
      </c>
      <c r="J270" s="318">
        <f>ROUND(H270*(I270/1000),2)</f>
        <v/>
      </c>
      <c r="K270" s="318" t="n"/>
    </row>
    <row r="271">
      <c r="B271" s="317" t="n">
        <v>244</v>
      </c>
      <c r="C271" s="318" t="n">
        <v>32002600</v>
      </c>
      <c r="D271" s="318" t="inlineStr">
        <is>
          <t>31297_PHD VW FEP 18/19 w/ LDCI - 1Q'19</t>
        </is>
      </c>
      <c r="E271" s="318" t="inlineStr">
        <is>
          <t>HGTV</t>
        </is>
      </c>
      <c r="F271" s="319" t="n">
        <v>43566</v>
      </c>
      <c r="G271" s="319" t="n">
        <v>43611</v>
      </c>
      <c r="H271" s="318" t="n">
        <v>62306</v>
      </c>
      <c r="I271" s="318" t="n">
        <v>0.71</v>
      </c>
      <c r="J271" s="318">
        <f>ROUND(H271*(I271/1000),2)</f>
        <v/>
      </c>
      <c r="K271" s="318" t="n"/>
    </row>
    <row r="272">
      <c r="B272" s="317" t="n">
        <v>245</v>
      </c>
      <c r="C272" s="318" t="n">
        <v>32002600</v>
      </c>
      <c r="D272" s="318" t="inlineStr">
        <is>
          <t>31297_PHD VW FEP 18/19 w/ LDCI - 1Q'19</t>
        </is>
      </c>
      <c r="E272" s="318" t="inlineStr">
        <is>
          <t>Investigation Discovery</t>
        </is>
      </c>
      <c r="F272" s="319" t="n">
        <v>43566</v>
      </c>
      <c r="G272" s="319" t="n">
        <v>43611</v>
      </c>
      <c r="H272" s="318" t="n">
        <v>77471</v>
      </c>
      <c r="I272" s="318" t="n">
        <v>0.71</v>
      </c>
      <c r="J272" s="318">
        <f>ROUND(H272*(I272/1000),2)</f>
        <v/>
      </c>
      <c r="K272" s="318" t="n"/>
    </row>
    <row r="273">
      <c r="B273" s="317" t="n">
        <v>246</v>
      </c>
      <c r="C273" s="318" t="n">
        <v>32002600</v>
      </c>
      <c r="D273" s="318" t="inlineStr">
        <is>
          <t>31297_PHD VW FEP 18/19 w/ LDCI - 1Q'19</t>
        </is>
      </c>
      <c r="E273" s="318" t="inlineStr">
        <is>
          <t>OWN: Oprah Winfrey Network</t>
        </is>
      </c>
      <c r="F273" s="319" t="n">
        <v>43566</v>
      </c>
      <c r="G273" s="319" t="n">
        <v>43611</v>
      </c>
      <c r="H273" s="318" t="n">
        <v>36844</v>
      </c>
      <c r="I273" s="318" t="n">
        <v>0.71</v>
      </c>
      <c r="J273" s="318">
        <f>ROUND(H273*(I273/1000),2)</f>
        <v/>
      </c>
      <c r="K273" s="318" t="n"/>
    </row>
    <row r="274">
      <c r="B274" s="317" t="n">
        <v>247</v>
      </c>
      <c r="C274" s="318" t="n">
        <v>32002600</v>
      </c>
      <c r="D274" s="318" t="inlineStr">
        <is>
          <t>31297_PHD VW FEP 18/19 w/ LDCI - 1Q'19</t>
        </is>
      </c>
      <c r="E274" s="318" t="inlineStr">
        <is>
          <t>Science Channel</t>
        </is>
      </c>
      <c r="F274" s="319" t="n">
        <v>43566</v>
      </c>
      <c r="G274" s="319" t="n">
        <v>43611</v>
      </c>
      <c r="H274" s="318" t="n">
        <v>17712</v>
      </c>
      <c r="I274" s="318" t="n">
        <v>0.71</v>
      </c>
      <c r="J274" s="318">
        <f>ROUND(H274*(I274/1000),2)</f>
        <v/>
      </c>
      <c r="K274" s="318" t="n"/>
    </row>
    <row r="275">
      <c r="B275" s="317" t="n">
        <v>248</v>
      </c>
      <c r="C275" s="318" t="n">
        <v>32002600</v>
      </c>
      <c r="D275" s="318" t="inlineStr">
        <is>
          <t>31297_PHD VW FEP 18/19 w/ LDCI - 1Q'19</t>
        </is>
      </c>
      <c r="E275" s="318" t="inlineStr">
        <is>
          <t>TLC</t>
        </is>
      </c>
      <c r="F275" s="319" t="n">
        <v>43566</v>
      </c>
      <c r="G275" s="319" t="n">
        <v>43611</v>
      </c>
      <c r="H275" s="318" t="n">
        <v>97168</v>
      </c>
      <c r="I275" s="318" t="n">
        <v>0.71</v>
      </c>
      <c r="J275" s="318">
        <f>ROUND(H275*(I275/1000),2)</f>
        <v/>
      </c>
      <c r="K275" s="318" t="n"/>
    </row>
    <row r="276">
      <c r="B276" s="317" t="n">
        <v>249</v>
      </c>
      <c r="C276" s="318" t="n">
        <v>32002600</v>
      </c>
      <c r="D276" s="318" t="inlineStr">
        <is>
          <t>31297_PHD VW FEP 18/19 w/ LDCI - 1Q'19</t>
        </is>
      </c>
      <c r="E276" s="318" t="inlineStr">
        <is>
          <t>Travel Channel</t>
        </is>
      </c>
      <c r="F276" s="319" t="n">
        <v>43566</v>
      </c>
      <c r="G276" s="319" t="n">
        <v>43611</v>
      </c>
      <c r="H276" s="318" t="n">
        <v>119174</v>
      </c>
      <c r="I276" s="318" t="n">
        <v>0.71</v>
      </c>
      <c r="J276" s="318">
        <f>ROUND(H276*(I276/1000),2)</f>
        <v/>
      </c>
      <c r="K276" s="318" t="n"/>
    </row>
    <row r="277">
      <c r="B277" s="317" t="n">
        <v>250</v>
      </c>
      <c r="C277" s="318" t="n">
        <v>32281273</v>
      </c>
      <c r="D277" s="318" t="inlineStr">
        <is>
          <t>29566_Lumber Liquidators Home Upfront 2018-2019_FreeWheel - VOD</t>
        </is>
      </c>
      <c r="E277" s="318" t="inlineStr">
        <is>
          <t>DIY Network</t>
        </is>
      </c>
      <c r="F277" s="319" t="n">
        <v>43526</v>
      </c>
      <c r="G277" s="319" t="n">
        <v>43738</v>
      </c>
      <c r="H277" s="318" t="n">
        <v>36601</v>
      </c>
      <c r="I277" s="318" t="n">
        <v>0.71</v>
      </c>
      <c r="J277" s="318">
        <f>ROUND(H277*(I277/1000),2)</f>
        <v/>
      </c>
      <c r="K277" s="318" t="n"/>
    </row>
    <row r="278">
      <c r="B278" s="317" t="n">
        <v>251</v>
      </c>
      <c r="C278" s="318" t="n">
        <v>32281273</v>
      </c>
      <c r="D278" s="318" t="inlineStr">
        <is>
          <t>29566_Lumber Liquidators Home Upfront 2018-2019_FreeWheel - VOD</t>
        </is>
      </c>
      <c r="E278" s="318" t="inlineStr">
        <is>
          <t>HGTV</t>
        </is>
      </c>
      <c r="F278" s="319" t="n">
        <v>43526</v>
      </c>
      <c r="G278" s="319" t="n">
        <v>43738</v>
      </c>
      <c r="H278" s="318" t="n">
        <v>156563</v>
      </c>
      <c r="I278" s="318" t="n">
        <v>0.71</v>
      </c>
      <c r="J278" s="318">
        <f>ROUND(H278*(I278/1000),2)</f>
        <v/>
      </c>
      <c r="K278" s="318" t="n"/>
    </row>
    <row r="279">
      <c r="B279" s="317" t="n">
        <v>252</v>
      </c>
      <c r="C279" s="318" t="n">
        <v>32281273</v>
      </c>
      <c r="D279" s="318" t="inlineStr">
        <is>
          <t>29566_Lumber Liquidators Home Upfront 2018-2019_FreeWheel - VOD</t>
        </is>
      </c>
      <c r="E279" s="318" t="inlineStr">
        <is>
          <t>Travel Channel</t>
        </is>
      </c>
      <c r="F279" s="319" t="n">
        <v>43526</v>
      </c>
      <c r="G279" s="319" t="n">
        <v>43738</v>
      </c>
      <c r="H279" s="318" t="n">
        <v>210725</v>
      </c>
      <c r="I279" s="318" t="n">
        <v>0.71</v>
      </c>
      <c r="J279" s="318">
        <f>ROUND(H279*(I279/1000),2)</f>
        <v/>
      </c>
      <c r="K279" s="318" t="n"/>
    </row>
    <row r="280">
      <c r="B280" s="317" t="n">
        <v>253</v>
      </c>
      <c r="C280" s="318" t="n">
        <v>32289700</v>
      </c>
      <c r="D280" s="318" t="inlineStr">
        <is>
          <t>31856_Utah Tourism 2019_FreeWheel VOD</t>
        </is>
      </c>
      <c r="E280" s="318" t="inlineStr">
        <is>
          <t>Discovery</t>
        </is>
      </c>
      <c r="F280" s="319" t="n">
        <v>43584</v>
      </c>
      <c r="G280" s="319" t="n">
        <v>43604</v>
      </c>
      <c r="H280" s="318" t="n">
        <v>30209</v>
      </c>
      <c r="I280" s="318" t="n">
        <v>0.71</v>
      </c>
      <c r="J280" s="318">
        <f>ROUND(H280*(I280/1000),2)</f>
        <v/>
      </c>
      <c r="K280" s="318" t="n"/>
    </row>
    <row r="281">
      <c r="B281" s="317" t="n">
        <v>254</v>
      </c>
      <c r="C281" s="318" t="n">
        <v>32289700</v>
      </c>
      <c r="D281" s="318" t="inlineStr">
        <is>
          <t>31856_Utah Tourism 2019_FreeWheel VOD</t>
        </is>
      </c>
      <c r="E281" s="318" t="inlineStr">
        <is>
          <t>Food Network</t>
        </is>
      </c>
      <c r="F281" s="319" t="n">
        <v>43584</v>
      </c>
      <c r="G281" s="319" t="n">
        <v>43604</v>
      </c>
      <c r="H281" s="318" t="n">
        <v>356318</v>
      </c>
      <c r="I281" s="318" t="n">
        <v>0.71</v>
      </c>
      <c r="J281" s="318">
        <f>ROUND(H281*(I281/1000),2)</f>
        <v/>
      </c>
      <c r="K281" s="318" t="n"/>
    </row>
    <row r="282">
      <c r="B282" s="317" t="n">
        <v>255</v>
      </c>
      <c r="C282" s="318" t="n">
        <v>32289700</v>
      </c>
      <c r="D282" s="318" t="inlineStr">
        <is>
          <t>31856_Utah Tourism 2019_FreeWheel VOD</t>
        </is>
      </c>
      <c r="E282" s="318" t="inlineStr">
        <is>
          <t>HGTV</t>
        </is>
      </c>
      <c r="F282" s="319" t="n">
        <v>43584</v>
      </c>
      <c r="G282" s="319" t="n">
        <v>43604</v>
      </c>
      <c r="H282" s="318" t="n">
        <v>204381</v>
      </c>
      <c r="I282" s="318" t="n">
        <v>0.71</v>
      </c>
      <c r="J282" s="318">
        <f>ROUND(H282*(I282/1000),2)</f>
        <v/>
      </c>
      <c r="K282" s="318" t="n"/>
    </row>
    <row r="283">
      <c r="B283" s="317" t="n">
        <v>256</v>
      </c>
      <c r="C283" s="318" t="n">
        <v>32289700</v>
      </c>
      <c r="D283" s="318" t="inlineStr">
        <is>
          <t>31856_Utah Tourism 2019_FreeWheel VOD</t>
        </is>
      </c>
      <c r="E283" s="318" t="inlineStr">
        <is>
          <t>Travel Channel</t>
        </is>
      </c>
      <c r="F283" s="319" t="n">
        <v>43584</v>
      </c>
      <c r="G283" s="319" t="n">
        <v>43604</v>
      </c>
      <c r="H283" s="318" t="n">
        <v>480911</v>
      </c>
      <c r="I283" s="318" t="n">
        <v>0.71</v>
      </c>
      <c r="J283" s="318">
        <f>ROUND(H283*(I283/1000),2)</f>
        <v/>
      </c>
      <c r="K283" s="318" t="n"/>
    </row>
    <row r="284">
      <c r="B284" s="317" t="n">
        <v>257</v>
      </c>
      <c r="C284" s="318" t="n">
        <v>32416618</v>
      </c>
      <c r="D284" s="318" t="inlineStr">
        <is>
          <t>31938_Apartments.com - 1Q'19-3Q'19 - All</t>
        </is>
      </c>
      <c r="E284" s="318" t="inlineStr">
        <is>
          <t>Animal Planet</t>
        </is>
      </c>
      <c r="F284" s="319" t="n">
        <v>43563</v>
      </c>
      <c r="G284" s="319" t="n">
        <v>43646</v>
      </c>
      <c r="H284" s="318" t="n">
        <v>97614</v>
      </c>
      <c r="I284" s="318" t="n">
        <v>0.71</v>
      </c>
      <c r="J284" s="318">
        <f>ROUND(H284*(I284/1000),2)</f>
        <v/>
      </c>
      <c r="K284" s="318" t="n"/>
    </row>
    <row r="285">
      <c r="B285" s="317" t="n">
        <v>258</v>
      </c>
      <c r="C285" s="318" t="n">
        <v>32416618</v>
      </c>
      <c r="D285" s="318" t="inlineStr">
        <is>
          <t>31938_Apartments.com - 1Q'19-3Q'19 - All</t>
        </is>
      </c>
      <c r="E285" s="318" t="inlineStr">
        <is>
          <t>Discovery</t>
        </is>
      </c>
      <c r="F285" s="319" t="n">
        <v>43563</v>
      </c>
      <c r="G285" s="319" t="n">
        <v>43646</v>
      </c>
      <c r="H285" s="318" t="n">
        <v>156598</v>
      </c>
      <c r="I285" s="318" t="n">
        <v>0.71</v>
      </c>
      <c r="J285" s="318">
        <f>ROUND(H285*(I285/1000),2)</f>
        <v/>
      </c>
      <c r="K285" s="318" t="n"/>
    </row>
    <row r="286">
      <c r="B286" s="317" t="n">
        <v>259</v>
      </c>
      <c r="C286" s="318" t="n">
        <v>32416618</v>
      </c>
      <c r="D286" s="318" t="inlineStr">
        <is>
          <t>31938_Apartments.com - 1Q'19-3Q'19 - All</t>
        </is>
      </c>
      <c r="E286" s="318" t="inlineStr">
        <is>
          <t>Food Network</t>
        </is>
      </c>
      <c r="F286" s="319" t="n">
        <v>43563</v>
      </c>
      <c r="G286" s="319" t="n">
        <v>43646</v>
      </c>
      <c r="H286" s="318" t="n">
        <v>193759</v>
      </c>
      <c r="I286" s="318" t="n">
        <v>0.71</v>
      </c>
      <c r="J286" s="318">
        <f>ROUND(H286*(I286/1000),2)</f>
        <v/>
      </c>
      <c r="K286" s="318" t="n"/>
    </row>
    <row r="287">
      <c r="B287" s="317" t="n">
        <v>260</v>
      </c>
      <c r="C287" s="318" t="n">
        <v>32416618</v>
      </c>
      <c r="D287" s="318" t="inlineStr">
        <is>
          <t>31938_Apartments.com - 1Q'19-3Q'19 - All</t>
        </is>
      </c>
      <c r="E287" s="318" t="inlineStr">
        <is>
          <t>HGTV</t>
        </is>
      </c>
      <c r="F287" s="319" t="n">
        <v>43563</v>
      </c>
      <c r="G287" s="319" t="n">
        <v>43646</v>
      </c>
      <c r="H287" s="318" t="n">
        <v>184954</v>
      </c>
      <c r="I287" s="318" t="n">
        <v>0.71</v>
      </c>
      <c r="J287" s="318">
        <f>ROUND(H287*(I287/1000),2)</f>
        <v/>
      </c>
      <c r="K287" s="318" t="n"/>
    </row>
    <row r="288">
      <c r="B288" s="317" t="n">
        <v>261</v>
      </c>
      <c r="C288" s="318" t="n">
        <v>32416618</v>
      </c>
      <c r="D288" s="318" t="inlineStr">
        <is>
          <t>31938_Apartments.com - 1Q'19-3Q'19 - All</t>
        </is>
      </c>
      <c r="E288" s="318" t="inlineStr">
        <is>
          <t>Investigation Discovery</t>
        </is>
      </c>
      <c r="F288" s="319" t="n">
        <v>43563</v>
      </c>
      <c r="G288" s="319" t="n">
        <v>43646</v>
      </c>
      <c r="H288" s="318" t="n">
        <v>155010</v>
      </c>
      <c r="I288" s="318" t="n">
        <v>0.71</v>
      </c>
      <c r="J288" s="318">
        <f>ROUND(H288*(I288/1000),2)</f>
        <v/>
      </c>
      <c r="K288" s="318" t="n"/>
    </row>
    <row r="289">
      <c r="B289" s="317" t="n">
        <v>262</v>
      </c>
      <c r="C289" s="318" t="n">
        <v>32416618</v>
      </c>
      <c r="D289" s="318" t="inlineStr">
        <is>
          <t>31938_Apartments.com - 1Q'19-3Q'19 - All</t>
        </is>
      </c>
      <c r="E289" s="318" t="inlineStr">
        <is>
          <t>OWN: Oprah Winfrey Network</t>
        </is>
      </c>
      <c r="F289" s="319" t="n">
        <v>43563</v>
      </c>
      <c r="G289" s="319" t="n">
        <v>43646</v>
      </c>
      <c r="H289" s="318" t="n">
        <v>131855</v>
      </c>
      <c r="I289" s="318" t="n">
        <v>0.71</v>
      </c>
      <c r="J289" s="318">
        <f>ROUND(H289*(I289/1000),2)</f>
        <v/>
      </c>
      <c r="K289" s="318" t="n"/>
    </row>
    <row r="290">
      <c r="B290" s="317" t="n">
        <v>263</v>
      </c>
      <c r="C290" s="318" t="n">
        <v>32416618</v>
      </c>
      <c r="D290" s="318" t="inlineStr">
        <is>
          <t>31938_Apartments.com - 1Q'19-3Q'19 - All</t>
        </is>
      </c>
      <c r="E290" s="318" t="inlineStr">
        <is>
          <t>TLC</t>
        </is>
      </c>
      <c r="F290" s="319" t="n">
        <v>43563</v>
      </c>
      <c r="G290" s="319" t="n">
        <v>43646</v>
      </c>
      <c r="H290" s="318" t="n">
        <v>244769</v>
      </c>
      <c r="I290" s="318" t="n">
        <v>0.71</v>
      </c>
      <c r="J290" s="318">
        <f>ROUND(H290*(I290/1000),2)</f>
        <v/>
      </c>
      <c r="K290" s="318" t="n"/>
    </row>
    <row r="291">
      <c r="B291" s="317" t="n">
        <v>264</v>
      </c>
      <c r="C291" s="318" t="n">
        <v>32416618</v>
      </c>
      <c r="D291" s="318" t="inlineStr">
        <is>
          <t>31938_Apartments.com - 1Q'19-3Q'19 - All</t>
        </is>
      </c>
      <c r="E291" s="318" t="inlineStr">
        <is>
          <t>Travel Channel</t>
        </is>
      </c>
      <c r="F291" s="319" t="n">
        <v>43563</v>
      </c>
      <c r="G291" s="319" t="n">
        <v>43646</v>
      </c>
      <c r="H291" s="318" t="n">
        <v>211235</v>
      </c>
      <c r="I291" s="318" t="n">
        <v>0.71</v>
      </c>
      <c r="J291" s="318">
        <f>ROUND(H291*(I291/1000),2)</f>
        <v/>
      </c>
      <c r="K291" s="318" t="n"/>
    </row>
    <row r="292">
      <c r="B292" s="317" t="n">
        <v>265</v>
      </c>
      <c r="C292" s="318" t="n">
        <v>32459395</v>
      </c>
      <c r="D292" s="318" t="inlineStr">
        <is>
          <t>31036_Hunter Douglas - Digital 2019 Campaign_FreeWheel_VOD</t>
        </is>
      </c>
      <c r="E292" s="318" t="inlineStr">
        <is>
          <t>Cooking Channel</t>
        </is>
      </c>
      <c r="F292" s="319" t="n">
        <v>43556</v>
      </c>
      <c r="G292" s="319" t="n">
        <v>43786</v>
      </c>
      <c r="H292" s="318" t="n">
        <v>4294</v>
      </c>
      <c r="I292" s="318" t="n">
        <v>0.71</v>
      </c>
      <c r="J292" s="318">
        <f>ROUND(H292*(I292/1000),2)</f>
        <v/>
      </c>
      <c r="K292" s="318" t="n"/>
    </row>
    <row r="293">
      <c r="B293" s="317" t="n">
        <v>266</v>
      </c>
      <c r="C293" s="318" t="n">
        <v>32459395</v>
      </c>
      <c r="D293" s="318" t="inlineStr">
        <is>
          <t>31036_Hunter Douglas - Digital 2019 Campaign_FreeWheel_VOD</t>
        </is>
      </c>
      <c r="E293" s="318" t="inlineStr">
        <is>
          <t>DIY Network</t>
        </is>
      </c>
      <c r="F293" s="319" t="n">
        <v>43556</v>
      </c>
      <c r="G293" s="319" t="n">
        <v>43786</v>
      </c>
      <c r="H293" s="318" t="n">
        <v>4172</v>
      </c>
      <c r="I293" s="318" t="n">
        <v>0.71</v>
      </c>
      <c r="J293" s="318">
        <f>ROUND(H293*(I293/1000),2)</f>
        <v/>
      </c>
      <c r="K293" s="318" t="n"/>
    </row>
    <row r="294">
      <c r="B294" s="317" t="n">
        <v>267</v>
      </c>
      <c r="C294" s="318" t="n">
        <v>32459395</v>
      </c>
      <c r="D294" s="318" t="inlineStr">
        <is>
          <t>31036_Hunter Douglas - Digital 2019 Campaign_FreeWheel_VOD</t>
        </is>
      </c>
      <c r="E294" s="318" t="inlineStr">
        <is>
          <t>Food Network</t>
        </is>
      </c>
      <c r="F294" s="319" t="n">
        <v>43556</v>
      </c>
      <c r="G294" s="319" t="n">
        <v>43786</v>
      </c>
      <c r="H294" s="318" t="n">
        <v>20416</v>
      </c>
      <c r="I294" s="318" t="n">
        <v>0.71</v>
      </c>
      <c r="J294" s="318">
        <f>ROUND(H294*(I294/1000),2)</f>
        <v/>
      </c>
      <c r="K294" s="318" t="n"/>
    </row>
    <row r="295">
      <c r="B295" s="317" t="n">
        <v>268</v>
      </c>
      <c r="C295" s="318" t="n">
        <v>32459395</v>
      </c>
      <c r="D295" s="318" t="inlineStr">
        <is>
          <t>31036_Hunter Douglas - Digital 2019 Campaign_FreeWheel_VOD</t>
        </is>
      </c>
      <c r="E295" s="318" t="inlineStr">
        <is>
          <t>HGTV</t>
        </is>
      </c>
      <c r="F295" s="319" t="n">
        <v>43556</v>
      </c>
      <c r="G295" s="319" t="n">
        <v>43786</v>
      </c>
      <c r="H295" s="318" t="n">
        <v>13949</v>
      </c>
      <c r="I295" s="318" t="n">
        <v>0.71</v>
      </c>
      <c r="J295" s="318">
        <f>ROUND(H295*(I295/1000),2)</f>
        <v/>
      </c>
      <c r="K295" s="318" t="n"/>
    </row>
    <row r="296">
      <c r="B296" s="317" t="n">
        <v>269</v>
      </c>
      <c r="C296" s="318" t="n">
        <v>32459395</v>
      </c>
      <c r="D296" s="318" t="inlineStr">
        <is>
          <t>31036_Hunter Douglas - Digital 2019 Campaign_FreeWheel_VOD</t>
        </is>
      </c>
      <c r="E296" s="318" t="inlineStr">
        <is>
          <t>OWN: Oprah Winfrey Network</t>
        </is>
      </c>
      <c r="F296" s="319" t="n">
        <v>43556</v>
      </c>
      <c r="G296" s="319" t="n">
        <v>43786</v>
      </c>
      <c r="H296" s="318" t="n">
        <v>21828</v>
      </c>
      <c r="I296" s="318" t="n">
        <v>0.71</v>
      </c>
      <c r="J296" s="318">
        <f>ROUND(H296*(I296/1000),2)</f>
        <v/>
      </c>
      <c r="K296" s="318" t="n"/>
    </row>
    <row r="297">
      <c r="B297" s="317" t="n">
        <v>270</v>
      </c>
      <c r="C297" s="318" t="n">
        <v>32459395</v>
      </c>
      <c r="D297" s="318" t="inlineStr">
        <is>
          <t>31036_Hunter Douglas - Digital 2019 Campaign_FreeWheel_VOD</t>
        </is>
      </c>
      <c r="E297" s="318" t="inlineStr">
        <is>
          <t>TLC</t>
        </is>
      </c>
      <c r="F297" s="319" t="n">
        <v>43556</v>
      </c>
      <c r="G297" s="319" t="n">
        <v>43786</v>
      </c>
      <c r="H297" s="318" t="n">
        <v>32406</v>
      </c>
      <c r="I297" s="318" t="n">
        <v>0.71</v>
      </c>
      <c r="J297" s="318">
        <f>ROUND(H297*(I297/1000),2)</f>
        <v/>
      </c>
      <c r="K297" s="318" t="n"/>
    </row>
    <row r="298">
      <c r="B298" s="317" t="n">
        <v>271</v>
      </c>
      <c r="C298" s="318" t="n">
        <v>32468725</v>
      </c>
      <c r="D298" s="318" t="inlineStr">
        <is>
          <t>VEL VOD and GO</t>
        </is>
      </c>
      <c r="E298" s="318" t="inlineStr">
        <is>
          <t>TLC</t>
        </is>
      </c>
      <c r="F298" s="319" t="n">
        <v>43572</v>
      </c>
      <c r="G298" s="319" t="n">
        <v>43628</v>
      </c>
      <c r="H298" s="318" t="n">
        <v>5852557</v>
      </c>
      <c r="I298" s="318" t="n">
        <v>0.71</v>
      </c>
      <c r="J298" s="318">
        <f>ROUND(H298*(I298/1000),2)</f>
        <v/>
      </c>
      <c r="K298" s="318" t="n"/>
    </row>
    <row r="299">
      <c r="B299" s="317" t="n">
        <v>272</v>
      </c>
      <c r="C299" s="318" t="n">
        <v>32473182</v>
      </c>
      <c r="D299" s="318" t="inlineStr">
        <is>
          <t>OWN VOD and WOA</t>
        </is>
      </c>
      <c r="E299" s="318" t="inlineStr">
        <is>
          <t>OWN: Oprah Winfrey Network</t>
        </is>
      </c>
      <c r="F299" s="319" t="n">
        <v>43565</v>
      </c>
      <c r="G299" s="319" t="n">
        <v>43646</v>
      </c>
      <c r="H299" s="318" t="n">
        <v>7498408</v>
      </c>
      <c r="I299" s="318" t="n">
        <v>0.71</v>
      </c>
      <c r="J299" s="318">
        <f>ROUND(H299*(I299/1000),2)</f>
        <v/>
      </c>
      <c r="K299" s="318" t="n"/>
    </row>
    <row r="300">
      <c r="B300" s="317" t="n">
        <v>273</v>
      </c>
      <c r="C300" s="318" t="n">
        <v>32514278</v>
      </c>
      <c r="D300" s="318" t="inlineStr">
        <is>
          <t>30955_Bissell Smart Home 2019</t>
        </is>
      </c>
      <c r="E300" s="318" t="inlineStr">
        <is>
          <t>HGTV</t>
        </is>
      </c>
      <c r="F300" s="319" t="n">
        <v>43557</v>
      </c>
      <c r="G300" s="319" t="n">
        <v>43646</v>
      </c>
      <c r="H300" s="318" t="n">
        <v>783844</v>
      </c>
      <c r="I300" s="318" t="n">
        <v>0.71</v>
      </c>
      <c r="J300" s="318">
        <f>ROUND(H300*(I300/1000),2)</f>
        <v/>
      </c>
      <c r="K300" s="318" t="n"/>
    </row>
    <row r="301">
      <c r="B301" s="317" t="n">
        <v>274</v>
      </c>
      <c r="C301" s="318" t="n">
        <v>32549689</v>
      </c>
      <c r="D301" s="318" t="inlineStr">
        <is>
          <t>32025_Shark Ninja 2Q'19 TVE/VOD</t>
        </is>
      </c>
      <c r="E301" s="318" t="inlineStr">
        <is>
          <t>Investigation Discovery</t>
        </is>
      </c>
      <c r="F301" s="319" t="n">
        <v>43556</v>
      </c>
      <c r="G301" s="319" t="n">
        <v>43597</v>
      </c>
      <c r="H301" s="318" t="n">
        <v>264531</v>
      </c>
      <c r="I301" s="318" t="n">
        <v>0.71</v>
      </c>
      <c r="J301" s="318">
        <f>ROUND(H301*(I301/1000),2)</f>
        <v/>
      </c>
      <c r="K301" s="318" t="n"/>
    </row>
    <row r="302">
      <c r="B302" s="317" t="n">
        <v>275</v>
      </c>
      <c r="C302" s="318" t="n">
        <v>32549689</v>
      </c>
      <c r="D302" s="318" t="inlineStr">
        <is>
          <t>32025_Shark Ninja 2Q'19 TVE/VOD</t>
        </is>
      </c>
      <c r="E302" s="318" t="inlineStr">
        <is>
          <t>OWN: Oprah Winfrey Network</t>
        </is>
      </c>
      <c r="F302" s="319" t="n">
        <v>43556</v>
      </c>
      <c r="G302" s="319" t="n">
        <v>43597</v>
      </c>
      <c r="H302" s="318" t="n">
        <v>8423</v>
      </c>
      <c r="I302" s="318" t="n">
        <v>0.71</v>
      </c>
      <c r="J302" s="318">
        <f>ROUND(H302*(I302/1000),2)</f>
        <v/>
      </c>
      <c r="K302" s="318" t="n"/>
    </row>
    <row r="303">
      <c r="B303" s="317" t="n">
        <v>276</v>
      </c>
      <c r="C303" s="318" t="n">
        <v>32549689</v>
      </c>
      <c r="D303" s="318" t="inlineStr">
        <is>
          <t>32025_Shark Ninja 2Q'19 TVE/VOD</t>
        </is>
      </c>
      <c r="E303" s="318" t="inlineStr">
        <is>
          <t>TLC</t>
        </is>
      </c>
      <c r="F303" s="319" t="n">
        <v>43556</v>
      </c>
      <c r="G303" s="319" t="n">
        <v>43597</v>
      </c>
      <c r="H303" s="318" t="n">
        <v>496742</v>
      </c>
      <c r="I303" s="318" t="n">
        <v>0.71</v>
      </c>
      <c r="J303" s="318">
        <f>ROUND(H303*(I303/1000),2)</f>
        <v/>
      </c>
      <c r="K303" s="318" t="n"/>
    </row>
    <row r="304">
      <c r="B304" s="317" t="n">
        <v>277</v>
      </c>
      <c r="C304" s="318" t="n">
        <v>32576564</v>
      </c>
      <c r="D304" s="318" t="inlineStr">
        <is>
          <t>31648_PREEN - 2019 - ALL</t>
        </is>
      </c>
      <c r="E304" s="318" t="inlineStr">
        <is>
          <t>DIY Network</t>
        </is>
      </c>
      <c r="F304" s="319" t="n">
        <v>43549</v>
      </c>
      <c r="G304" s="319" t="n">
        <v>43590</v>
      </c>
      <c r="H304" s="318" t="n">
        <v>64692</v>
      </c>
      <c r="I304" s="318" t="n">
        <v>0.71</v>
      </c>
      <c r="J304" s="318">
        <f>ROUND(H304*(I304/1000),2)</f>
        <v/>
      </c>
      <c r="K304" s="318" t="n"/>
    </row>
    <row r="305">
      <c r="B305" s="317" t="n">
        <v>278</v>
      </c>
      <c r="C305" s="318" t="n">
        <v>32576564</v>
      </c>
      <c r="D305" s="318" t="inlineStr">
        <is>
          <t>31648_PREEN - 2019 - ALL</t>
        </is>
      </c>
      <c r="E305" s="318" t="inlineStr">
        <is>
          <t>HGTV</t>
        </is>
      </c>
      <c r="F305" s="319" t="n">
        <v>43549</v>
      </c>
      <c r="G305" s="319" t="n">
        <v>43590</v>
      </c>
      <c r="H305" s="318" t="n">
        <v>175530</v>
      </c>
      <c r="I305" s="318" t="n">
        <v>0.71</v>
      </c>
      <c r="J305" s="318">
        <f>ROUND(H305*(I305/1000),2)</f>
        <v/>
      </c>
      <c r="K305" s="318" t="n"/>
    </row>
    <row r="306">
      <c r="B306" s="317" t="n">
        <v>279</v>
      </c>
      <c r="C306" s="318" t="n">
        <v>32579267</v>
      </c>
      <c r="D306" s="318" t="inlineStr">
        <is>
          <t>32025_Shark Ninja 2Q'19 TVE/VOD_FreeWheel_VOD</t>
        </is>
      </c>
      <c r="E306" s="318" t="inlineStr">
        <is>
          <t>Food Network</t>
        </is>
      </c>
      <c r="F306" s="319" t="n">
        <v>43556</v>
      </c>
      <c r="G306" s="319" t="n">
        <v>43597</v>
      </c>
      <c r="H306" s="318" t="n">
        <v>114807</v>
      </c>
      <c r="I306" s="318" t="n">
        <v>0.71</v>
      </c>
      <c r="J306" s="318">
        <f>ROUND(H306*(I306/1000),2)</f>
        <v/>
      </c>
      <c r="K306" s="318" t="n"/>
    </row>
    <row r="307">
      <c r="B307" s="317" t="n">
        <v>280</v>
      </c>
      <c r="C307" s="318" t="n">
        <v>32579267</v>
      </c>
      <c r="D307" s="318" t="inlineStr">
        <is>
          <t>32025_Shark Ninja 2Q'19 TVE/VOD_FreeWheel_VOD</t>
        </is>
      </c>
      <c r="E307" s="318" t="inlineStr">
        <is>
          <t>HGTV</t>
        </is>
      </c>
      <c r="F307" s="319" t="n">
        <v>43556</v>
      </c>
      <c r="G307" s="319" t="n">
        <v>43597</v>
      </c>
      <c r="H307" s="318" t="n">
        <v>117471</v>
      </c>
      <c r="I307" s="318" t="n">
        <v>0.71</v>
      </c>
      <c r="J307" s="318">
        <f>ROUND(H307*(I307/1000),2)</f>
        <v/>
      </c>
      <c r="K307" s="318" t="n"/>
    </row>
    <row r="308">
      <c r="B308" s="317" t="n">
        <v>281</v>
      </c>
      <c r="C308" s="318" t="n">
        <v>32579267</v>
      </c>
      <c r="D308" s="318" t="inlineStr">
        <is>
          <t>32025_Shark Ninja 2Q'19 TVE/VOD_FreeWheel_VOD</t>
        </is>
      </c>
      <c r="E308" s="318" t="inlineStr">
        <is>
          <t>Travel Channel</t>
        </is>
      </c>
      <c r="F308" s="319" t="n">
        <v>43556</v>
      </c>
      <c r="G308" s="319" t="n">
        <v>43597</v>
      </c>
      <c r="H308" s="318" t="n">
        <v>101965</v>
      </c>
      <c r="I308" s="318" t="n">
        <v>0.71</v>
      </c>
      <c r="J308" s="318">
        <f>ROUND(H308*(I308/1000),2)</f>
        <v/>
      </c>
      <c r="K308" s="318" t="n"/>
    </row>
    <row r="309">
      <c r="B309" s="317" t="n">
        <v>282</v>
      </c>
      <c r="C309" s="318" t="n">
        <v>32714746</v>
      </c>
      <c r="D309" s="318" t="inlineStr">
        <is>
          <t>30565_Oxiclean-Smart Home 2019-ALL_FreeWheel VOD</t>
        </is>
      </c>
      <c r="E309" s="318" t="inlineStr">
        <is>
          <t>HGTV</t>
        </is>
      </c>
      <c r="F309" s="319" t="n">
        <v>43556</v>
      </c>
      <c r="G309" s="319" t="n">
        <v>43830</v>
      </c>
      <c r="H309" s="318" t="n">
        <v>193911</v>
      </c>
      <c r="I309" s="318" t="n">
        <v>0.71</v>
      </c>
      <c r="J309" s="318">
        <f>ROUND(H309*(I309/1000),2)</f>
        <v/>
      </c>
      <c r="K309" s="318" t="n"/>
    </row>
    <row r="310">
      <c r="B310" s="317" t="n">
        <v>283</v>
      </c>
      <c r="C310" s="318" t="n">
        <v>32727160</v>
      </c>
      <c r="D310" s="318" t="inlineStr">
        <is>
          <t>32068_Pfizer Cologuard 2Q19 FEP/VOD</t>
        </is>
      </c>
      <c r="E310" s="318" t="inlineStr">
        <is>
          <t>Animal Planet</t>
        </is>
      </c>
      <c r="F310" s="319" t="n">
        <v>43563</v>
      </c>
      <c r="G310" s="319" t="n">
        <v>43646</v>
      </c>
      <c r="H310" s="318" t="n">
        <v>9315</v>
      </c>
      <c r="I310" s="318" t="n">
        <v>0.71</v>
      </c>
      <c r="J310" s="318">
        <f>ROUND(H310*(I310/1000),2)</f>
        <v/>
      </c>
      <c r="K310" s="318" t="n"/>
    </row>
    <row r="311">
      <c r="B311" s="317" t="n">
        <v>284</v>
      </c>
      <c r="C311" s="318" t="n">
        <v>32727160</v>
      </c>
      <c r="D311" s="318" t="inlineStr">
        <is>
          <t>32068_Pfizer Cologuard 2Q19 FEP/VOD</t>
        </is>
      </c>
      <c r="E311" s="318" t="inlineStr">
        <is>
          <t>Investigation Discovery</t>
        </is>
      </c>
      <c r="F311" s="319" t="n">
        <v>43563</v>
      </c>
      <c r="G311" s="319" t="n">
        <v>43646</v>
      </c>
      <c r="H311" s="318" t="n">
        <v>16703</v>
      </c>
      <c r="I311" s="318" t="n">
        <v>0.71</v>
      </c>
      <c r="J311" s="318">
        <f>ROUND(H311*(I311/1000),2)</f>
        <v/>
      </c>
      <c r="K311" s="318" t="n"/>
    </row>
    <row r="312">
      <c r="B312" s="317" t="n">
        <v>285</v>
      </c>
      <c r="C312" s="318" t="n">
        <v>32727160</v>
      </c>
      <c r="D312" s="318" t="inlineStr">
        <is>
          <t>32068_Pfizer Cologuard 2Q19 FEP/VOD</t>
        </is>
      </c>
      <c r="E312" s="318" t="inlineStr">
        <is>
          <t>OWN: Oprah Winfrey Network</t>
        </is>
      </c>
      <c r="F312" s="319" t="n">
        <v>43563</v>
      </c>
      <c r="G312" s="319" t="n">
        <v>43646</v>
      </c>
      <c r="H312" s="318" t="n">
        <v>12195</v>
      </c>
      <c r="I312" s="318" t="n">
        <v>0.71</v>
      </c>
      <c r="J312" s="318">
        <f>ROUND(H312*(I312/1000),2)</f>
        <v/>
      </c>
      <c r="K312" s="318" t="n"/>
    </row>
    <row r="313">
      <c r="B313" s="317" t="n">
        <v>286</v>
      </c>
      <c r="C313" s="318" t="n">
        <v>32727322</v>
      </c>
      <c r="D313" s="318" t="inlineStr">
        <is>
          <t>32066_Pfizer Chantix 2Q19 FEP/VOD</t>
        </is>
      </c>
      <c r="E313" s="318" t="inlineStr">
        <is>
          <t>Animal Planet</t>
        </is>
      </c>
      <c r="F313" s="319" t="n">
        <v>43563</v>
      </c>
      <c r="G313" s="319" t="n">
        <v>43646</v>
      </c>
      <c r="H313" s="318" t="n">
        <v>14702</v>
      </c>
      <c r="I313" s="318" t="n">
        <v>0.71</v>
      </c>
      <c r="J313" s="318">
        <f>ROUND(H313*(I313/1000),2)</f>
        <v/>
      </c>
      <c r="K313" s="318" t="n"/>
    </row>
    <row r="314">
      <c r="B314" s="317" t="n">
        <v>287</v>
      </c>
      <c r="C314" s="318" t="n">
        <v>32727322</v>
      </c>
      <c r="D314" s="318" t="inlineStr">
        <is>
          <t>32066_Pfizer Chantix 2Q19 FEP/VOD</t>
        </is>
      </c>
      <c r="E314" s="318" t="inlineStr">
        <is>
          <t>Food Network</t>
        </is>
      </c>
      <c r="F314" s="319" t="n">
        <v>43563</v>
      </c>
      <c r="G314" s="319" t="n">
        <v>43646</v>
      </c>
      <c r="H314" s="318" t="n">
        <v>29750</v>
      </c>
      <c r="I314" s="318" t="n">
        <v>0.71</v>
      </c>
      <c r="J314" s="318">
        <f>ROUND(H314*(I314/1000),2)</f>
        <v/>
      </c>
      <c r="K314" s="318" t="n"/>
    </row>
    <row r="315">
      <c r="B315" s="317" t="n">
        <v>288</v>
      </c>
      <c r="C315" s="318" t="n">
        <v>32727322</v>
      </c>
      <c r="D315" s="318" t="inlineStr">
        <is>
          <t>32066_Pfizer Chantix 2Q19 FEP/VOD</t>
        </is>
      </c>
      <c r="E315" s="318" t="inlineStr">
        <is>
          <t>HGTV</t>
        </is>
      </c>
      <c r="F315" s="319" t="n">
        <v>43563</v>
      </c>
      <c r="G315" s="319" t="n">
        <v>43646</v>
      </c>
      <c r="H315" s="318" t="n">
        <v>25279</v>
      </c>
      <c r="I315" s="318" t="n">
        <v>0.71</v>
      </c>
      <c r="J315" s="318">
        <f>ROUND(H315*(I315/1000),2)</f>
        <v/>
      </c>
      <c r="K315" s="318" t="n"/>
    </row>
    <row r="316">
      <c r="B316" s="317" t="n">
        <v>289</v>
      </c>
      <c r="C316" s="318" t="n">
        <v>32727322</v>
      </c>
      <c r="D316" s="318" t="inlineStr">
        <is>
          <t>32066_Pfizer Chantix 2Q19 FEP/VOD</t>
        </is>
      </c>
      <c r="E316" s="318" t="inlineStr">
        <is>
          <t>Investigation Discovery</t>
        </is>
      </c>
      <c r="F316" s="319" t="n">
        <v>43563</v>
      </c>
      <c r="G316" s="319" t="n">
        <v>43646</v>
      </c>
      <c r="H316" s="318" t="n">
        <v>31248</v>
      </c>
      <c r="I316" s="318" t="n">
        <v>0.71</v>
      </c>
      <c r="J316" s="318">
        <f>ROUND(H316*(I316/1000),2)</f>
        <v/>
      </c>
      <c r="K316" s="318" t="n"/>
    </row>
    <row r="317">
      <c r="B317" s="317" t="n">
        <v>290</v>
      </c>
      <c r="C317" s="318" t="n">
        <v>32727322</v>
      </c>
      <c r="D317" s="318" t="inlineStr">
        <is>
          <t>32066_Pfizer Chantix 2Q19 FEP/VOD</t>
        </is>
      </c>
      <c r="E317" s="318" t="inlineStr">
        <is>
          <t>OWN: Oprah Winfrey Network</t>
        </is>
      </c>
      <c r="F317" s="319" t="n">
        <v>43563</v>
      </c>
      <c r="G317" s="319" t="n">
        <v>43646</v>
      </c>
      <c r="H317" s="318" t="n">
        <v>31804</v>
      </c>
      <c r="I317" s="318" t="n">
        <v>0.71</v>
      </c>
      <c r="J317" s="318">
        <f>ROUND(H317*(I317/1000),2)</f>
        <v/>
      </c>
      <c r="K317" s="318" t="n"/>
    </row>
    <row r="318">
      <c r="B318" s="317" t="n">
        <v>291</v>
      </c>
      <c r="C318" s="318" t="n">
        <v>32727844</v>
      </c>
      <c r="D318" s="318" t="inlineStr">
        <is>
          <t>32040_Pfizer Xeljanx UC 2Q19 FEP/VOD</t>
        </is>
      </c>
      <c r="E318" s="318" t="inlineStr">
        <is>
          <t>Animal Planet</t>
        </is>
      </c>
      <c r="F318" s="319" t="n">
        <v>43556</v>
      </c>
      <c r="G318" s="319" t="n">
        <v>43632</v>
      </c>
      <c r="H318" s="318" t="n">
        <v>37461</v>
      </c>
      <c r="I318" s="318" t="n">
        <v>0.71</v>
      </c>
      <c r="J318" s="318">
        <f>ROUND(H318*(I318/1000),2)</f>
        <v/>
      </c>
      <c r="K318" s="318" t="n"/>
    </row>
    <row r="319">
      <c r="B319" s="317" t="n">
        <v>292</v>
      </c>
      <c r="C319" s="318" t="n">
        <v>32727844</v>
      </c>
      <c r="D319" s="318" t="inlineStr">
        <is>
          <t>32040_Pfizer Xeljanx UC 2Q19 FEP/VOD</t>
        </is>
      </c>
      <c r="E319" s="318" t="inlineStr">
        <is>
          <t>Food Network</t>
        </is>
      </c>
      <c r="F319" s="319" t="n">
        <v>43556</v>
      </c>
      <c r="G319" s="319" t="n">
        <v>43632</v>
      </c>
      <c r="H319" s="318" t="n">
        <v>226939</v>
      </c>
      <c r="I319" s="318" t="n">
        <v>0.71</v>
      </c>
      <c r="J319" s="318">
        <f>ROUND(H319*(I319/1000),2)</f>
        <v/>
      </c>
      <c r="K319" s="318" t="n"/>
    </row>
    <row r="320">
      <c r="B320" s="317" t="n">
        <v>293</v>
      </c>
      <c r="C320" s="318" t="n">
        <v>32727844</v>
      </c>
      <c r="D320" s="318" t="inlineStr">
        <is>
          <t>32040_Pfizer Xeljanx UC 2Q19 FEP/VOD</t>
        </is>
      </c>
      <c r="E320" s="318" t="inlineStr">
        <is>
          <t>HGTV</t>
        </is>
      </c>
      <c r="F320" s="319" t="n">
        <v>43556</v>
      </c>
      <c r="G320" s="319" t="n">
        <v>43632</v>
      </c>
      <c r="H320" s="318" t="n">
        <v>150284</v>
      </c>
      <c r="I320" s="318" t="n">
        <v>0.71</v>
      </c>
      <c r="J320" s="318">
        <f>ROUND(H320*(I320/1000),2)</f>
        <v/>
      </c>
      <c r="K320" s="318" t="n"/>
    </row>
    <row r="321">
      <c r="B321" s="317" t="n">
        <v>294</v>
      </c>
      <c r="C321" s="318" t="n">
        <v>32727844</v>
      </c>
      <c r="D321" s="318" t="inlineStr">
        <is>
          <t>32040_Pfizer Xeljanx UC 2Q19 FEP/VOD</t>
        </is>
      </c>
      <c r="E321" s="318" t="inlineStr">
        <is>
          <t>Investigation Discovery</t>
        </is>
      </c>
      <c r="F321" s="319" t="n">
        <v>43556</v>
      </c>
      <c r="G321" s="319" t="n">
        <v>43632</v>
      </c>
      <c r="H321" s="318" t="n">
        <v>61611</v>
      </c>
      <c r="I321" s="318" t="n">
        <v>0.71</v>
      </c>
      <c r="J321" s="318">
        <f>ROUND(H321*(I321/1000),2)</f>
        <v/>
      </c>
      <c r="K321" s="318" t="n"/>
    </row>
    <row r="322">
      <c r="B322" s="317" t="n">
        <v>295</v>
      </c>
      <c r="C322" s="318" t="n">
        <v>32727844</v>
      </c>
      <c r="D322" s="318" t="inlineStr">
        <is>
          <t>32040_Pfizer Xeljanx UC 2Q19 FEP/VOD</t>
        </is>
      </c>
      <c r="E322" s="318" t="inlineStr">
        <is>
          <t>OWN: Oprah Winfrey Network</t>
        </is>
      </c>
      <c r="F322" s="319" t="n">
        <v>43556</v>
      </c>
      <c r="G322" s="319" t="n">
        <v>43632</v>
      </c>
      <c r="H322" s="318" t="n">
        <v>80084</v>
      </c>
      <c r="I322" s="318" t="n">
        <v>0.71</v>
      </c>
      <c r="J322" s="318">
        <f>ROUND(H322*(I322/1000),2)</f>
        <v/>
      </c>
      <c r="K322" s="318" t="n"/>
    </row>
    <row r="323">
      <c r="B323" s="317" t="n">
        <v>296</v>
      </c>
      <c r="C323" s="318" t="n">
        <v>32728114</v>
      </c>
      <c r="D323" s="318" t="inlineStr">
        <is>
          <t>32038_Campbell's 18/19 FEP UF - Gold Fish 2Q'19_FreeWheel_VOD</t>
        </is>
      </c>
      <c r="E323" s="318" t="inlineStr">
        <is>
          <t>American Heroes Channel</t>
        </is>
      </c>
      <c r="F323" s="319" t="n">
        <v>43591</v>
      </c>
      <c r="G323" s="319" t="n">
        <v>43625</v>
      </c>
      <c r="H323" s="318" t="n">
        <v>1705</v>
      </c>
      <c r="I323" s="318" t="n">
        <v>0.71</v>
      </c>
      <c r="J323" s="318">
        <f>ROUND(H323*(I323/1000),2)</f>
        <v/>
      </c>
      <c r="K323" s="318" t="n"/>
    </row>
    <row r="324">
      <c r="B324" s="317" t="n">
        <v>297</v>
      </c>
      <c r="C324" s="318" t="n">
        <v>32728114</v>
      </c>
      <c r="D324" s="318" t="inlineStr">
        <is>
          <t>32038_Campbell's 18/19 FEP UF - Gold Fish 2Q'19_FreeWheel_VOD</t>
        </is>
      </c>
      <c r="E324" s="318" t="inlineStr">
        <is>
          <t>Animal Planet</t>
        </is>
      </c>
      <c r="F324" s="319" t="n">
        <v>43591</v>
      </c>
      <c r="G324" s="319" t="n">
        <v>43625</v>
      </c>
      <c r="H324" s="318" t="n">
        <v>9450</v>
      </c>
      <c r="I324" s="318" t="n">
        <v>0.71</v>
      </c>
      <c r="J324" s="318">
        <f>ROUND(H324*(I324/1000),2)</f>
        <v/>
      </c>
      <c r="K324" s="318" t="n"/>
    </row>
    <row r="325">
      <c r="B325" s="317" t="n">
        <v>298</v>
      </c>
      <c r="C325" s="318" t="n">
        <v>32728114</v>
      </c>
      <c r="D325" s="318" t="inlineStr">
        <is>
          <t>32038_Campbell's 18/19 FEP UF - Gold Fish 2Q'19_FreeWheel_VOD</t>
        </is>
      </c>
      <c r="E325" s="318" t="inlineStr">
        <is>
          <t>Cooking Channel</t>
        </is>
      </c>
      <c r="F325" s="319" t="n">
        <v>43591</v>
      </c>
      <c r="G325" s="319" t="n">
        <v>43625</v>
      </c>
      <c r="H325" s="318" t="n">
        <v>1811</v>
      </c>
      <c r="I325" s="318" t="n">
        <v>0.71</v>
      </c>
      <c r="J325" s="318">
        <f>ROUND(H325*(I325/1000),2)</f>
        <v/>
      </c>
      <c r="K325" s="318" t="n"/>
    </row>
    <row r="326">
      <c r="B326" s="317" t="n">
        <v>299</v>
      </c>
      <c r="C326" s="318" t="n">
        <v>32728114</v>
      </c>
      <c r="D326" s="318" t="inlineStr">
        <is>
          <t>32038_Campbell's 18/19 FEP UF - Gold Fish 2Q'19_FreeWheel_VOD</t>
        </is>
      </c>
      <c r="E326" s="318" t="inlineStr">
        <is>
          <t>Destination America</t>
        </is>
      </c>
      <c r="F326" s="319" t="n">
        <v>43591</v>
      </c>
      <c r="G326" s="319" t="n">
        <v>43625</v>
      </c>
      <c r="H326" s="318" t="n">
        <v>1939</v>
      </c>
      <c r="I326" s="318" t="n">
        <v>0.71</v>
      </c>
      <c r="J326" s="318">
        <f>ROUND(H326*(I326/1000),2)</f>
        <v/>
      </c>
      <c r="K326" s="318" t="n"/>
    </row>
    <row r="327">
      <c r="B327" s="317" t="n">
        <v>300</v>
      </c>
      <c r="C327" s="318" t="n">
        <v>32728114</v>
      </c>
      <c r="D327" s="318" t="inlineStr">
        <is>
          <t>32038_Campbell's 18/19 FEP UF - Gold Fish 2Q'19_FreeWheel_VOD</t>
        </is>
      </c>
      <c r="E327" s="318" t="inlineStr">
        <is>
          <t>Discovery</t>
        </is>
      </c>
      <c r="F327" s="319" t="n">
        <v>43591</v>
      </c>
      <c r="G327" s="319" t="n">
        <v>43625</v>
      </c>
      <c r="H327" s="318" t="n">
        <v>22153</v>
      </c>
      <c r="I327" s="318" t="n">
        <v>0.71</v>
      </c>
      <c r="J327" s="318">
        <f>ROUND(H327*(I327/1000),2)</f>
        <v/>
      </c>
      <c r="K327" s="318" t="n"/>
    </row>
    <row r="328">
      <c r="B328" s="317" t="n">
        <v>301</v>
      </c>
      <c r="C328" s="318" t="n">
        <v>32728114</v>
      </c>
      <c r="D328" s="318" t="inlineStr">
        <is>
          <t>32038_Campbell's 18/19 FEP UF - Gold Fish 2Q'19_FreeWheel_VOD</t>
        </is>
      </c>
      <c r="E328" s="318" t="inlineStr">
        <is>
          <t>Discovery Life</t>
        </is>
      </c>
      <c r="F328" s="319" t="n">
        <v>43591</v>
      </c>
      <c r="G328" s="319" t="n">
        <v>43625</v>
      </c>
      <c r="H328" s="318" t="n">
        <v>1254</v>
      </c>
      <c r="I328" s="318" t="n">
        <v>0.71</v>
      </c>
      <c r="J328" s="318">
        <f>ROUND(H328*(I328/1000),2)</f>
        <v/>
      </c>
      <c r="K328" s="318" t="n"/>
    </row>
    <row r="329">
      <c r="B329" s="317" t="n">
        <v>302</v>
      </c>
      <c r="C329" s="318" t="n">
        <v>32728114</v>
      </c>
      <c r="D329" s="318" t="inlineStr">
        <is>
          <t>32038_Campbell's 18/19 FEP UF - Gold Fish 2Q'19_FreeWheel_VOD</t>
        </is>
      </c>
      <c r="E329" s="318" t="inlineStr">
        <is>
          <t>DIY Network</t>
        </is>
      </c>
      <c r="F329" s="319" t="n">
        <v>43591</v>
      </c>
      <c r="G329" s="319" t="n">
        <v>43625</v>
      </c>
      <c r="H329" s="318" t="n">
        <v>2494</v>
      </c>
      <c r="I329" s="318" t="n">
        <v>0.71</v>
      </c>
      <c r="J329" s="318">
        <f>ROUND(H329*(I329/1000),2)</f>
        <v/>
      </c>
      <c r="K329" s="318" t="n"/>
    </row>
    <row r="330">
      <c r="B330" s="317" t="n">
        <v>303</v>
      </c>
      <c r="C330" s="318" t="n">
        <v>32728114</v>
      </c>
      <c r="D330" s="318" t="inlineStr">
        <is>
          <t>32038_Campbell's 18/19 FEP UF - Gold Fish 2Q'19_FreeWheel_VOD</t>
        </is>
      </c>
      <c r="E330" s="318" t="inlineStr">
        <is>
          <t>Food Network</t>
        </is>
      </c>
      <c r="F330" s="319" t="n">
        <v>43591</v>
      </c>
      <c r="G330" s="319" t="n">
        <v>43625</v>
      </c>
      <c r="H330" s="318" t="n">
        <v>11605</v>
      </c>
      <c r="I330" s="318" t="n">
        <v>0.71</v>
      </c>
      <c r="J330" s="318">
        <f>ROUND(H330*(I330/1000),2)</f>
        <v/>
      </c>
      <c r="K330" s="318" t="n"/>
    </row>
    <row r="331">
      <c r="B331" s="317" t="n">
        <v>304</v>
      </c>
      <c r="C331" s="318" t="n">
        <v>32728114</v>
      </c>
      <c r="D331" s="318" t="inlineStr">
        <is>
          <t>32038_Campbell's 18/19 FEP UF - Gold Fish 2Q'19_FreeWheel_VOD</t>
        </is>
      </c>
      <c r="E331" s="318" t="inlineStr">
        <is>
          <t>HGTV</t>
        </is>
      </c>
      <c r="F331" s="319" t="n">
        <v>43591</v>
      </c>
      <c r="G331" s="319" t="n">
        <v>43625</v>
      </c>
      <c r="H331" s="318" t="n">
        <v>8220</v>
      </c>
      <c r="I331" s="318" t="n">
        <v>0.71</v>
      </c>
      <c r="J331" s="318">
        <f>ROUND(H331*(I331/1000),2)</f>
        <v/>
      </c>
      <c r="K331" s="318" t="n"/>
    </row>
    <row r="332">
      <c r="B332" s="317" t="n">
        <v>305</v>
      </c>
      <c r="C332" s="318" t="n">
        <v>32728114</v>
      </c>
      <c r="D332" s="318" t="inlineStr">
        <is>
          <t>32038_Campbell's 18/19 FEP UF - Gold Fish 2Q'19_FreeWheel_VOD</t>
        </is>
      </c>
      <c r="E332" s="318" t="inlineStr">
        <is>
          <t>OWN: Oprah Winfrey Network</t>
        </is>
      </c>
      <c r="F332" s="319" t="n">
        <v>43591</v>
      </c>
      <c r="G332" s="319" t="n">
        <v>43625</v>
      </c>
      <c r="H332" s="318" t="n">
        <v>15231</v>
      </c>
      <c r="I332" s="318" t="n">
        <v>0.71</v>
      </c>
      <c r="J332" s="318">
        <f>ROUND(H332*(I332/1000),2)</f>
        <v/>
      </c>
      <c r="K332" s="318" t="n"/>
    </row>
    <row r="333">
      <c r="B333" s="317" t="n">
        <v>306</v>
      </c>
      <c r="C333" s="318" t="n">
        <v>32728114</v>
      </c>
      <c r="D333" s="318" t="inlineStr">
        <is>
          <t>32038_Campbell's 18/19 FEP UF - Gold Fish 2Q'19_FreeWheel_VOD</t>
        </is>
      </c>
      <c r="E333" s="318" t="inlineStr">
        <is>
          <t>Science Channel</t>
        </is>
      </c>
      <c r="F333" s="319" t="n">
        <v>43591</v>
      </c>
      <c r="G333" s="319" t="n">
        <v>43625</v>
      </c>
      <c r="H333" s="318" t="n">
        <v>5444</v>
      </c>
      <c r="I333" s="318" t="n">
        <v>0.71</v>
      </c>
      <c r="J333" s="318">
        <f>ROUND(H333*(I333/1000),2)</f>
        <v/>
      </c>
      <c r="K333" s="318" t="n"/>
    </row>
    <row r="334">
      <c r="B334" s="317" t="n">
        <v>307</v>
      </c>
      <c r="C334" s="318" t="n">
        <v>32728114</v>
      </c>
      <c r="D334" s="318" t="inlineStr">
        <is>
          <t>32038_Campbell's 18/19 FEP UF - Gold Fish 2Q'19_FreeWheel_VOD</t>
        </is>
      </c>
      <c r="E334" s="318" t="inlineStr">
        <is>
          <t>TLC</t>
        </is>
      </c>
      <c r="F334" s="319" t="n">
        <v>43591</v>
      </c>
      <c r="G334" s="319" t="n">
        <v>43625</v>
      </c>
      <c r="H334" s="318" t="n">
        <v>30881</v>
      </c>
      <c r="I334" s="318" t="n">
        <v>0.71</v>
      </c>
      <c r="J334" s="318">
        <f>ROUND(H334*(I334/1000),2)</f>
        <v/>
      </c>
      <c r="K334" s="318" t="n"/>
    </row>
    <row r="335">
      <c r="B335" s="317" t="n">
        <v>308</v>
      </c>
      <c r="C335" s="318" t="n">
        <v>32728114</v>
      </c>
      <c r="D335" s="318" t="inlineStr">
        <is>
          <t>32038_Campbell's 18/19 FEP UF - Gold Fish 2Q'19_FreeWheel_VOD</t>
        </is>
      </c>
      <c r="E335" s="318" t="inlineStr">
        <is>
          <t>Travel Channel</t>
        </is>
      </c>
      <c r="F335" s="319" t="n">
        <v>43591</v>
      </c>
      <c r="G335" s="319" t="n">
        <v>43625</v>
      </c>
      <c r="H335" s="318" t="n">
        <v>21584</v>
      </c>
      <c r="I335" s="318" t="n">
        <v>0.71</v>
      </c>
      <c r="J335" s="318">
        <f>ROUND(H335*(I335/1000),2)</f>
        <v/>
      </c>
      <c r="K335" s="318" t="n"/>
    </row>
    <row r="336">
      <c r="B336" s="317" t="n">
        <v>309</v>
      </c>
      <c r="C336" s="318" t="n">
        <v>32728114</v>
      </c>
      <c r="D336" s="318" t="inlineStr">
        <is>
          <t>32038_Campbell's 18/19 FEP UF - Gold Fish 2Q'19_FreeWheel_VOD</t>
        </is>
      </c>
      <c r="E336" s="318" t="inlineStr">
        <is>
          <t>Velocity</t>
        </is>
      </c>
      <c r="F336" s="319" t="n">
        <v>43591</v>
      </c>
      <c r="G336" s="319" t="n">
        <v>43625</v>
      </c>
      <c r="H336" s="318" t="n">
        <v>945</v>
      </c>
      <c r="I336" s="318" t="n">
        <v>0.71</v>
      </c>
      <c r="J336" s="318">
        <f>ROUND(H336*(I336/1000),2)</f>
        <v/>
      </c>
      <c r="K336" s="318" t="n"/>
    </row>
    <row r="337">
      <c r="B337" s="317" t="n">
        <v>310</v>
      </c>
      <c r="C337" s="318" t="n">
        <v>32728148</v>
      </c>
      <c r="D337" s="318" t="inlineStr">
        <is>
          <t>32036_Pfizer XER Rheum 2Q19 FEP/VOD</t>
        </is>
      </c>
      <c r="E337" s="318" t="inlineStr">
        <is>
          <t>Animal Planet</t>
        </is>
      </c>
      <c r="F337" s="319" t="n">
        <v>43556</v>
      </c>
      <c r="G337" s="319" t="n">
        <v>43646</v>
      </c>
      <c r="H337" s="318" t="n">
        <v>75031</v>
      </c>
      <c r="I337" s="318" t="n">
        <v>0.71</v>
      </c>
      <c r="J337" s="318">
        <f>ROUND(H337*(I337/1000),2)</f>
        <v/>
      </c>
      <c r="K337" s="318" t="n"/>
    </row>
    <row r="338">
      <c r="B338" s="317" t="n">
        <v>311</v>
      </c>
      <c r="C338" s="318" t="n">
        <v>32728148</v>
      </c>
      <c r="D338" s="318" t="inlineStr">
        <is>
          <t>32036_Pfizer XER Rheum 2Q19 FEP/VOD</t>
        </is>
      </c>
      <c r="E338" s="318" t="inlineStr">
        <is>
          <t>Food Network</t>
        </is>
      </c>
      <c r="F338" s="319" t="n">
        <v>43556</v>
      </c>
      <c r="G338" s="319" t="n">
        <v>43646</v>
      </c>
      <c r="H338" s="318" t="n">
        <v>362099</v>
      </c>
      <c r="I338" s="318" t="n">
        <v>0.71</v>
      </c>
      <c r="J338" s="318">
        <f>ROUND(H338*(I338/1000),2)</f>
        <v/>
      </c>
      <c r="K338" s="318" t="n"/>
    </row>
    <row r="339">
      <c r="B339" s="317" t="n">
        <v>312</v>
      </c>
      <c r="C339" s="318" t="n">
        <v>32728148</v>
      </c>
      <c r="D339" s="318" t="inlineStr">
        <is>
          <t>32036_Pfizer XER Rheum 2Q19 FEP/VOD</t>
        </is>
      </c>
      <c r="E339" s="318" t="inlineStr">
        <is>
          <t>HGTV</t>
        </is>
      </c>
      <c r="F339" s="319" t="n">
        <v>43556</v>
      </c>
      <c r="G339" s="319" t="n">
        <v>43646</v>
      </c>
      <c r="H339" s="318" t="n">
        <v>255792</v>
      </c>
      <c r="I339" s="318" t="n">
        <v>0.71</v>
      </c>
      <c r="J339" s="318">
        <f>ROUND(H339*(I339/1000),2)</f>
        <v/>
      </c>
      <c r="K339" s="318" t="n"/>
    </row>
    <row r="340">
      <c r="B340" s="317" t="n">
        <v>313</v>
      </c>
      <c r="C340" s="318" t="n">
        <v>32728148</v>
      </c>
      <c r="D340" s="318" t="inlineStr">
        <is>
          <t>32036_Pfizer XER Rheum 2Q19 FEP/VOD</t>
        </is>
      </c>
      <c r="E340" s="318" t="inlineStr">
        <is>
          <t>Investigation Discovery</t>
        </is>
      </c>
      <c r="F340" s="319" t="n">
        <v>43556</v>
      </c>
      <c r="G340" s="319" t="n">
        <v>43646</v>
      </c>
      <c r="H340" s="318" t="n">
        <v>127452</v>
      </c>
      <c r="I340" s="318" t="n">
        <v>0.71</v>
      </c>
      <c r="J340" s="318">
        <f>ROUND(H340*(I340/1000),2)</f>
        <v/>
      </c>
      <c r="K340" s="318" t="n"/>
    </row>
    <row r="341">
      <c r="B341" s="317" t="n">
        <v>314</v>
      </c>
      <c r="C341" s="318" t="n">
        <v>32728148</v>
      </c>
      <c r="D341" s="318" t="inlineStr">
        <is>
          <t>32036_Pfizer XER Rheum 2Q19 FEP/VOD</t>
        </is>
      </c>
      <c r="E341" s="318" t="inlineStr">
        <is>
          <t>OWN: Oprah Winfrey Network</t>
        </is>
      </c>
      <c r="F341" s="319" t="n">
        <v>43556</v>
      </c>
      <c r="G341" s="319" t="n">
        <v>43646</v>
      </c>
      <c r="H341" s="318" t="n">
        <v>158065</v>
      </c>
      <c r="I341" s="318" t="n">
        <v>0.71</v>
      </c>
      <c r="J341" s="318">
        <f>ROUND(H341*(I341/1000),2)</f>
        <v/>
      </c>
      <c r="K341" s="318" t="n"/>
    </row>
    <row r="342">
      <c r="B342" s="317" t="n">
        <v>315</v>
      </c>
      <c r="C342" s="318" t="n">
        <v>32728409</v>
      </c>
      <c r="D342" s="318" t="inlineStr">
        <is>
          <t>32034_Campbell's 18/19 UF - Prego 2Q'19_FreeWheel_VOD</t>
        </is>
      </c>
      <c r="E342" s="318" t="inlineStr">
        <is>
          <t>American Heroes Channel</t>
        </is>
      </c>
      <c r="F342" s="319" t="n">
        <v>43556</v>
      </c>
      <c r="G342" s="319" t="n">
        <v>43646</v>
      </c>
      <c r="H342" s="318" t="n">
        <v>2597</v>
      </c>
      <c r="I342" s="318" t="n">
        <v>0.71</v>
      </c>
      <c r="J342" s="318">
        <f>ROUND(H342*(I342/1000),2)</f>
        <v/>
      </c>
      <c r="K342" s="318" t="n"/>
    </row>
    <row r="343">
      <c r="B343" s="317" t="n">
        <v>316</v>
      </c>
      <c r="C343" s="318" t="n">
        <v>32728409</v>
      </c>
      <c r="D343" s="318" t="inlineStr">
        <is>
          <t>32034_Campbell's 18/19 UF - Prego 2Q'19_FreeWheel_VOD</t>
        </is>
      </c>
      <c r="E343" s="318" t="inlineStr">
        <is>
          <t>Animal Planet</t>
        </is>
      </c>
      <c r="F343" s="319" t="n">
        <v>43556</v>
      </c>
      <c r="G343" s="319" t="n">
        <v>43646</v>
      </c>
      <c r="H343" s="318" t="n">
        <v>11244</v>
      </c>
      <c r="I343" s="318" t="n">
        <v>0.71</v>
      </c>
      <c r="J343" s="318">
        <f>ROUND(H343*(I343/1000),2)</f>
        <v/>
      </c>
      <c r="K343" s="318" t="n"/>
    </row>
    <row r="344">
      <c r="B344" s="317" t="n">
        <v>317</v>
      </c>
      <c r="C344" s="318" t="n">
        <v>32728409</v>
      </c>
      <c r="D344" s="318" t="inlineStr">
        <is>
          <t>32034_Campbell's 18/19 UF - Prego 2Q'19_FreeWheel_VOD</t>
        </is>
      </c>
      <c r="E344" s="318" t="inlineStr">
        <is>
          <t>Cooking Channel</t>
        </is>
      </c>
      <c r="F344" s="319" t="n">
        <v>43556</v>
      </c>
      <c r="G344" s="319" t="n">
        <v>43646</v>
      </c>
      <c r="H344" s="318" t="n">
        <v>4011</v>
      </c>
      <c r="I344" s="318" t="n">
        <v>0.71</v>
      </c>
      <c r="J344" s="318">
        <f>ROUND(H344*(I344/1000),2)</f>
        <v/>
      </c>
      <c r="K344" s="318" t="n"/>
    </row>
    <row r="345">
      <c r="B345" s="317" t="n">
        <v>318</v>
      </c>
      <c r="C345" s="318" t="n">
        <v>32728409</v>
      </c>
      <c r="D345" s="318" t="inlineStr">
        <is>
          <t>32034_Campbell's 18/19 UF - Prego 2Q'19_FreeWheel_VOD</t>
        </is>
      </c>
      <c r="E345" s="318" t="inlineStr">
        <is>
          <t>Destination America</t>
        </is>
      </c>
      <c r="F345" s="319" t="n">
        <v>43556</v>
      </c>
      <c r="G345" s="319" t="n">
        <v>43646</v>
      </c>
      <c r="H345" s="318" t="n">
        <v>2617</v>
      </c>
      <c r="I345" s="318" t="n">
        <v>0.71</v>
      </c>
      <c r="J345" s="318">
        <f>ROUND(H345*(I345/1000),2)</f>
        <v/>
      </c>
      <c r="K345" s="318" t="n"/>
    </row>
    <row r="346">
      <c r="B346" s="317" t="n">
        <v>319</v>
      </c>
      <c r="C346" s="318" t="n">
        <v>32728409</v>
      </c>
      <c r="D346" s="318" t="inlineStr">
        <is>
          <t>32034_Campbell's 18/19 UF - Prego 2Q'19_FreeWheel_VOD</t>
        </is>
      </c>
      <c r="E346" s="318" t="inlineStr">
        <is>
          <t>Discovery</t>
        </is>
      </c>
      <c r="F346" s="319" t="n">
        <v>43556</v>
      </c>
      <c r="G346" s="319" t="n">
        <v>43646</v>
      </c>
      <c r="H346" s="318" t="n">
        <v>18994</v>
      </c>
      <c r="I346" s="318" t="n">
        <v>0.71</v>
      </c>
      <c r="J346" s="318">
        <f>ROUND(H346*(I346/1000),2)</f>
        <v/>
      </c>
      <c r="K346" s="318" t="n"/>
    </row>
    <row r="347">
      <c r="B347" s="317" t="n">
        <v>320</v>
      </c>
      <c r="C347" s="318" t="n">
        <v>32728409</v>
      </c>
      <c r="D347" s="318" t="inlineStr">
        <is>
          <t>32034_Campbell's 18/19 UF - Prego 2Q'19_FreeWheel_VOD</t>
        </is>
      </c>
      <c r="E347" s="318" t="inlineStr">
        <is>
          <t>Discovery Life</t>
        </is>
      </c>
      <c r="F347" s="319" t="n">
        <v>43556</v>
      </c>
      <c r="G347" s="319" t="n">
        <v>43646</v>
      </c>
      <c r="H347" s="318" t="n">
        <v>1650</v>
      </c>
      <c r="I347" s="318" t="n">
        <v>0.71</v>
      </c>
      <c r="J347" s="318">
        <f>ROUND(H347*(I347/1000),2)</f>
        <v/>
      </c>
      <c r="K347" s="318" t="n"/>
    </row>
    <row r="348">
      <c r="B348" s="317" t="n">
        <v>321</v>
      </c>
      <c r="C348" s="318" t="n">
        <v>32728409</v>
      </c>
      <c r="D348" s="318" t="inlineStr">
        <is>
          <t>32034_Campbell's 18/19 UF - Prego 2Q'19_FreeWheel_VOD</t>
        </is>
      </c>
      <c r="E348" s="318" t="inlineStr">
        <is>
          <t>DIY Network</t>
        </is>
      </c>
      <c r="F348" s="319" t="n">
        <v>43556</v>
      </c>
      <c r="G348" s="319" t="n">
        <v>43646</v>
      </c>
      <c r="H348" s="318" t="n">
        <v>4473</v>
      </c>
      <c r="I348" s="318" t="n">
        <v>0.71</v>
      </c>
      <c r="J348" s="318">
        <f>ROUND(H348*(I348/1000),2)</f>
        <v/>
      </c>
      <c r="K348" s="318" t="n"/>
    </row>
    <row r="349">
      <c r="B349" s="317" t="n">
        <v>322</v>
      </c>
      <c r="C349" s="318" t="n">
        <v>32728409</v>
      </c>
      <c r="D349" s="318" t="inlineStr">
        <is>
          <t>32034_Campbell's 18/19 UF - Prego 2Q'19_FreeWheel_VOD</t>
        </is>
      </c>
      <c r="E349" s="318" t="inlineStr">
        <is>
          <t>Food Network</t>
        </is>
      </c>
      <c r="F349" s="319" t="n">
        <v>43556</v>
      </c>
      <c r="G349" s="319" t="n">
        <v>43646</v>
      </c>
      <c r="H349" s="318" t="n">
        <v>23839</v>
      </c>
      <c r="I349" s="318" t="n">
        <v>0.71</v>
      </c>
      <c r="J349" s="318">
        <f>ROUND(H349*(I349/1000),2)</f>
        <v/>
      </c>
      <c r="K349" s="318" t="n"/>
    </row>
    <row r="350">
      <c r="B350" s="317" t="n">
        <v>323</v>
      </c>
      <c r="C350" s="318" t="n">
        <v>32728409</v>
      </c>
      <c r="D350" s="318" t="inlineStr">
        <is>
          <t>32034_Campbell's 18/19 UF - Prego 2Q'19_FreeWheel_VOD</t>
        </is>
      </c>
      <c r="E350" s="318" t="inlineStr">
        <is>
          <t>HGTV</t>
        </is>
      </c>
      <c r="F350" s="319" t="n">
        <v>43556</v>
      </c>
      <c r="G350" s="319" t="n">
        <v>43646</v>
      </c>
      <c r="H350" s="318" t="n">
        <v>17952</v>
      </c>
      <c r="I350" s="318" t="n">
        <v>0.71</v>
      </c>
      <c r="J350" s="318">
        <f>ROUND(H350*(I350/1000),2)</f>
        <v/>
      </c>
      <c r="K350" s="318" t="n"/>
    </row>
    <row r="351">
      <c r="B351" s="317" t="n">
        <v>324</v>
      </c>
      <c r="C351" s="318" t="n">
        <v>32728409</v>
      </c>
      <c r="D351" s="318" t="inlineStr">
        <is>
          <t>32034_Campbell's 18/19 UF - Prego 2Q'19_FreeWheel_VOD</t>
        </is>
      </c>
      <c r="E351" s="318" t="inlineStr">
        <is>
          <t>OWN: Oprah Winfrey Network</t>
        </is>
      </c>
      <c r="F351" s="319" t="n">
        <v>43556</v>
      </c>
      <c r="G351" s="319" t="n">
        <v>43646</v>
      </c>
      <c r="H351" s="318" t="n">
        <v>21509</v>
      </c>
      <c r="I351" s="318" t="n">
        <v>0.71</v>
      </c>
      <c r="J351" s="318">
        <f>ROUND(H351*(I351/1000),2)</f>
        <v/>
      </c>
      <c r="K351" s="318" t="n"/>
    </row>
    <row r="352">
      <c r="B352" s="317" t="n">
        <v>325</v>
      </c>
      <c r="C352" s="318" t="n">
        <v>32728409</v>
      </c>
      <c r="D352" s="318" t="inlineStr">
        <is>
          <t>32034_Campbell's 18/19 UF - Prego 2Q'19_FreeWheel_VOD</t>
        </is>
      </c>
      <c r="E352" s="318" t="inlineStr">
        <is>
          <t>Science Channel</t>
        </is>
      </c>
      <c r="F352" s="319" t="n">
        <v>43556</v>
      </c>
      <c r="G352" s="319" t="n">
        <v>43646</v>
      </c>
      <c r="H352" s="318" t="n">
        <v>8202</v>
      </c>
      <c r="I352" s="318" t="n">
        <v>0.71</v>
      </c>
      <c r="J352" s="318">
        <f>ROUND(H352*(I352/1000),2)</f>
        <v/>
      </c>
      <c r="K352" s="318" t="n"/>
    </row>
    <row r="353">
      <c r="B353" s="317" t="n">
        <v>326</v>
      </c>
      <c r="C353" s="318" t="n">
        <v>32728409</v>
      </c>
      <c r="D353" s="318" t="inlineStr">
        <is>
          <t>32034_Campbell's 18/19 UF - Prego 2Q'19_FreeWheel_VOD</t>
        </is>
      </c>
      <c r="E353" s="318" t="inlineStr">
        <is>
          <t>TLC</t>
        </is>
      </c>
      <c r="F353" s="319" t="n">
        <v>43556</v>
      </c>
      <c r="G353" s="319" t="n">
        <v>43646</v>
      </c>
      <c r="H353" s="318" t="n">
        <v>25594</v>
      </c>
      <c r="I353" s="318" t="n">
        <v>0.71</v>
      </c>
      <c r="J353" s="318">
        <f>ROUND(H353*(I353/1000),2)</f>
        <v/>
      </c>
      <c r="K353" s="318" t="n"/>
    </row>
    <row r="354">
      <c r="B354" s="317" t="n">
        <v>327</v>
      </c>
      <c r="C354" s="318" t="n">
        <v>32728409</v>
      </c>
      <c r="D354" s="318" t="inlineStr">
        <is>
          <t>32034_Campbell's 18/19 UF - Prego 2Q'19_FreeWheel_VOD</t>
        </is>
      </c>
      <c r="E354" s="318" t="inlineStr">
        <is>
          <t>Travel Channel</t>
        </is>
      </c>
      <c r="F354" s="319" t="n">
        <v>43556</v>
      </c>
      <c r="G354" s="319" t="n">
        <v>43646</v>
      </c>
      <c r="H354" s="318" t="n">
        <v>31758</v>
      </c>
      <c r="I354" s="318" t="n">
        <v>0.71</v>
      </c>
      <c r="J354" s="318">
        <f>ROUND(H354*(I354/1000),2)</f>
        <v/>
      </c>
      <c r="K354" s="318" t="n"/>
    </row>
    <row r="355">
      <c r="B355" s="317" t="n">
        <v>328</v>
      </c>
      <c r="C355" s="318" t="n">
        <v>32728409</v>
      </c>
      <c r="D355" s="318" t="inlineStr">
        <is>
          <t>32034_Campbell's 18/19 UF - Prego 2Q'19_FreeWheel_VOD</t>
        </is>
      </c>
      <c r="E355" s="318" t="inlineStr">
        <is>
          <t>Velocity</t>
        </is>
      </c>
      <c r="F355" s="319" t="n">
        <v>43556</v>
      </c>
      <c r="G355" s="319" t="n">
        <v>43646</v>
      </c>
      <c r="H355" s="318" t="n">
        <v>2543</v>
      </c>
      <c r="I355" s="318" t="n">
        <v>0.71</v>
      </c>
      <c r="J355" s="318">
        <f>ROUND(H355*(I355/1000),2)</f>
        <v/>
      </c>
      <c r="K355" s="318" t="n"/>
    </row>
    <row r="356">
      <c r="B356" s="317" t="n">
        <v>329</v>
      </c>
      <c r="C356" s="318" t="n">
        <v>32728420</v>
      </c>
      <c r="D356" s="318" t="inlineStr">
        <is>
          <t>30739_Kohler 2019_FreeWheel VOD</t>
        </is>
      </c>
      <c r="E356" s="318" t="inlineStr">
        <is>
          <t>HGTV</t>
        </is>
      </c>
      <c r="F356" s="319" t="n">
        <v>43557</v>
      </c>
      <c r="G356" s="319" t="n">
        <v>43790</v>
      </c>
      <c r="H356" s="318" t="n">
        <v>243205</v>
      </c>
      <c r="I356" s="318" t="n">
        <v>0.71</v>
      </c>
      <c r="J356" s="318">
        <f>ROUND(H356*(I356/1000),2)</f>
        <v/>
      </c>
      <c r="K356" s="318" t="n"/>
    </row>
    <row r="357">
      <c r="B357" s="317" t="n">
        <v>330</v>
      </c>
      <c r="C357" s="318" t="n">
        <v>32732233</v>
      </c>
      <c r="D357" s="318" t="inlineStr">
        <is>
          <t>31352_Hyundai SNI UF1819 FEP VOD_FreeWheel - VOD_Q2</t>
        </is>
      </c>
      <c r="E357" s="318" t="inlineStr">
        <is>
          <t>Cooking Channel</t>
        </is>
      </c>
      <c r="F357" s="319" t="n">
        <v>43586</v>
      </c>
      <c r="G357" s="319" t="n">
        <v>43617</v>
      </c>
      <c r="H357" s="318" t="n">
        <v>7653</v>
      </c>
      <c r="I357" s="318" t="n">
        <v>0.71</v>
      </c>
      <c r="J357" s="318">
        <f>ROUND(H357*(I357/1000),2)</f>
        <v/>
      </c>
      <c r="K357" s="318" t="n"/>
    </row>
    <row r="358">
      <c r="B358" s="317" t="n">
        <v>331</v>
      </c>
      <c r="C358" s="318" t="n">
        <v>32732233</v>
      </c>
      <c r="D358" s="318" t="inlineStr">
        <is>
          <t>31352_Hyundai SNI UF1819 FEP VOD_FreeWheel - VOD_Q2</t>
        </is>
      </c>
      <c r="E358" s="318" t="inlineStr">
        <is>
          <t>Destination America</t>
        </is>
      </c>
      <c r="F358" s="319" t="n">
        <v>43586</v>
      </c>
      <c r="G358" s="319" t="n">
        <v>43617</v>
      </c>
      <c r="H358" s="318" t="n">
        <v>38</v>
      </c>
      <c r="I358" s="318" t="n">
        <v>0.71</v>
      </c>
      <c r="J358" s="318">
        <f>ROUND(H358*(I358/1000),2)</f>
        <v/>
      </c>
      <c r="K358" s="318" t="n"/>
    </row>
    <row r="359">
      <c r="B359" s="317" t="n">
        <v>332</v>
      </c>
      <c r="C359" s="318" t="n">
        <v>32732233</v>
      </c>
      <c r="D359" s="318" t="inlineStr">
        <is>
          <t>31352_Hyundai SNI UF1819 FEP VOD_FreeWheel - VOD_Q2</t>
        </is>
      </c>
      <c r="E359" s="318" t="inlineStr">
        <is>
          <t>DIY Network</t>
        </is>
      </c>
      <c r="F359" s="319" t="n">
        <v>43586</v>
      </c>
      <c r="G359" s="319" t="n">
        <v>43617</v>
      </c>
      <c r="H359" s="318" t="n">
        <v>7656</v>
      </c>
      <c r="I359" s="318" t="n">
        <v>0.71</v>
      </c>
      <c r="J359" s="318">
        <f>ROUND(H359*(I359/1000),2)</f>
        <v/>
      </c>
      <c r="K359" s="318" t="n"/>
    </row>
    <row r="360">
      <c r="B360" s="317" t="n">
        <v>333</v>
      </c>
      <c r="C360" s="318" t="n">
        <v>32732233</v>
      </c>
      <c r="D360" s="318" t="inlineStr">
        <is>
          <t>31352_Hyundai SNI UF1819 FEP VOD_FreeWheel - VOD_Q2</t>
        </is>
      </c>
      <c r="E360" s="318" t="inlineStr">
        <is>
          <t>Food Network</t>
        </is>
      </c>
      <c r="F360" s="319" t="n">
        <v>43586</v>
      </c>
      <c r="G360" s="319" t="n">
        <v>43617</v>
      </c>
      <c r="H360" s="318" t="n">
        <v>22751</v>
      </c>
      <c r="I360" s="318" t="n">
        <v>0.71</v>
      </c>
      <c r="J360" s="318">
        <f>ROUND(H360*(I360/1000),2)</f>
        <v/>
      </c>
      <c r="K360" s="318" t="n"/>
    </row>
    <row r="361">
      <c r="B361" s="317" t="n">
        <v>334</v>
      </c>
      <c r="C361" s="318" t="n">
        <v>32732233</v>
      </c>
      <c r="D361" s="318" t="inlineStr">
        <is>
          <t>31352_Hyundai SNI UF1819 FEP VOD_FreeWheel - VOD_Q2</t>
        </is>
      </c>
      <c r="E361" s="318" t="inlineStr">
        <is>
          <t>HGTV</t>
        </is>
      </c>
      <c r="F361" s="319" t="n">
        <v>43586</v>
      </c>
      <c r="G361" s="319" t="n">
        <v>43617</v>
      </c>
      <c r="H361" s="318" t="n">
        <v>12747</v>
      </c>
      <c r="I361" s="318" t="n">
        <v>0.71</v>
      </c>
      <c r="J361" s="318">
        <f>ROUND(H361*(I361/1000),2)</f>
        <v/>
      </c>
      <c r="K361" s="318" t="n"/>
    </row>
    <row r="362">
      <c r="B362" s="317" t="n">
        <v>335</v>
      </c>
      <c r="C362" s="318" t="n">
        <v>32732233</v>
      </c>
      <c r="D362" s="318" t="inlineStr">
        <is>
          <t>31352_Hyundai SNI UF1819 FEP VOD_FreeWheel - VOD_Q2</t>
        </is>
      </c>
      <c r="E362" s="318" t="inlineStr">
        <is>
          <t>Travel Channel</t>
        </is>
      </c>
      <c r="F362" s="319" t="n">
        <v>43586</v>
      </c>
      <c r="G362" s="319" t="n">
        <v>43617</v>
      </c>
      <c r="H362" s="318" t="n">
        <v>27033</v>
      </c>
      <c r="I362" s="318" t="n">
        <v>0.71</v>
      </c>
      <c r="J362" s="318">
        <f>ROUND(H362*(I362/1000),2)</f>
        <v/>
      </c>
      <c r="K362" s="318" t="n"/>
    </row>
    <row r="363">
      <c r="B363" s="317" t="n">
        <v>336</v>
      </c>
      <c r="C363" s="318" t="n">
        <v>32732329</v>
      </c>
      <c r="D363" s="318" t="inlineStr">
        <is>
          <t>31024_Lennox Smart Home</t>
        </is>
      </c>
      <c r="E363" s="318" t="inlineStr">
        <is>
          <t>DIY Network</t>
        </is>
      </c>
      <c r="F363" s="319" t="n">
        <v>43557</v>
      </c>
      <c r="G363" s="319" t="n">
        <v>43744</v>
      </c>
      <c r="H363" s="318" t="n">
        <v>34413</v>
      </c>
      <c r="I363" s="318" t="n">
        <v>0.71</v>
      </c>
      <c r="J363" s="318">
        <f>ROUND(H363*(I363/1000),2)</f>
        <v/>
      </c>
      <c r="K363" s="318" t="n"/>
    </row>
    <row r="364">
      <c r="B364" s="317" t="n">
        <v>337</v>
      </c>
      <c r="C364" s="318" t="n">
        <v>32732329</v>
      </c>
      <c r="D364" s="318" t="inlineStr">
        <is>
          <t>31024_Lennox Smart Home</t>
        </is>
      </c>
      <c r="E364" s="318" t="inlineStr">
        <is>
          <t>HGTV</t>
        </is>
      </c>
      <c r="F364" s="319" t="n">
        <v>43557</v>
      </c>
      <c r="G364" s="319" t="n">
        <v>43744</v>
      </c>
      <c r="H364" s="318" t="n">
        <v>132534</v>
      </c>
      <c r="I364" s="318" t="n">
        <v>0.71</v>
      </c>
      <c r="J364" s="318">
        <f>ROUND(H364*(I364/1000),2)</f>
        <v/>
      </c>
      <c r="K364" s="318" t="n"/>
    </row>
    <row r="365">
      <c r="B365" s="317" t="n">
        <v>338</v>
      </c>
      <c r="C365" s="318" t="n">
        <v>32732329</v>
      </c>
      <c r="D365" s="318" t="inlineStr">
        <is>
          <t>31024_Lennox Smart Home</t>
        </is>
      </c>
      <c r="E365" s="318" t="inlineStr">
        <is>
          <t>Travel Channel</t>
        </is>
      </c>
      <c r="F365" s="319" t="n">
        <v>43557</v>
      </c>
      <c r="G365" s="319" t="n">
        <v>43744</v>
      </c>
      <c r="H365" s="318" t="n">
        <v>204571</v>
      </c>
      <c r="I365" s="318" t="n">
        <v>0.71</v>
      </c>
      <c r="J365" s="318">
        <f>ROUND(H365*(I365/1000),2)</f>
        <v/>
      </c>
      <c r="K365" s="318" t="n"/>
    </row>
    <row r="366">
      <c r="B366" s="317" t="n">
        <v>339</v>
      </c>
      <c r="C366" s="318" t="n">
        <v>32732358</v>
      </c>
      <c r="D366" s="318" t="inlineStr">
        <is>
          <t>31016_Formica Digital Video</t>
        </is>
      </c>
      <c r="E366" s="318" t="inlineStr">
        <is>
          <t>DIY Network</t>
        </is>
      </c>
      <c r="F366" s="319" t="n">
        <v>43577</v>
      </c>
      <c r="G366" s="319" t="n">
        <v>43667</v>
      </c>
      <c r="H366" s="318" t="n">
        <v>648130</v>
      </c>
      <c r="I366" s="318" t="n">
        <v>0.71</v>
      </c>
      <c r="J366" s="318">
        <f>ROUND(H366*(I366/1000),2)</f>
        <v/>
      </c>
      <c r="K366" s="318" t="n"/>
    </row>
    <row r="367">
      <c r="B367" s="317" t="n">
        <v>340</v>
      </c>
      <c r="C367" s="318" t="n">
        <v>32732358</v>
      </c>
      <c r="D367" s="318" t="inlineStr">
        <is>
          <t>31016_Formica Digital Video</t>
        </is>
      </c>
      <c r="E367" s="318" t="inlineStr">
        <is>
          <t>HGTV</t>
        </is>
      </c>
      <c r="F367" s="319" t="n">
        <v>43577</v>
      </c>
      <c r="G367" s="319" t="n">
        <v>43667</v>
      </c>
      <c r="H367" s="318" t="n">
        <v>1641447</v>
      </c>
      <c r="I367" s="318" t="n">
        <v>0.71</v>
      </c>
      <c r="J367" s="318">
        <f>ROUND(H367*(I367/1000),2)</f>
        <v/>
      </c>
      <c r="K367" s="318" t="n"/>
    </row>
    <row r="368">
      <c r="B368" s="317" t="n">
        <v>341</v>
      </c>
      <c r="C368" s="318" t="n">
        <v>32732727</v>
      </c>
      <c r="D368" s="318" t="inlineStr">
        <is>
          <t>30694_OMD Pepsi 18/18 VOD BUF - Food</t>
        </is>
      </c>
      <c r="E368" s="318" t="inlineStr">
        <is>
          <t>Food Network</t>
        </is>
      </c>
      <c r="F368" s="319" t="n">
        <v>43579</v>
      </c>
      <c r="G368" s="319" t="n">
        <v>43738</v>
      </c>
      <c r="H368" s="318" t="n">
        <v>445360</v>
      </c>
      <c r="I368" s="318" t="n">
        <v>0.71</v>
      </c>
      <c r="J368" s="318">
        <f>ROUND(H368*(I368/1000),2)</f>
        <v/>
      </c>
      <c r="K368" s="318" t="n"/>
    </row>
    <row r="369">
      <c r="B369" s="317" t="n">
        <v>342</v>
      </c>
      <c r="C369" s="318" t="n">
        <v>32732835</v>
      </c>
      <c r="D369" s="318" t="inlineStr">
        <is>
          <t>30673_Lowes 18/19 Video Upfront - Q2_VOD</t>
        </is>
      </c>
      <c r="E369" s="318" t="inlineStr">
        <is>
          <t>DIY Network</t>
        </is>
      </c>
      <c r="F369" s="319" t="n">
        <v>43586</v>
      </c>
      <c r="G369" s="319" t="n">
        <v>43646</v>
      </c>
      <c r="H369" s="318" t="n">
        <v>43204</v>
      </c>
      <c r="I369" s="318" t="n">
        <v>0.71</v>
      </c>
      <c r="J369" s="318">
        <f>ROUND(H369*(I369/1000),2)</f>
        <v/>
      </c>
      <c r="K369" s="318" t="n"/>
    </row>
    <row r="370">
      <c r="B370" s="317" t="n">
        <v>343</v>
      </c>
      <c r="C370" s="318" t="n">
        <v>32732835</v>
      </c>
      <c r="D370" s="318" t="inlineStr">
        <is>
          <t>30673_Lowes 18/19 Video Upfront - Q2_VOD</t>
        </is>
      </c>
      <c r="E370" s="318" t="inlineStr">
        <is>
          <t>Food Network</t>
        </is>
      </c>
      <c r="F370" s="319" t="n">
        <v>43586</v>
      </c>
      <c r="G370" s="319" t="n">
        <v>43646</v>
      </c>
      <c r="H370" s="318" t="n">
        <v>204130</v>
      </c>
      <c r="I370" s="318" t="n">
        <v>0.71</v>
      </c>
      <c r="J370" s="318">
        <f>ROUND(H370*(I370/1000),2)</f>
        <v/>
      </c>
      <c r="K370" s="318" t="n"/>
    </row>
    <row r="371">
      <c r="B371" s="317" t="n">
        <v>344</v>
      </c>
      <c r="C371" s="318" t="n">
        <v>32732835</v>
      </c>
      <c r="D371" s="318" t="inlineStr">
        <is>
          <t>30673_Lowes 18/19 Video Upfront - Q2_VOD</t>
        </is>
      </c>
      <c r="E371" s="318" t="inlineStr">
        <is>
          <t>HGTV</t>
        </is>
      </c>
      <c r="F371" s="319" t="n">
        <v>43586</v>
      </c>
      <c r="G371" s="319" t="n">
        <v>43646</v>
      </c>
      <c r="H371" s="318" t="n">
        <v>153084</v>
      </c>
      <c r="I371" s="318" t="n">
        <v>0.71</v>
      </c>
      <c r="J371" s="318">
        <f>ROUND(H371*(I371/1000),2)</f>
        <v/>
      </c>
      <c r="K371" s="318" t="n"/>
    </row>
    <row r="372">
      <c r="B372" s="317" t="n">
        <v>345</v>
      </c>
      <c r="C372" s="318" t="n">
        <v>32732835</v>
      </c>
      <c r="D372" s="318" t="inlineStr">
        <is>
          <t>30673_Lowes 18/19 Video Upfront - Q2_VOD</t>
        </is>
      </c>
      <c r="E372" s="318" t="inlineStr">
        <is>
          <t>Travel Channel</t>
        </is>
      </c>
      <c r="F372" s="319" t="n">
        <v>43586</v>
      </c>
      <c r="G372" s="319" t="n">
        <v>43646</v>
      </c>
      <c r="H372" s="318" t="n">
        <v>236918</v>
      </c>
      <c r="I372" s="318" t="n">
        <v>0.71</v>
      </c>
      <c r="J372" s="318">
        <f>ROUND(H372*(I372/1000),2)</f>
        <v/>
      </c>
      <c r="K372" s="318" t="n"/>
    </row>
    <row r="373">
      <c r="B373" s="317" t="n">
        <v>346</v>
      </c>
      <c r="C373" s="318" t="n">
        <v>32733009</v>
      </c>
      <c r="D373" s="318" t="inlineStr">
        <is>
          <t>30520_Schlage 2019_FreeWheel_VOD</t>
        </is>
      </c>
      <c r="E373" s="318" t="inlineStr">
        <is>
          <t>HGTV</t>
        </is>
      </c>
      <c r="F373" s="319" t="n">
        <v>43556</v>
      </c>
      <c r="G373" s="319" t="n">
        <v>43646</v>
      </c>
      <c r="H373" s="318" t="n">
        <v>902426</v>
      </c>
      <c r="I373" s="318" t="n">
        <v>0.71</v>
      </c>
      <c r="J373" s="318">
        <f>ROUND(H373*(I373/1000),2)</f>
        <v/>
      </c>
      <c r="K373" s="318" t="n"/>
    </row>
    <row r="374">
      <c r="B374" s="317" t="n">
        <v>347</v>
      </c>
      <c r="C374" s="318" t="n">
        <v>32733036</v>
      </c>
      <c r="D374" s="318" t="inlineStr">
        <is>
          <t>30446_John Deere -  RLE 2019 - ALL_FreeWheel VOD</t>
        </is>
      </c>
      <c r="E374" s="318" t="inlineStr">
        <is>
          <t>DIY Network</t>
        </is>
      </c>
      <c r="F374" s="319" t="n">
        <v>43586</v>
      </c>
      <c r="G374" s="319" t="n">
        <v>43769</v>
      </c>
      <c r="H374" s="318" t="n">
        <v>13559</v>
      </c>
      <c r="I374" s="318" t="n">
        <v>0.71</v>
      </c>
      <c r="J374" s="318">
        <f>ROUND(H374*(I374/1000),2)</f>
        <v/>
      </c>
      <c r="K374" s="318" t="n"/>
    </row>
    <row r="375">
      <c r="B375" s="317" t="n">
        <v>348</v>
      </c>
      <c r="C375" s="318" t="n">
        <v>32733036</v>
      </c>
      <c r="D375" s="318" t="inlineStr">
        <is>
          <t>30446_John Deere -  RLE 2019 - ALL_FreeWheel VOD</t>
        </is>
      </c>
      <c r="E375" s="318" t="inlineStr">
        <is>
          <t>HGTV</t>
        </is>
      </c>
      <c r="F375" s="319" t="n">
        <v>43586</v>
      </c>
      <c r="G375" s="319" t="n">
        <v>43769</v>
      </c>
      <c r="H375" s="318" t="n">
        <v>37722</v>
      </c>
      <c r="I375" s="318" t="n">
        <v>0.71</v>
      </c>
      <c r="J375" s="318">
        <f>ROUND(H375*(I375/1000),2)</f>
        <v/>
      </c>
      <c r="K375" s="318" t="n"/>
    </row>
    <row r="376">
      <c r="B376" s="317" t="n">
        <v>349</v>
      </c>
      <c r="C376" s="318" t="n">
        <v>32733036</v>
      </c>
      <c r="D376" s="318" t="inlineStr">
        <is>
          <t>30446_John Deere -  RLE 2019 - ALL_FreeWheel VOD</t>
        </is>
      </c>
      <c r="E376" s="318" t="inlineStr">
        <is>
          <t>Travel Channel</t>
        </is>
      </c>
      <c r="F376" s="319" t="n">
        <v>43586</v>
      </c>
      <c r="G376" s="319" t="n">
        <v>43769</v>
      </c>
      <c r="H376" s="318" t="n">
        <v>72742</v>
      </c>
      <c r="I376" s="318" t="n">
        <v>0.71</v>
      </c>
      <c r="J376" s="318">
        <f>ROUND(H376*(I376/1000),2)</f>
        <v/>
      </c>
      <c r="K376" s="318" t="n"/>
    </row>
    <row r="377">
      <c r="B377" s="317" t="n">
        <v>350</v>
      </c>
      <c r="C377" s="318" t="n">
        <v>32733174</v>
      </c>
      <c r="D377" s="318" t="inlineStr">
        <is>
          <t>30078_HGSW Smart Home 2019</t>
        </is>
      </c>
      <c r="E377" s="318" t="inlineStr">
        <is>
          <t>HGTV</t>
        </is>
      </c>
      <c r="F377" s="319" t="n">
        <v>43557</v>
      </c>
      <c r="G377" s="319" t="n">
        <v>43646</v>
      </c>
      <c r="H377" s="318" t="n">
        <v>122138</v>
      </c>
      <c r="I377" s="318" t="n">
        <v>0.71</v>
      </c>
      <c r="J377" s="318">
        <f>ROUND(H377*(I377/1000),2)</f>
        <v/>
      </c>
      <c r="K377" s="318" t="n"/>
    </row>
    <row r="378">
      <c r="B378" s="317" t="n">
        <v>351</v>
      </c>
      <c r="C378" s="318" t="n">
        <v>32758182</v>
      </c>
      <c r="D378" s="318" t="inlineStr">
        <is>
          <t>32103_MATCH.COM - 2Q SC -TVE/VOD_FreeWheel VOD</t>
        </is>
      </c>
      <c r="E378" s="318" t="inlineStr">
        <is>
          <t>Discovery</t>
        </is>
      </c>
      <c r="F378" s="319" t="n">
        <v>43549</v>
      </c>
      <c r="G378" s="319" t="n">
        <v>43646</v>
      </c>
      <c r="H378" s="318" t="n">
        <v>630926</v>
      </c>
      <c r="I378" s="318" t="n">
        <v>0.71</v>
      </c>
      <c r="J378" s="318">
        <f>ROUND(H378*(I378/1000),2)</f>
        <v/>
      </c>
      <c r="K378" s="318" t="n"/>
    </row>
    <row r="379">
      <c r="B379" s="317" t="n">
        <v>352</v>
      </c>
      <c r="C379" s="318" t="n">
        <v>32758182</v>
      </c>
      <c r="D379" s="318" t="inlineStr">
        <is>
          <t>32103_MATCH.COM - 2Q SC -TVE/VOD_FreeWheel VOD</t>
        </is>
      </c>
      <c r="E379" s="318" t="inlineStr">
        <is>
          <t>Food Network</t>
        </is>
      </c>
      <c r="F379" s="319" t="n">
        <v>43549</v>
      </c>
      <c r="G379" s="319" t="n">
        <v>43646</v>
      </c>
      <c r="H379" s="318" t="n">
        <v>597093</v>
      </c>
      <c r="I379" s="318" t="n">
        <v>0.71</v>
      </c>
      <c r="J379" s="318">
        <f>ROUND(H379*(I379/1000),2)</f>
        <v/>
      </c>
      <c r="K379" s="318" t="n"/>
    </row>
    <row r="380">
      <c r="B380" s="317" t="n">
        <v>353</v>
      </c>
      <c r="C380" s="318" t="n">
        <v>32758182</v>
      </c>
      <c r="D380" s="318" t="inlineStr">
        <is>
          <t>32103_MATCH.COM - 2Q SC -TVE/VOD_FreeWheel VOD</t>
        </is>
      </c>
      <c r="E380" s="318" t="inlineStr">
        <is>
          <t>HGTV</t>
        </is>
      </c>
      <c r="F380" s="319" t="n">
        <v>43549</v>
      </c>
      <c r="G380" s="319" t="n">
        <v>43646</v>
      </c>
      <c r="H380" s="318" t="n">
        <v>465107</v>
      </c>
      <c r="I380" s="318" t="n">
        <v>0.71</v>
      </c>
      <c r="J380" s="318">
        <f>ROUND(H380*(I380/1000),2)</f>
        <v/>
      </c>
      <c r="K380" s="318" t="n"/>
    </row>
    <row r="381">
      <c r="B381" s="317" t="n">
        <v>354</v>
      </c>
      <c r="C381" s="318" t="n">
        <v>32758182</v>
      </c>
      <c r="D381" s="318" t="inlineStr">
        <is>
          <t>32103_MATCH.COM - 2Q SC -TVE/VOD_FreeWheel VOD</t>
        </is>
      </c>
      <c r="E381" s="318" t="inlineStr">
        <is>
          <t>Investigation Discovery</t>
        </is>
      </c>
      <c r="F381" s="319" t="n">
        <v>43549</v>
      </c>
      <c r="G381" s="319" t="n">
        <v>43646</v>
      </c>
      <c r="H381" s="318" t="n">
        <v>748077</v>
      </c>
      <c r="I381" s="318" t="n">
        <v>0.71</v>
      </c>
      <c r="J381" s="318">
        <f>ROUND(H381*(I381/1000),2)</f>
        <v/>
      </c>
      <c r="K381" s="318" t="n"/>
    </row>
    <row r="382">
      <c r="B382" s="317" t="n">
        <v>355</v>
      </c>
      <c r="C382" s="318" t="n">
        <v>32758182</v>
      </c>
      <c r="D382" s="318" t="inlineStr">
        <is>
          <t>32103_MATCH.COM - 2Q SC -TVE/VOD_FreeWheel VOD</t>
        </is>
      </c>
      <c r="E382" s="318" t="inlineStr">
        <is>
          <t>Science Channel</t>
        </is>
      </c>
      <c r="F382" s="319" t="n">
        <v>43549</v>
      </c>
      <c r="G382" s="319" t="n">
        <v>43646</v>
      </c>
      <c r="H382" s="318" t="n">
        <v>239530</v>
      </c>
      <c r="I382" s="318" t="n">
        <v>0.71</v>
      </c>
      <c r="J382" s="318">
        <f>ROUND(H382*(I382/1000),2)</f>
        <v/>
      </c>
      <c r="K382" s="318" t="n"/>
    </row>
    <row r="383">
      <c r="B383" s="317" t="n">
        <v>356</v>
      </c>
      <c r="C383" s="318" t="n">
        <v>32758182</v>
      </c>
      <c r="D383" s="318" t="inlineStr">
        <is>
          <t>32103_MATCH.COM - 2Q SC -TVE/VOD_FreeWheel VOD</t>
        </is>
      </c>
      <c r="E383" s="318" t="inlineStr">
        <is>
          <t>TLC</t>
        </is>
      </c>
      <c r="F383" s="319" t="n">
        <v>43549</v>
      </c>
      <c r="G383" s="319" t="n">
        <v>43646</v>
      </c>
      <c r="H383" s="318" t="n">
        <v>1050516</v>
      </c>
      <c r="I383" s="318" t="n">
        <v>0.71</v>
      </c>
      <c r="J383" s="318">
        <f>ROUND(H383*(I383/1000),2)</f>
        <v/>
      </c>
      <c r="K383" s="318" t="n"/>
    </row>
    <row r="384">
      <c r="B384" s="317" t="n">
        <v>357</v>
      </c>
      <c r="C384" s="318" t="n">
        <v>32758182</v>
      </c>
      <c r="D384" s="318" t="inlineStr">
        <is>
          <t>32103_MATCH.COM - 2Q SC -TVE/VOD_FreeWheel VOD</t>
        </is>
      </c>
      <c r="E384" s="318" t="inlineStr">
        <is>
          <t>Travel Channel</t>
        </is>
      </c>
      <c r="F384" s="319" t="n">
        <v>43549</v>
      </c>
      <c r="G384" s="319" t="n">
        <v>43646</v>
      </c>
      <c r="H384" s="318" t="n">
        <v>838169</v>
      </c>
      <c r="I384" s="318" t="n">
        <v>0.71</v>
      </c>
      <c r="J384" s="318">
        <f>ROUND(H384*(I384/1000),2)</f>
        <v/>
      </c>
      <c r="K384" s="318" t="n"/>
    </row>
    <row r="385">
      <c r="B385" s="317" t="n">
        <v>358</v>
      </c>
      <c r="C385" s="318" t="n">
        <v>32761463</v>
      </c>
      <c r="D385" s="318" t="inlineStr">
        <is>
          <t>32085_Kohler - 1Q19 OmNet Investment - TVE/VOD_FreeWheel_VOD</t>
        </is>
      </c>
      <c r="E385" s="318" t="inlineStr">
        <is>
          <t>American Heroes Channel</t>
        </is>
      </c>
      <c r="F385" s="319" t="n">
        <v>43564</v>
      </c>
      <c r="G385" s="319" t="n">
        <v>43585</v>
      </c>
      <c r="H385" s="318" t="n">
        <v>4</v>
      </c>
      <c r="I385" s="318" t="n">
        <v>0.71</v>
      </c>
      <c r="J385" s="318">
        <f>ROUND(H385*(I385/1000),2)</f>
        <v/>
      </c>
      <c r="K385" s="318" t="n"/>
    </row>
    <row r="386">
      <c r="B386" s="317" t="n">
        <v>359</v>
      </c>
      <c r="C386" s="318" t="n">
        <v>32761463</v>
      </c>
      <c r="D386" s="318" t="inlineStr">
        <is>
          <t>32085_Kohler - 1Q19 OmNet Investment - TVE/VOD_FreeWheel_VOD</t>
        </is>
      </c>
      <c r="E386" s="318" t="inlineStr">
        <is>
          <t>Animal Planet</t>
        </is>
      </c>
      <c r="F386" s="319" t="n">
        <v>43564</v>
      </c>
      <c r="G386" s="319" t="n">
        <v>43585</v>
      </c>
      <c r="H386" s="318" t="n">
        <v>6</v>
      </c>
      <c r="I386" s="318" t="n">
        <v>0.71</v>
      </c>
      <c r="J386" s="318">
        <f>ROUND(H386*(I386/1000),2)</f>
        <v/>
      </c>
      <c r="K386" s="318" t="n"/>
    </row>
    <row r="387">
      <c r="B387" s="317" t="n">
        <v>360</v>
      </c>
      <c r="C387" s="318" t="n">
        <v>32761463</v>
      </c>
      <c r="D387" s="318" t="inlineStr">
        <is>
          <t>32085_Kohler - 1Q19 OmNet Investment - TVE/VOD_FreeWheel_VOD</t>
        </is>
      </c>
      <c r="E387" s="318" t="inlineStr">
        <is>
          <t>Discovery</t>
        </is>
      </c>
      <c r="F387" s="319" t="n">
        <v>43564</v>
      </c>
      <c r="G387" s="319" t="n">
        <v>43585</v>
      </c>
      <c r="H387" s="318" t="n">
        <v>8</v>
      </c>
      <c r="I387" s="318" t="n">
        <v>0.71</v>
      </c>
      <c r="J387" s="318">
        <f>ROUND(H387*(I387/1000),2)</f>
        <v/>
      </c>
      <c r="K387" s="318" t="n"/>
    </row>
    <row r="388">
      <c r="B388" s="317" t="n">
        <v>361</v>
      </c>
      <c r="C388" s="318" t="n">
        <v>32761463</v>
      </c>
      <c r="D388" s="318" t="inlineStr">
        <is>
          <t>32085_Kohler - 1Q19 OmNet Investment - TVE/VOD_FreeWheel_VOD</t>
        </is>
      </c>
      <c r="E388" s="318" t="inlineStr">
        <is>
          <t>Food Network</t>
        </is>
      </c>
      <c r="F388" s="319" t="n">
        <v>43564</v>
      </c>
      <c r="G388" s="319" t="n">
        <v>43585</v>
      </c>
      <c r="H388" s="318" t="n">
        <v>6</v>
      </c>
      <c r="I388" s="318" t="n">
        <v>0.71</v>
      </c>
      <c r="J388" s="318">
        <f>ROUND(H388*(I388/1000),2)</f>
        <v/>
      </c>
      <c r="K388" s="318" t="n"/>
    </row>
    <row r="389">
      <c r="B389" s="317" t="n">
        <v>362</v>
      </c>
      <c r="C389" s="318" t="n">
        <v>32761463</v>
      </c>
      <c r="D389" s="318" t="inlineStr">
        <is>
          <t>32085_Kohler - 1Q19 OmNet Investment - TVE/VOD_FreeWheel_VOD</t>
        </is>
      </c>
      <c r="E389" s="318" t="inlineStr">
        <is>
          <t>HGTV</t>
        </is>
      </c>
      <c r="F389" s="319" t="n">
        <v>43564</v>
      </c>
      <c r="G389" s="319" t="n">
        <v>43585</v>
      </c>
      <c r="H389" s="318" t="n">
        <v>13</v>
      </c>
      <c r="I389" s="318" t="n">
        <v>0.71</v>
      </c>
      <c r="J389" s="318">
        <f>ROUND(H389*(I389/1000),2)</f>
        <v/>
      </c>
      <c r="K389" s="318" t="n"/>
    </row>
    <row r="390">
      <c r="B390" s="317" t="n">
        <v>363</v>
      </c>
      <c r="C390" s="318" t="n">
        <v>32761463</v>
      </c>
      <c r="D390" s="318" t="inlineStr">
        <is>
          <t>32085_Kohler - 1Q19 OmNet Investment - TVE/VOD_FreeWheel_VOD</t>
        </is>
      </c>
      <c r="E390" s="318" t="inlineStr">
        <is>
          <t>Investigation Discovery</t>
        </is>
      </c>
      <c r="F390" s="319" t="n">
        <v>43564</v>
      </c>
      <c r="G390" s="319" t="n">
        <v>43585</v>
      </c>
      <c r="H390" s="318" t="n">
        <v>14</v>
      </c>
      <c r="I390" s="318" t="n">
        <v>0.71</v>
      </c>
      <c r="J390" s="318">
        <f>ROUND(H390*(I390/1000),2)</f>
        <v/>
      </c>
      <c r="K390" s="318" t="n"/>
    </row>
    <row r="391">
      <c r="B391" s="317" t="n">
        <v>364</v>
      </c>
      <c r="C391" s="318" t="n">
        <v>32761463</v>
      </c>
      <c r="D391" s="318" t="inlineStr">
        <is>
          <t>32085_Kohler - 1Q19 OmNet Investment - TVE/VOD_FreeWheel_VOD</t>
        </is>
      </c>
      <c r="E391" s="318" t="inlineStr">
        <is>
          <t>Science Channel</t>
        </is>
      </c>
      <c r="F391" s="319" t="n">
        <v>43564</v>
      </c>
      <c r="G391" s="319" t="n">
        <v>43585</v>
      </c>
      <c r="H391" s="318" t="n">
        <v>3</v>
      </c>
      <c r="I391" s="318" t="n">
        <v>0.71</v>
      </c>
      <c r="J391" s="318">
        <f>ROUND(H391*(I391/1000),2)</f>
        <v/>
      </c>
      <c r="K391" s="318" t="n"/>
    </row>
    <row r="392">
      <c r="B392" s="317" t="n">
        <v>365</v>
      </c>
      <c r="C392" s="318" t="n">
        <v>32761463</v>
      </c>
      <c r="D392" s="318" t="inlineStr">
        <is>
          <t>32085_Kohler - 1Q19 OmNet Investment - TVE/VOD_FreeWheel_VOD</t>
        </is>
      </c>
      <c r="E392" s="318" t="inlineStr">
        <is>
          <t>TLC</t>
        </is>
      </c>
      <c r="F392" s="319" t="n">
        <v>43564</v>
      </c>
      <c r="G392" s="319" t="n">
        <v>43585</v>
      </c>
      <c r="H392" s="318" t="n">
        <v>20</v>
      </c>
      <c r="I392" s="318" t="n">
        <v>0.71</v>
      </c>
      <c r="J392" s="318">
        <f>ROUND(H392*(I392/1000),2)</f>
        <v/>
      </c>
      <c r="K392" s="318" t="n"/>
    </row>
    <row r="393">
      <c r="B393" s="317" t="n">
        <v>366</v>
      </c>
      <c r="C393" s="318" t="n">
        <v>32761463</v>
      </c>
      <c r="D393" s="318" t="inlineStr">
        <is>
          <t>32085_Kohler - 1Q19 OmNet Investment - TVE/VOD_FreeWheel_VOD</t>
        </is>
      </c>
      <c r="E393" s="318" t="inlineStr">
        <is>
          <t>Travel Channel</t>
        </is>
      </c>
      <c r="F393" s="319" t="n">
        <v>43564</v>
      </c>
      <c r="G393" s="319" t="n">
        <v>43585</v>
      </c>
      <c r="H393" s="318" t="n">
        <v>4</v>
      </c>
      <c r="I393" s="318" t="n">
        <v>0.71</v>
      </c>
      <c r="J393" s="318">
        <f>ROUND(H393*(I393/1000),2)</f>
        <v/>
      </c>
      <c r="K393" s="318" t="n"/>
    </row>
    <row r="394">
      <c r="B394" s="317" t="n">
        <v>367</v>
      </c>
      <c r="C394" s="318" t="n">
        <v>32782720</v>
      </c>
      <c r="D394" s="318" t="inlineStr">
        <is>
          <t>31900_P&amp;G Downy Wrinkle Releaser Plus Travel_VOD</t>
        </is>
      </c>
      <c r="E394" s="318" t="inlineStr">
        <is>
          <t>Cooking Channel</t>
        </is>
      </c>
      <c r="F394" s="319" t="n">
        <v>43586</v>
      </c>
      <c r="G394" s="319" t="n">
        <v>43769</v>
      </c>
      <c r="H394" s="318" t="n">
        <v>12515</v>
      </c>
      <c r="I394" s="318" t="n">
        <v>0.71</v>
      </c>
      <c r="J394" s="318">
        <f>ROUND(H394*(I394/1000),2)</f>
        <v/>
      </c>
      <c r="K394" s="318" t="n"/>
    </row>
    <row r="395">
      <c r="B395" s="317" t="n">
        <v>368</v>
      </c>
      <c r="C395" s="318" t="n">
        <v>32782720</v>
      </c>
      <c r="D395" s="318" t="inlineStr">
        <is>
          <t>31900_P&amp;G Downy Wrinkle Releaser Plus Travel_VOD</t>
        </is>
      </c>
      <c r="E395" s="318" t="inlineStr">
        <is>
          <t>Destination America</t>
        </is>
      </c>
      <c r="F395" s="319" t="n">
        <v>43586</v>
      </c>
      <c r="G395" s="319" t="n">
        <v>43769</v>
      </c>
      <c r="H395" s="318" t="n">
        <v>19</v>
      </c>
      <c r="I395" s="318" t="n">
        <v>0.71</v>
      </c>
      <c r="J395" s="318">
        <f>ROUND(H395*(I395/1000),2)</f>
        <v/>
      </c>
      <c r="K395" s="318" t="n"/>
    </row>
    <row r="396">
      <c r="B396" s="317" t="n">
        <v>369</v>
      </c>
      <c r="C396" s="318" t="n">
        <v>32782720</v>
      </c>
      <c r="D396" s="318" t="inlineStr">
        <is>
          <t>31900_P&amp;G Downy Wrinkle Releaser Plus Travel_VOD</t>
        </is>
      </c>
      <c r="E396" s="318" t="inlineStr">
        <is>
          <t>Discovery</t>
        </is>
      </c>
      <c r="F396" s="319" t="n">
        <v>43586</v>
      </c>
      <c r="G396" s="319" t="n">
        <v>43769</v>
      </c>
      <c r="H396" s="318" t="n">
        <v>5</v>
      </c>
      <c r="I396" s="318" t="n">
        <v>0.71</v>
      </c>
      <c r="J396" s="318">
        <f>ROUND(H396*(I396/1000),2)</f>
        <v/>
      </c>
      <c r="K396" s="318" t="n"/>
    </row>
    <row r="397">
      <c r="B397" s="317" t="n">
        <v>370</v>
      </c>
      <c r="C397" s="318" t="n">
        <v>32782720</v>
      </c>
      <c r="D397" s="318" t="inlineStr">
        <is>
          <t>31900_P&amp;G Downy Wrinkle Releaser Plus Travel_VOD</t>
        </is>
      </c>
      <c r="E397" s="318" t="inlineStr">
        <is>
          <t>DIY Network</t>
        </is>
      </c>
      <c r="F397" s="319" t="n">
        <v>43586</v>
      </c>
      <c r="G397" s="319" t="n">
        <v>43769</v>
      </c>
      <c r="H397" s="318" t="n">
        <v>14202</v>
      </c>
      <c r="I397" s="318" t="n">
        <v>0.71</v>
      </c>
      <c r="J397" s="318">
        <f>ROUND(H397*(I397/1000),2)</f>
        <v/>
      </c>
      <c r="K397" s="318" t="n"/>
    </row>
    <row r="398">
      <c r="B398" s="317" t="n">
        <v>371</v>
      </c>
      <c r="C398" s="318" t="n">
        <v>32782720</v>
      </c>
      <c r="D398" s="318" t="inlineStr">
        <is>
          <t>31900_P&amp;G Downy Wrinkle Releaser Plus Travel_VOD</t>
        </is>
      </c>
      <c r="E398" s="318" t="inlineStr">
        <is>
          <t>Food Network</t>
        </is>
      </c>
      <c r="F398" s="319" t="n">
        <v>43586</v>
      </c>
      <c r="G398" s="319" t="n">
        <v>43769</v>
      </c>
      <c r="H398" s="318" t="n">
        <v>47893</v>
      </c>
      <c r="I398" s="318" t="n">
        <v>0.71</v>
      </c>
      <c r="J398" s="318">
        <f>ROUND(H398*(I398/1000),2)</f>
        <v/>
      </c>
      <c r="K398" s="318" t="n"/>
    </row>
    <row r="399">
      <c r="B399" s="317" t="n">
        <v>372</v>
      </c>
      <c r="C399" s="318" t="n">
        <v>32782720</v>
      </c>
      <c r="D399" s="318" t="inlineStr">
        <is>
          <t>31900_P&amp;G Downy Wrinkle Releaser Plus Travel_VOD</t>
        </is>
      </c>
      <c r="E399" s="318" t="inlineStr">
        <is>
          <t>HGTV</t>
        </is>
      </c>
      <c r="F399" s="319" t="n">
        <v>43586</v>
      </c>
      <c r="G399" s="319" t="n">
        <v>43769</v>
      </c>
      <c r="H399" s="318" t="n">
        <v>29586</v>
      </c>
      <c r="I399" s="318" t="n">
        <v>0.71</v>
      </c>
      <c r="J399" s="318">
        <f>ROUND(H399*(I399/1000),2)</f>
        <v/>
      </c>
      <c r="K399" s="318" t="n"/>
    </row>
    <row r="400">
      <c r="B400" s="317" t="n">
        <v>373</v>
      </c>
      <c r="C400" s="318" t="n">
        <v>32782720</v>
      </c>
      <c r="D400" s="318" t="inlineStr">
        <is>
          <t>31900_P&amp;G Downy Wrinkle Releaser Plus Travel_VOD</t>
        </is>
      </c>
      <c r="E400" s="318" t="inlineStr">
        <is>
          <t>TLC</t>
        </is>
      </c>
      <c r="F400" s="319" t="n">
        <v>43586</v>
      </c>
      <c r="G400" s="319" t="n">
        <v>43769</v>
      </c>
      <c r="H400" s="318" t="n">
        <v>3</v>
      </c>
      <c r="I400" s="318" t="n">
        <v>0.71</v>
      </c>
      <c r="J400" s="318">
        <f>ROUND(H400*(I400/1000),2)</f>
        <v/>
      </c>
      <c r="K400" s="318" t="n"/>
    </row>
    <row r="401">
      <c r="B401" s="317" t="n">
        <v>374</v>
      </c>
      <c r="C401" s="318" t="n">
        <v>32782720</v>
      </c>
      <c r="D401" s="318" t="inlineStr">
        <is>
          <t>31900_P&amp;G Downy Wrinkle Releaser Plus Travel_VOD</t>
        </is>
      </c>
      <c r="E401" s="318" t="inlineStr">
        <is>
          <t>Travel Channel</t>
        </is>
      </c>
      <c r="F401" s="319" t="n">
        <v>43586</v>
      </c>
      <c r="G401" s="319" t="n">
        <v>43769</v>
      </c>
      <c r="H401" s="318" t="n">
        <v>56727</v>
      </c>
      <c r="I401" s="318" t="n">
        <v>0.71</v>
      </c>
      <c r="J401" s="318">
        <f>ROUND(H401*(I401/1000),2)</f>
        <v/>
      </c>
      <c r="K401" s="318" t="n"/>
    </row>
    <row r="402">
      <c r="B402" s="317" t="n">
        <v>375</v>
      </c>
      <c r="C402" s="318" t="n">
        <v>32784002</v>
      </c>
      <c r="D402" s="318" t="inlineStr">
        <is>
          <t>32023_Sherwin-Williams Stores - TAG Video - TVE_FreeWheel VOD</t>
        </is>
      </c>
      <c r="E402" s="318" t="inlineStr">
        <is>
          <t>Cooking Channel</t>
        </is>
      </c>
      <c r="F402" s="319" t="n">
        <v>43586</v>
      </c>
      <c r="G402" s="319" t="n">
        <v>43769</v>
      </c>
      <c r="H402" s="318" t="n">
        <v>2340</v>
      </c>
      <c r="I402" s="318" t="n">
        <v>0.71</v>
      </c>
      <c r="J402" s="318">
        <f>ROUND(H402*(I402/1000),2)</f>
        <v/>
      </c>
      <c r="K402" s="318" t="n"/>
    </row>
    <row r="403">
      <c r="B403" s="317" t="n">
        <v>376</v>
      </c>
      <c r="C403" s="318" t="n">
        <v>32784002</v>
      </c>
      <c r="D403" s="318" t="inlineStr">
        <is>
          <t>32023_Sherwin-Williams Stores - TAG Video - TVE_FreeWheel VOD</t>
        </is>
      </c>
      <c r="E403" s="318" t="inlineStr">
        <is>
          <t>Destination America</t>
        </is>
      </c>
      <c r="F403" s="319" t="n">
        <v>43598</v>
      </c>
      <c r="G403" s="319" t="n">
        <v>43769</v>
      </c>
      <c r="H403" s="318" t="n">
        <v>5</v>
      </c>
      <c r="I403" s="318" t="n">
        <v>0.71</v>
      </c>
      <c r="J403" s="318">
        <f>ROUND(H403*(I403/1000),2)</f>
        <v/>
      </c>
      <c r="K403" s="318" t="n"/>
    </row>
    <row r="404">
      <c r="B404" s="317" t="n">
        <v>377</v>
      </c>
      <c r="C404" s="318" t="n">
        <v>32784002</v>
      </c>
      <c r="D404" s="318" t="inlineStr">
        <is>
          <t>32023_Sherwin-Williams Stores - TAG Video - TVE_FreeWheel VOD</t>
        </is>
      </c>
      <c r="E404" s="318" t="inlineStr">
        <is>
          <t>Discovery</t>
        </is>
      </c>
      <c r="F404" s="319" t="n">
        <v>43586</v>
      </c>
      <c r="G404" s="319" t="n">
        <v>43769</v>
      </c>
      <c r="H404" s="318" t="n">
        <v>18678</v>
      </c>
      <c r="I404" s="318" t="n">
        <v>0.71</v>
      </c>
      <c r="J404" s="318">
        <f>ROUND(H404*(I404/1000),2)</f>
        <v/>
      </c>
      <c r="K404" s="318" t="n"/>
    </row>
    <row r="405">
      <c r="B405" s="317" t="n">
        <v>378</v>
      </c>
      <c r="C405" s="318" t="n">
        <v>32784002</v>
      </c>
      <c r="D405" s="318" t="inlineStr">
        <is>
          <t>32023_Sherwin-Williams Stores - TAG Video - TVE_FreeWheel VOD</t>
        </is>
      </c>
      <c r="E405" s="318" t="inlineStr">
        <is>
          <t>DIY Network</t>
        </is>
      </c>
      <c r="F405" s="319" t="n">
        <v>43586</v>
      </c>
      <c r="G405" s="319" t="n">
        <v>43769</v>
      </c>
      <c r="H405" s="318" t="n">
        <v>3916</v>
      </c>
      <c r="I405" s="318" t="n">
        <v>0.71</v>
      </c>
      <c r="J405" s="318">
        <f>ROUND(H405*(I405/1000),2)</f>
        <v/>
      </c>
      <c r="K405" s="318" t="n"/>
    </row>
    <row r="406">
      <c r="B406" s="317" t="n">
        <v>379</v>
      </c>
      <c r="C406" s="318" t="n">
        <v>32784002</v>
      </c>
      <c r="D406" s="318" t="inlineStr">
        <is>
          <t>32023_Sherwin-Williams Stores - TAG Video - TVE_FreeWheel VOD</t>
        </is>
      </c>
      <c r="E406" s="318" t="inlineStr">
        <is>
          <t>Food Network</t>
        </is>
      </c>
      <c r="F406" s="319" t="n">
        <v>43586</v>
      </c>
      <c r="G406" s="319" t="n">
        <v>43769</v>
      </c>
      <c r="H406" s="318" t="n">
        <v>18890</v>
      </c>
      <c r="I406" s="318" t="n">
        <v>0.71</v>
      </c>
      <c r="J406" s="318">
        <f>ROUND(H406*(I406/1000),2)</f>
        <v/>
      </c>
      <c r="K406" s="318" t="n"/>
    </row>
    <row r="407">
      <c r="B407" s="317" t="n">
        <v>380</v>
      </c>
      <c r="C407" s="318" t="n">
        <v>32784002</v>
      </c>
      <c r="D407" s="318" t="inlineStr">
        <is>
          <t>32023_Sherwin-Williams Stores - TAG Video - TVE_FreeWheel VOD</t>
        </is>
      </c>
      <c r="E407" s="318" t="inlineStr">
        <is>
          <t>HGTV</t>
        </is>
      </c>
      <c r="F407" s="319" t="n">
        <v>43586</v>
      </c>
      <c r="G407" s="319" t="n">
        <v>43769</v>
      </c>
      <c r="H407" s="318" t="n">
        <v>16212</v>
      </c>
      <c r="I407" s="318" t="n">
        <v>0.71</v>
      </c>
      <c r="J407" s="318">
        <f>ROUND(H407*(I407/1000),2)</f>
        <v/>
      </c>
      <c r="K407" s="318" t="n"/>
    </row>
    <row r="408">
      <c r="B408" s="317" t="n">
        <v>381</v>
      </c>
      <c r="C408" s="318" t="n">
        <v>32784002</v>
      </c>
      <c r="D408" s="318" t="inlineStr">
        <is>
          <t>32023_Sherwin-Williams Stores - TAG Video - TVE_FreeWheel VOD</t>
        </is>
      </c>
      <c r="E408" s="318" t="inlineStr">
        <is>
          <t>OWN: Oprah Winfrey Network</t>
        </is>
      </c>
      <c r="F408" s="319" t="n">
        <v>43586</v>
      </c>
      <c r="G408" s="319" t="n">
        <v>43769</v>
      </c>
      <c r="H408" s="318" t="n">
        <v>11209</v>
      </c>
      <c r="I408" s="318" t="n">
        <v>0.71</v>
      </c>
      <c r="J408" s="318">
        <f>ROUND(H408*(I408/1000),2)</f>
        <v/>
      </c>
      <c r="K408" s="318" t="n"/>
    </row>
    <row r="409">
      <c r="B409" s="317" t="n">
        <v>382</v>
      </c>
      <c r="C409" s="318" t="n">
        <v>32784002</v>
      </c>
      <c r="D409" s="318" t="inlineStr">
        <is>
          <t>32023_Sherwin-Williams Stores - TAG Video - TVE_FreeWheel VOD</t>
        </is>
      </c>
      <c r="E409" s="318" t="inlineStr">
        <is>
          <t>TLC</t>
        </is>
      </c>
      <c r="F409" s="319" t="n">
        <v>43586</v>
      </c>
      <c r="G409" s="319" t="n">
        <v>43769</v>
      </c>
      <c r="H409" s="318" t="n">
        <v>27724</v>
      </c>
      <c r="I409" s="318" t="n">
        <v>0.71</v>
      </c>
      <c r="J409" s="318">
        <f>ROUND(H409*(I409/1000),2)</f>
        <v/>
      </c>
      <c r="K409" s="318" t="n"/>
    </row>
    <row r="410">
      <c r="B410" s="317" t="n">
        <v>383</v>
      </c>
      <c r="C410" s="318" t="n">
        <v>32784002</v>
      </c>
      <c r="D410" s="318" t="inlineStr">
        <is>
          <t>32023_Sherwin-Williams Stores - TAG Video - TVE_FreeWheel VOD</t>
        </is>
      </c>
      <c r="E410" s="318" t="inlineStr">
        <is>
          <t>Travel Channel</t>
        </is>
      </c>
      <c r="F410" s="319" t="n">
        <v>43586</v>
      </c>
      <c r="G410" s="319" t="n">
        <v>43769</v>
      </c>
      <c r="H410" s="318" t="n">
        <v>17990</v>
      </c>
      <c r="I410" s="318" t="n">
        <v>0.71</v>
      </c>
      <c r="J410" s="318">
        <f>ROUND(H410*(I410/1000),2)</f>
        <v/>
      </c>
      <c r="K410" s="318" t="n"/>
    </row>
    <row r="411">
      <c r="B411" s="317" t="n">
        <v>384</v>
      </c>
      <c r="C411" s="318" t="n">
        <v>32784101</v>
      </c>
      <c r="D411" s="318" t="inlineStr">
        <is>
          <t>31152_Habitat for Humanity - Home is the Key 2019 - ALL</t>
        </is>
      </c>
      <c r="E411" s="318" t="inlineStr">
        <is>
          <t>HGTV</t>
        </is>
      </c>
      <c r="F411" s="319" t="n">
        <v>43556</v>
      </c>
      <c r="G411" s="319" t="n">
        <v>43616</v>
      </c>
      <c r="H411" s="318" t="n">
        <v>150867</v>
      </c>
      <c r="I411" s="318" t="n">
        <v>0.71</v>
      </c>
      <c r="J411" s="318">
        <f>ROUND(H411*(I411/1000),2)</f>
        <v/>
      </c>
      <c r="K411" s="318" t="n"/>
    </row>
    <row r="412">
      <c r="B412" s="317" t="n">
        <v>385</v>
      </c>
      <c r="C412" s="318" t="n">
        <v>32784336</v>
      </c>
      <c r="D412" s="318" t="inlineStr">
        <is>
          <t>31091_Lending Tree - Smart Home 2019 - ALL</t>
        </is>
      </c>
      <c r="E412" s="318" t="inlineStr">
        <is>
          <t>Food Network</t>
        </is>
      </c>
      <c r="F412" s="319" t="n">
        <v>43557</v>
      </c>
      <c r="G412" s="319" t="n">
        <v>43630</v>
      </c>
      <c r="H412" s="318" t="n">
        <v>56608</v>
      </c>
      <c r="I412" s="318" t="n">
        <v>0.71</v>
      </c>
      <c r="J412" s="318">
        <f>ROUND(H412*(I412/1000),2)</f>
        <v/>
      </c>
      <c r="K412" s="318" t="n"/>
    </row>
    <row r="413">
      <c r="B413" s="317" t="n">
        <v>386</v>
      </c>
      <c r="C413" s="318" t="n">
        <v>32784336</v>
      </c>
      <c r="D413" s="318" t="inlineStr">
        <is>
          <t>31091_Lending Tree - Smart Home 2019 - ALL</t>
        </is>
      </c>
      <c r="E413" s="318" t="inlineStr">
        <is>
          <t>HGTV</t>
        </is>
      </c>
      <c r="F413" s="319" t="n">
        <v>43557</v>
      </c>
      <c r="G413" s="319" t="n">
        <v>43630</v>
      </c>
      <c r="H413" s="318" t="n">
        <v>47519</v>
      </c>
      <c r="I413" s="318" t="n">
        <v>0.71</v>
      </c>
      <c r="J413" s="318">
        <f>ROUND(H413*(I413/1000),2)</f>
        <v/>
      </c>
      <c r="K413" s="318" t="n"/>
    </row>
    <row r="414">
      <c r="B414" s="317" t="n">
        <v>387</v>
      </c>
      <c r="C414" s="318" t="n">
        <v>32808598</v>
      </c>
      <c r="D414" s="318" t="inlineStr">
        <is>
          <t>32129_Eli Lilly Upfront|Trulicity|Gil|$1.9M NET|1Q19-3Q19|UF</t>
        </is>
      </c>
      <c r="E414" s="318" t="inlineStr">
        <is>
          <t>American Heroes Channel</t>
        </is>
      </c>
      <c r="F414" s="319" t="n">
        <v>43467</v>
      </c>
      <c r="G414" s="319" t="n">
        <v>43738</v>
      </c>
      <c r="H414" s="318" t="n">
        <v>1491</v>
      </c>
      <c r="I414" s="318" t="n">
        <v>0.71</v>
      </c>
      <c r="J414" s="318">
        <f>ROUND(H414*(I414/1000),2)</f>
        <v/>
      </c>
      <c r="K414" s="318" t="n"/>
    </row>
    <row r="415">
      <c r="B415" s="317" t="n">
        <v>388</v>
      </c>
      <c r="C415" s="318" t="n">
        <v>32808598</v>
      </c>
      <c r="D415" s="318" t="inlineStr">
        <is>
          <t>32129_Eli Lilly Upfront|Trulicity|Gil|$1.9M NET|1Q19-3Q19|UF</t>
        </is>
      </c>
      <c r="E415" s="318" t="inlineStr">
        <is>
          <t>Animal Planet</t>
        </is>
      </c>
      <c r="F415" s="319" t="n">
        <v>43467</v>
      </c>
      <c r="G415" s="319" t="n">
        <v>43738</v>
      </c>
      <c r="H415" s="318" t="n">
        <v>109745</v>
      </c>
      <c r="I415" s="318" t="n">
        <v>0.71</v>
      </c>
      <c r="J415" s="318">
        <f>ROUND(H415*(I415/1000),2)</f>
        <v/>
      </c>
      <c r="K415" s="318" t="n"/>
    </row>
    <row r="416">
      <c r="B416" s="317" t="n">
        <v>389</v>
      </c>
      <c r="C416" s="318" t="n">
        <v>32808598</v>
      </c>
      <c r="D416" s="318" t="inlineStr">
        <is>
          <t>32129_Eli Lilly Upfront|Trulicity|Gil|$1.9M NET|1Q19-3Q19|UF</t>
        </is>
      </c>
      <c r="E416" s="318" t="inlineStr">
        <is>
          <t>Discovery</t>
        </is>
      </c>
      <c r="F416" s="319" t="n">
        <v>43467</v>
      </c>
      <c r="G416" s="319" t="n">
        <v>43738</v>
      </c>
      <c r="H416" s="318" t="n">
        <v>38957</v>
      </c>
      <c r="I416" s="318" t="n">
        <v>0.71</v>
      </c>
      <c r="J416" s="318">
        <f>ROUND(H416*(I416/1000),2)</f>
        <v/>
      </c>
      <c r="K416" s="318" t="n"/>
    </row>
    <row r="417">
      <c r="B417" s="317" t="n">
        <v>390</v>
      </c>
      <c r="C417" s="318" t="n">
        <v>32808598</v>
      </c>
      <c r="D417" s="318" t="inlineStr">
        <is>
          <t>32129_Eli Lilly Upfront|Trulicity|Gil|$1.9M NET|1Q19-3Q19|UF</t>
        </is>
      </c>
      <c r="E417" s="318" t="inlineStr">
        <is>
          <t>Investigation Discovery</t>
        </is>
      </c>
      <c r="F417" s="319" t="n">
        <v>43467</v>
      </c>
      <c r="G417" s="319" t="n">
        <v>43738</v>
      </c>
      <c r="H417" s="318" t="n">
        <v>141239</v>
      </c>
      <c r="I417" s="318" t="n">
        <v>0.71</v>
      </c>
      <c r="J417" s="318">
        <f>ROUND(H417*(I417/1000),2)</f>
        <v/>
      </c>
      <c r="K417" s="318" t="n"/>
    </row>
    <row r="418">
      <c r="B418" s="317" t="n">
        <v>391</v>
      </c>
      <c r="C418" s="318" t="n">
        <v>32808598</v>
      </c>
      <c r="D418" s="318" t="inlineStr">
        <is>
          <t>32129_Eli Lilly Upfront|Trulicity|Gil|$1.9M NET|1Q19-3Q19|UF</t>
        </is>
      </c>
      <c r="E418" s="318" t="inlineStr">
        <is>
          <t>Science Channel</t>
        </is>
      </c>
      <c r="F418" s="319" t="n">
        <v>43467</v>
      </c>
      <c r="G418" s="319" t="n">
        <v>43738</v>
      </c>
      <c r="H418" s="318" t="n">
        <v>5539</v>
      </c>
      <c r="I418" s="318" t="n">
        <v>0.71</v>
      </c>
      <c r="J418" s="318">
        <f>ROUND(H418*(I418/1000),2)</f>
        <v/>
      </c>
      <c r="K418" s="318" t="n"/>
    </row>
    <row r="419">
      <c r="B419" s="317" t="n">
        <v>392</v>
      </c>
      <c r="C419" s="318" t="n">
        <v>32808598</v>
      </c>
      <c r="D419" s="318" t="inlineStr">
        <is>
          <t>32129_Eli Lilly Upfront|Trulicity|Gil|$1.9M NET|1Q19-3Q19|UF</t>
        </is>
      </c>
      <c r="E419" s="318" t="inlineStr">
        <is>
          <t>TLC</t>
        </is>
      </c>
      <c r="F419" s="319" t="n">
        <v>43467</v>
      </c>
      <c r="G419" s="319" t="n">
        <v>43738</v>
      </c>
      <c r="H419" s="318" t="n">
        <v>241378</v>
      </c>
      <c r="I419" s="318" t="n">
        <v>0.71</v>
      </c>
      <c r="J419" s="318">
        <f>ROUND(H419*(I419/1000),2)</f>
        <v/>
      </c>
      <c r="K419" s="318" t="n"/>
    </row>
    <row r="420">
      <c r="B420" s="317" t="n">
        <v>393</v>
      </c>
      <c r="C420" s="318" t="n">
        <v>32809180</v>
      </c>
      <c r="D420" s="318" t="inlineStr">
        <is>
          <t>32143_Geico VOD|S.Irving|$835937|2019|UF</t>
        </is>
      </c>
      <c r="E420" s="318" t="inlineStr">
        <is>
          <t>Animal Planet</t>
        </is>
      </c>
      <c r="F420" s="319" t="n">
        <v>43560</v>
      </c>
      <c r="G420" s="319" t="n">
        <v>43830</v>
      </c>
      <c r="H420" s="318" t="n">
        <v>282058</v>
      </c>
      <c r="I420" s="318" t="n">
        <v>0.71</v>
      </c>
      <c r="J420" s="318">
        <f>ROUND(H420*(I420/1000),2)</f>
        <v/>
      </c>
      <c r="K420" s="318" t="n"/>
    </row>
    <row r="421">
      <c r="B421" s="317" t="n">
        <v>394</v>
      </c>
      <c r="C421" s="318" t="n">
        <v>32809180</v>
      </c>
      <c r="D421" s="318" t="inlineStr">
        <is>
          <t>32143_Geico VOD|S.Irving|$835937|2019|UF</t>
        </is>
      </c>
      <c r="E421" s="318" t="inlineStr">
        <is>
          <t>Discovery</t>
        </is>
      </c>
      <c r="F421" s="319" t="n">
        <v>43560</v>
      </c>
      <c r="G421" s="319" t="n">
        <v>43830</v>
      </c>
      <c r="H421" s="318" t="n">
        <v>374201</v>
      </c>
      <c r="I421" s="318" t="n">
        <v>0.71</v>
      </c>
      <c r="J421" s="318">
        <f>ROUND(H421*(I421/1000),2)</f>
        <v/>
      </c>
      <c r="K421" s="318" t="n"/>
    </row>
    <row r="422">
      <c r="B422" s="317" t="n">
        <v>395</v>
      </c>
      <c r="C422" s="318" t="n">
        <v>32809180</v>
      </c>
      <c r="D422" s="318" t="inlineStr">
        <is>
          <t>32143_Geico VOD|S.Irving|$835937|2019|UF</t>
        </is>
      </c>
      <c r="E422" s="318" t="inlineStr">
        <is>
          <t>Investigation Discovery</t>
        </is>
      </c>
      <c r="F422" s="319" t="n">
        <v>43560</v>
      </c>
      <c r="G422" s="319" t="n">
        <v>43830</v>
      </c>
      <c r="H422" s="318" t="n">
        <v>451552</v>
      </c>
      <c r="I422" s="318" t="n">
        <v>0.71</v>
      </c>
      <c r="J422" s="318">
        <f>ROUND(H422*(I422/1000),2)</f>
        <v/>
      </c>
      <c r="K422" s="318" t="n"/>
    </row>
    <row r="423">
      <c r="B423" s="317" t="n">
        <v>396</v>
      </c>
      <c r="C423" s="318" t="n">
        <v>32809180</v>
      </c>
      <c r="D423" s="318" t="inlineStr">
        <is>
          <t>32143_Geico VOD|S.Irving|$835937|2019|UF</t>
        </is>
      </c>
      <c r="E423" s="318" t="inlineStr">
        <is>
          <t>OWN: Oprah Winfrey Network</t>
        </is>
      </c>
      <c r="F423" s="319" t="n">
        <v>43560</v>
      </c>
      <c r="G423" s="319" t="n">
        <v>43830</v>
      </c>
      <c r="H423" s="318" t="n">
        <v>62086</v>
      </c>
      <c r="I423" s="318" t="n">
        <v>0.71</v>
      </c>
      <c r="J423" s="318">
        <f>ROUND(H423*(I423/1000),2)</f>
        <v/>
      </c>
      <c r="K423" s="318" t="n"/>
    </row>
    <row r="424">
      <c r="B424" s="317" t="n">
        <v>397</v>
      </c>
      <c r="C424" s="318" t="n">
        <v>32809180</v>
      </c>
      <c r="D424" s="318" t="inlineStr">
        <is>
          <t>32143_Geico VOD|S.Irving|$835937|2019|UF</t>
        </is>
      </c>
      <c r="E424" s="318" t="inlineStr">
        <is>
          <t>TLC</t>
        </is>
      </c>
      <c r="F424" s="319" t="n">
        <v>43560</v>
      </c>
      <c r="G424" s="319" t="n">
        <v>43830</v>
      </c>
      <c r="H424" s="318" t="n">
        <v>868970</v>
      </c>
      <c r="I424" s="318" t="n">
        <v>0.71</v>
      </c>
      <c r="J424" s="318">
        <f>ROUND(H424*(I424/1000),2)</f>
        <v/>
      </c>
      <c r="K424" s="318" t="n"/>
    </row>
    <row r="425">
      <c r="B425" s="317" t="n">
        <v>398</v>
      </c>
      <c r="C425" s="318" t="n">
        <v>32809180</v>
      </c>
      <c r="D425" s="318" t="inlineStr">
        <is>
          <t>32143_Geico VOD|S.Irving|$835937|2019|UF</t>
        </is>
      </c>
      <c r="E425" s="318" t="inlineStr">
        <is>
          <t>Velocity</t>
        </is>
      </c>
      <c r="F425" s="319" t="n">
        <v>43560</v>
      </c>
      <c r="G425" s="319" t="n">
        <v>43830</v>
      </c>
      <c r="H425" s="318" t="n">
        <v>31829</v>
      </c>
      <c r="I425" s="318" t="n">
        <v>0.71</v>
      </c>
      <c r="J425" s="318">
        <f>ROUND(H425*(I425/1000),2)</f>
        <v/>
      </c>
      <c r="K425" s="318" t="n"/>
    </row>
    <row r="426">
      <c r="B426" s="317" t="n">
        <v>399</v>
      </c>
      <c r="C426" s="318" t="n">
        <v>32809321</v>
      </c>
      <c r="D426" s="318" t="inlineStr">
        <is>
          <t>32151_CarMax BUF1819|4Q18-3Q19|CARAT|Shrank|$ $468325.35K NET|UF|DDN</t>
        </is>
      </c>
      <c r="E426" s="318" t="inlineStr">
        <is>
          <t>Cooking Channel</t>
        </is>
      </c>
      <c r="F426" s="319" t="n">
        <v>43564</v>
      </c>
      <c r="G426" s="319" t="n">
        <v>43639</v>
      </c>
      <c r="H426" s="318" t="n">
        <v>99470</v>
      </c>
      <c r="I426" s="318" t="n">
        <v>0.71</v>
      </c>
      <c r="J426" s="318">
        <f>ROUND(H426*(I426/1000),2)</f>
        <v/>
      </c>
      <c r="K426" s="318" t="n"/>
    </row>
    <row r="427">
      <c r="B427" s="317" t="n">
        <v>400</v>
      </c>
      <c r="C427" s="318" t="n">
        <v>32809321</v>
      </c>
      <c r="D427" s="318" t="inlineStr">
        <is>
          <t>32151_CarMax BUF1819|4Q18-3Q19|CARAT|Shrank|$ $468325.35K NET|UF|DDN</t>
        </is>
      </c>
      <c r="E427" s="318" t="inlineStr">
        <is>
          <t>Destination America</t>
        </is>
      </c>
      <c r="F427" s="319" t="n">
        <v>43564</v>
      </c>
      <c r="G427" s="319" t="n">
        <v>43639</v>
      </c>
      <c r="H427" s="318" t="n">
        <v>259</v>
      </c>
      <c r="I427" s="318" t="n">
        <v>0.71</v>
      </c>
      <c r="J427" s="318">
        <f>ROUND(H427*(I427/1000),2)</f>
        <v/>
      </c>
      <c r="K427" s="318" t="n"/>
    </row>
    <row r="428">
      <c r="B428" s="317" t="n">
        <v>401</v>
      </c>
      <c r="C428" s="318" t="n">
        <v>32809321</v>
      </c>
      <c r="D428" s="318" t="inlineStr">
        <is>
          <t>32151_CarMax BUF1819|4Q18-3Q19|CARAT|Shrank|$ $468325.35K NET|UF|DDN</t>
        </is>
      </c>
      <c r="E428" s="318" t="inlineStr">
        <is>
          <t>Discovery</t>
        </is>
      </c>
      <c r="F428" s="319" t="n">
        <v>43564</v>
      </c>
      <c r="G428" s="319" t="n">
        <v>43639</v>
      </c>
      <c r="H428" s="318" t="n">
        <v>862935</v>
      </c>
      <c r="I428" s="318" t="n">
        <v>0.71</v>
      </c>
      <c r="J428" s="318">
        <f>ROUND(H428*(I428/1000),2)</f>
        <v/>
      </c>
      <c r="K428" s="318" t="n"/>
    </row>
    <row r="429">
      <c r="B429" s="317" t="n">
        <v>402</v>
      </c>
      <c r="C429" s="318" t="n">
        <v>32809321</v>
      </c>
      <c r="D429" s="318" t="inlineStr">
        <is>
          <t>32151_CarMax BUF1819|4Q18-3Q19|CARAT|Shrank|$ $468325.35K NET|UF|DDN</t>
        </is>
      </c>
      <c r="E429" s="318" t="inlineStr">
        <is>
          <t>DIY Network</t>
        </is>
      </c>
      <c r="F429" s="319" t="n">
        <v>43564</v>
      </c>
      <c r="G429" s="319" t="n">
        <v>43639</v>
      </c>
      <c r="H429" s="318" t="n">
        <v>125955</v>
      </c>
      <c r="I429" s="318" t="n">
        <v>0.71</v>
      </c>
      <c r="J429" s="318">
        <f>ROUND(H429*(I429/1000),2)</f>
        <v/>
      </c>
      <c r="K429" s="318" t="n"/>
    </row>
    <row r="430">
      <c r="B430" s="317" t="n">
        <v>403</v>
      </c>
      <c r="C430" s="318" t="n">
        <v>32809321</v>
      </c>
      <c r="D430" s="318" t="inlineStr">
        <is>
          <t>32151_CarMax BUF1819|4Q18-3Q19|CARAT|Shrank|$ $468325.35K NET|UF|DDN</t>
        </is>
      </c>
      <c r="E430" s="318" t="inlineStr">
        <is>
          <t>Food Network</t>
        </is>
      </c>
      <c r="F430" s="319" t="n">
        <v>43564</v>
      </c>
      <c r="G430" s="319" t="n">
        <v>43639</v>
      </c>
      <c r="H430" s="318" t="n">
        <v>788345</v>
      </c>
      <c r="I430" s="318" t="n">
        <v>0.71</v>
      </c>
      <c r="J430" s="318">
        <f>ROUND(H430*(I430/1000),2)</f>
        <v/>
      </c>
      <c r="K430" s="318" t="n"/>
    </row>
    <row r="431">
      <c r="B431" s="317" t="n">
        <v>404</v>
      </c>
      <c r="C431" s="318" t="n">
        <v>32809321</v>
      </c>
      <c r="D431" s="318" t="inlineStr">
        <is>
          <t>32151_CarMax BUF1819|4Q18-3Q19|CARAT|Shrank|$ $468325.35K NET|UF|DDN</t>
        </is>
      </c>
      <c r="E431" s="318" t="inlineStr">
        <is>
          <t>HGTV</t>
        </is>
      </c>
      <c r="F431" s="319" t="n">
        <v>43564</v>
      </c>
      <c r="G431" s="319" t="n">
        <v>43639</v>
      </c>
      <c r="H431" s="318" t="n">
        <v>904014</v>
      </c>
      <c r="I431" s="318" t="n">
        <v>0.71</v>
      </c>
      <c r="J431" s="318">
        <f>ROUND(H431*(I431/1000),2)</f>
        <v/>
      </c>
      <c r="K431" s="318" t="n"/>
    </row>
    <row r="432">
      <c r="B432" s="317" t="n">
        <v>405</v>
      </c>
      <c r="C432" s="318" t="n">
        <v>32809321</v>
      </c>
      <c r="D432" s="318" t="inlineStr">
        <is>
          <t>32151_CarMax BUF1819|4Q18-3Q19|CARAT|Shrank|$ $468325.35K NET|UF|DDN</t>
        </is>
      </c>
      <c r="E432" s="318" t="inlineStr">
        <is>
          <t>Travel Channel</t>
        </is>
      </c>
      <c r="F432" s="319" t="n">
        <v>43564</v>
      </c>
      <c r="G432" s="319" t="n">
        <v>43639</v>
      </c>
      <c r="H432" s="318" t="n">
        <v>707843</v>
      </c>
      <c r="I432" s="318" t="n">
        <v>0.71</v>
      </c>
      <c r="J432" s="318">
        <f>ROUND(H432*(I432/1000),2)</f>
        <v/>
      </c>
      <c r="K432" s="318" t="n"/>
    </row>
    <row r="433">
      <c r="B433" s="317" t="n">
        <v>406</v>
      </c>
      <c r="C433" s="318" t="n">
        <v>32809321</v>
      </c>
      <c r="D433" s="318" t="inlineStr">
        <is>
          <t>32151_CarMax BUF1819|4Q18-3Q19|CARAT|Shrank|$ $468325.35K NET|UF|DDN</t>
        </is>
      </c>
      <c r="E433" s="318" t="inlineStr">
        <is>
          <t>Velocity</t>
        </is>
      </c>
      <c r="F433" s="319" t="n">
        <v>43564</v>
      </c>
      <c r="G433" s="319" t="n">
        <v>43639</v>
      </c>
      <c r="H433" s="318" t="n">
        <v>51642</v>
      </c>
      <c r="I433" s="318" t="n">
        <v>0.71</v>
      </c>
      <c r="J433" s="318">
        <f>ROUND(H433*(I433/1000),2)</f>
        <v/>
      </c>
      <c r="K433" s="318" t="n"/>
    </row>
    <row r="434">
      <c r="B434" s="317" t="n">
        <v>407</v>
      </c>
      <c r="C434" s="318" t="n">
        <v>32809510</v>
      </c>
      <c r="D434" s="318" t="inlineStr">
        <is>
          <t>32154_Chevy National|General Motors DSC/ID|Carat|Fritts|$238216.62|4Q18-3Q19|UF</t>
        </is>
      </c>
      <c r="E434" s="318" t="inlineStr">
        <is>
          <t>Discovery</t>
        </is>
      </c>
      <c r="F434" s="319" t="n">
        <v>43556</v>
      </c>
      <c r="G434" s="319" t="n">
        <v>43646</v>
      </c>
      <c r="H434" s="318" t="n">
        <v>567126</v>
      </c>
      <c r="I434" s="318" t="n">
        <v>0.71</v>
      </c>
      <c r="J434" s="318">
        <f>ROUND(H434*(I434/1000),2)</f>
        <v/>
      </c>
      <c r="K434" s="318" t="n"/>
    </row>
    <row r="435">
      <c r="B435" s="317" t="n">
        <v>408</v>
      </c>
      <c r="C435" s="318" t="n">
        <v>32809523</v>
      </c>
      <c r="D435" s="318" t="inlineStr">
        <is>
          <t>32156_General Motors Discovery|Buick|Carat|Fritts|$73250 NET|4Q18-3Q19|UF|DDM|</t>
        </is>
      </c>
      <c r="E435" s="318" t="inlineStr">
        <is>
          <t>Discovery</t>
        </is>
      </c>
      <c r="F435" s="319" t="n">
        <v>43560</v>
      </c>
      <c r="G435" s="319" t="n">
        <v>43646</v>
      </c>
      <c r="H435" s="318" t="n">
        <v>465042</v>
      </c>
      <c r="I435" s="318" t="n">
        <v>0.71</v>
      </c>
      <c r="J435" s="318">
        <f>ROUND(H435*(I435/1000),2)</f>
        <v/>
      </c>
      <c r="K435" s="318" t="n"/>
    </row>
    <row r="436">
      <c r="B436" s="317" t="n">
        <v>409</v>
      </c>
      <c r="C436" s="318" t="n">
        <v>32809538</v>
      </c>
      <c r="D436" s="318" t="inlineStr">
        <is>
          <t>32157_OWN|General Motors Chevy|1Q19-3Q19|UF|Carat|Fritts|$70k</t>
        </is>
      </c>
      <c r="E436" s="318" t="inlineStr">
        <is>
          <t>OWN: Oprah Winfrey Network</t>
        </is>
      </c>
      <c r="F436" s="319" t="n">
        <v>43560</v>
      </c>
      <c r="G436" s="319" t="n">
        <v>43646</v>
      </c>
      <c r="H436" s="318" t="n">
        <v>706943</v>
      </c>
      <c r="I436" s="318" t="n">
        <v>0.71</v>
      </c>
      <c r="J436" s="318">
        <f>ROUND(H436*(I436/1000),2)</f>
        <v/>
      </c>
      <c r="K436" s="318" t="n"/>
    </row>
    <row r="437">
      <c r="B437" s="317" t="n">
        <v>410</v>
      </c>
      <c r="C437" s="318" t="n">
        <v>32809598</v>
      </c>
      <c r="D437" s="318" t="inlineStr">
        <is>
          <t>32158_OWN|Walmart Upfront|Haworth|Brewer|$500K|4Q18-3Q19|UF</t>
        </is>
      </c>
      <c r="E437" s="318" t="inlineStr">
        <is>
          <t>OWN: Oprah Winfrey Network</t>
        </is>
      </c>
      <c r="F437" s="319" t="n">
        <v>43586</v>
      </c>
      <c r="G437" s="319" t="n">
        <v>43737</v>
      </c>
      <c r="H437" s="318" t="n">
        <v>3493741</v>
      </c>
      <c r="I437" s="318" t="n">
        <v>0.71</v>
      </c>
      <c r="J437" s="318">
        <f>ROUND(H437*(I437/1000),2)</f>
        <v/>
      </c>
      <c r="K437" s="318" t="n"/>
    </row>
    <row r="438">
      <c r="B438" s="317" t="n">
        <v>411</v>
      </c>
      <c r="C438" s="318" t="n">
        <v>32809928</v>
      </c>
      <c r="D438" s="318" t="inlineStr">
        <is>
          <t>32133_Cigna|OMD|Irving|$309750| 1Q19-3Q19|UF</t>
        </is>
      </c>
      <c r="E438" s="318" t="inlineStr">
        <is>
          <t>Discovery</t>
        </is>
      </c>
      <c r="F438" s="319" t="n">
        <v>43556</v>
      </c>
      <c r="G438" s="319" t="n">
        <v>43646</v>
      </c>
      <c r="H438" s="318" t="n">
        <v>876674</v>
      </c>
      <c r="I438" s="318" t="n">
        <v>0.71</v>
      </c>
      <c r="J438" s="318">
        <f>ROUND(H438*(I438/1000),2)</f>
        <v/>
      </c>
      <c r="K438" s="318" t="n"/>
    </row>
    <row r="439">
      <c r="B439" s="317" t="n">
        <v>412</v>
      </c>
      <c r="C439" s="318" t="n">
        <v>32810349</v>
      </c>
      <c r="D439" s="318" t="inlineStr">
        <is>
          <t>32153_Carfax|Karlen William|Caputo|$425K Net|4Q18-3Q19|UF</t>
        </is>
      </c>
      <c r="E439" s="318" t="inlineStr">
        <is>
          <t>American Heroes Channel</t>
        </is>
      </c>
      <c r="F439" s="319" t="n">
        <v>43558</v>
      </c>
      <c r="G439" s="319" t="n">
        <v>43646</v>
      </c>
      <c r="H439" s="318" t="n">
        <v>27321</v>
      </c>
      <c r="I439" s="318" t="n">
        <v>0.71</v>
      </c>
      <c r="J439" s="318">
        <f>ROUND(H439*(I439/1000),2)</f>
        <v/>
      </c>
      <c r="K439" s="318" t="n"/>
    </row>
    <row r="440">
      <c r="B440" s="317" t="n">
        <v>413</v>
      </c>
      <c r="C440" s="318" t="n">
        <v>32810349</v>
      </c>
      <c r="D440" s="318" t="inlineStr">
        <is>
          <t>32153_Carfax|Karlen William|Caputo|$425K Net|4Q18-3Q19|UF</t>
        </is>
      </c>
      <c r="E440" s="318" t="inlineStr">
        <is>
          <t>Animal Planet</t>
        </is>
      </c>
      <c r="F440" s="319" t="n">
        <v>43558</v>
      </c>
      <c r="G440" s="319" t="n">
        <v>43646</v>
      </c>
      <c r="H440" s="318" t="n">
        <v>148279</v>
      </c>
      <c r="I440" s="318" t="n">
        <v>0.71</v>
      </c>
      <c r="J440" s="318">
        <f>ROUND(H440*(I440/1000),2)</f>
        <v/>
      </c>
      <c r="K440" s="318" t="n"/>
    </row>
    <row r="441">
      <c r="B441" s="317" t="n">
        <v>414</v>
      </c>
      <c r="C441" s="318" t="n">
        <v>32810349</v>
      </c>
      <c r="D441" s="318" t="inlineStr">
        <is>
          <t>32153_Carfax|Karlen William|Caputo|$425K Net|4Q18-3Q19|UF</t>
        </is>
      </c>
      <c r="E441" s="318" t="inlineStr">
        <is>
          <t>Cooking Channel</t>
        </is>
      </c>
      <c r="F441" s="319" t="n">
        <v>43558</v>
      </c>
      <c r="G441" s="319" t="n">
        <v>43646</v>
      </c>
      <c r="H441" s="318" t="n">
        <v>53091</v>
      </c>
      <c r="I441" s="318" t="n">
        <v>0.71</v>
      </c>
      <c r="J441" s="318">
        <f>ROUND(H441*(I441/1000),2)</f>
        <v/>
      </c>
      <c r="K441" s="318" t="n"/>
    </row>
    <row r="442">
      <c r="B442" s="317" t="n">
        <v>415</v>
      </c>
      <c r="C442" s="318" t="n">
        <v>32810349</v>
      </c>
      <c r="D442" s="318" t="inlineStr">
        <is>
          <t>32153_Carfax|Karlen William|Caputo|$425K Net|4Q18-3Q19|UF</t>
        </is>
      </c>
      <c r="E442" s="318" t="inlineStr">
        <is>
          <t>Destination America</t>
        </is>
      </c>
      <c r="F442" s="319" t="n">
        <v>43558</v>
      </c>
      <c r="G442" s="319" t="n">
        <v>43646</v>
      </c>
      <c r="H442" s="318" t="n">
        <v>31815</v>
      </c>
      <c r="I442" s="318" t="n">
        <v>0.71</v>
      </c>
      <c r="J442" s="318">
        <f>ROUND(H442*(I442/1000),2)</f>
        <v/>
      </c>
      <c r="K442" s="318" t="n"/>
    </row>
    <row r="443">
      <c r="B443" s="317" t="n">
        <v>416</v>
      </c>
      <c r="C443" s="318" t="n">
        <v>32810349</v>
      </c>
      <c r="D443" s="318" t="inlineStr">
        <is>
          <t>32153_Carfax|Karlen William|Caputo|$425K Net|4Q18-3Q19|UF</t>
        </is>
      </c>
      <c r="E443" s="318" t="inlineStr">
        <is>
          <t>Discovery</t>
        </is>
      </c>
      <c r="F443" s="319" t="n">
        <v>43558</v>
      </c>
      <c r="G443" s="319" t="n">
        <v>43646</v>
      </c>
      <c r="H443" s="318" t="n">
        <v>191939</v>
      </c>
      <c r="I443" s="318" t="n">
        <v>0.71</v>
      </c>
      <c r="J443" s="318">
        <f>ROUND(H443*(I443/1000),2)</f>
        <v/>
      </c>
      <c r="K443" s="318" t="n"/>
    </row>
    <row r="444">
      <c r="B444" s="317" t="n">
        <v>417</v>
      </c>
      <c r="C444" s="318" t="n">
        <v>32810349</v>
      </c>
      <c r="D444" s="318" t="inlineStr">
        <is>
          <t>32153_Carfax|Karlen William|Caputo|$425K Net|4Q18-3Q19|UF</t>
        </is>
      </c>
      <c r="E444" s="318" t="inlineStr">
        <is>
          <t>Discovery Life</t>
        </is>
      </c>
      <c r="F444" s="319" t="n">
        <v>43558</v>
      </c>
      <c r="G444" s="319" t="n">
        <v>43646</v>
      </c>
      <c r="H444" s="318" t="n">
        <v>16951</v>
      </c>
      <c r="I444" s="318" t="n">
        <v>0.71</v>
      </c>
      <c r="J444" s="318">
        <f>ROUND(H444*(I444/1000),2)</f>
        <v/>
      </c>
      <c r="K444" s="318" t="n"/>
    </row>
    <row r="445">
      <c r="B445" s="317" t="n">
        <v>418</v>
      </c>
      <c r="C445" s="318" t="n">
        <v>32810349</v>
      </c>
      <c r="D445" s="318" t="inlineStr">
        <is>
          <t>32153_Carfax|Karlen William|Caputo|$425K Net|4Q18-3Q19|UF</t>
        </is>
      </c>
      <c r="E445" s="318" t="inlineStr">
        <is>
          <t>DIY Network</t>
        </is>
      </c>
      <c r="F445" s="319" t="n">
        <v>43558</v>
      </c>
      <c r="G445" s="319" t="n">
        <v>43646</v>
      </c>
      <c r="H445" s="318" t="n">
        <v>56738</v>
      </c>
      <c r="I445" s="318" t="n">
        <v>0.71</v>
      </c>
      <c r="J445" s="318">
        <f>ROUND(H445*(I445/1000),2)</f>
        <v/>
      </c>
      <c r="K445" s="318" t="n"/>
    </row>
    <row r="446">
      <c r="B446" s="317" t="n">
        <v>419</v>
      </c>
      <c r="C446" s="318" t="n">
        <v>32810349</v>
      </c>
      <c r="D446" s="318" t="inlineStr">
        <is>
          <t>32153_Carfax|Karlen William|Caputo|$425K Net|4Q18-3Q19|UF</t>
        </is>
      </c>
      <c r="E446" s="318" t="inlineStr">
        <is>
          <t>Food Network</t>
        </is>
      </c>
      <c r="F446" s="319" t="n">
        <v>43558</v>
      </c>
      <c r="G446" s="319" t="n">
        <v>43646</v>
      </c>
      <c r="H446" s="318" t="n">
        <v>262752</v>
      </c>
      <c r="I446" s="318" t="n">
        <v>0.71</v>
      </c>
      <c r="J446" s="318">
        <f>ROUND(H446*(I446/1000),2)</f>
        <v/>
      </c>
      <c r="K446" s="318" t="n"/>
    </row>
    <row r="447">
      <c r="B447" s="317" t="n">
        <v>420</v>
      </c>
      <c r="C447" s="318" t="n">
        <v>32810349</v>
      </c>
      <c r="D447" s="318" t="inlineStr">
        <is>
          <t>32153_Carfax|Karlen William|Caputo|$425K Net|4Q18-3Q19|UF</t>
        </is>
      </c>
      <c r="E447" s="318" t="inlineStr">
        <is>
          <t>HGTV</t>
        </is>
      </c>
      <c r="F447" s="319" t="n">
        <v>43558</v>
      </c>
      <c r="G447" s="319" t="n">
        <v>43646</v>
      </c>
      <c r="H447" s="318" t="n">
        <v>216840</v>
      </c>
      <c r="I447" s="318" t="n">
        <v>0.71</v>
      </c>
      <c r="J447" s="318">
        <f>ROUND(H447*(I447/1000),2)</f>
        <v/>
      </c>
      <c r="K447" s="318" t="n"/>
    </row>
    <row r="448">
      <c r="B448" s="317" t="n">
        <v>421</v>
      </c>
      <c r="C448" s="318" t="n">
        <v>32810349</v>
      </c>
      <c r="D448" s="318" t="inlineStr">
        <is>
          <t>32153_Carfax|Karlen William|Caputo|$425K Net|4Q18-3Q19|UF</t>
        </is>
      </c>
      <c r="E448" s="318" t="inlineStr">
        <is>
          <t>Investigation Discovery</t>
        </is>
      </c>
      <c r="F448" s="319" t="n">
        <v>43558</v>
      </c>
      <c r="G448" s="319" t="n">
        <v>43646</v>
      </c>
      <c r="H448" s="318" t="n">
        <v>231570</v>
      </c>
      <c r="I448" s="318" t="n">
        <v>0.71</v>
      </c>
      <c r="J448" s="318">
        <f>ROUND(H448*(I448/1000),2)</f>
        <v/>
      </c>
      <c r="K448" s="318" t="n"/>
    </row>
    <row r="449">
      <c r="B449" s="317" t="n">
        <v>422</v>
      </c>
      <c r="C449" s="318" t="n">
        <v>32810349</v>
      </c>
      <c r="D449" s="318" t="inlineStr">
        <is>
          <t>32153_Carfax|Karlen William|Caputo|$425K Net|4Q18-3Q19|UF</t>
        </is>
      </c>
      <c r="E449" s="318" t="inlineStr">
        <is>
          <t>OWN: Oprah Winfrey Network</t>
        </is>
      </c>
      <c r="F449" s="319" t="n">
        <v>43558</v>
      </c>
      <c r="G449" s="319" t="n">
        <v>43646</v>
      </c>
      <c r="H449" s="318" t="n">
        <v>207157</v>
      </c>
      <c r="I449" s="318" t="n">
        <v>0.71</v>
      </c>
      <c r="J449" s="318">
        <f>ROUND(H449*(I449/1000),2)</f>
        <v/>
      </c>
      <c r="K449" s="318" t="n"/>
    </row>
    <row r="450">
      <c r="B450" s="317" t="n">
        <v>423</v>
      </c>
      <c r="C450" s="318" t="n">
        <v>32810349</v>
      </c>
      <c r="D450" s="318" t="inlineStr">
        <is>
          <t>32153_Carfax|Karlen William|Caputo|$425K Net|4Q18-3Q19|UF</t>
        </is>
      </c>
      <c r="E450" s="318" t="inlineStr">
        <is>
          <t>Science Channel</t>
        </is>
      </c>
      <c r="F450" s="319" t="n">
        <v>43558</v>
      </c>
      <c r="G450" s="319" t="n">
        <v>43646</v>
      </c>
      <c r="H450" s="318" t="n">
        <v>84519</v>
      </c>
      <c r="I450" s="318" t="n">
        <v>0.71</v>
      </c>
      <c r="J450" s="318">
        <f>ROUND(H450*(I450/1000),2)</f>
        <v/>
      </c>
      <c r="K450" s="318" t="n"/>
    </row>
    <row r="451">
      <c r="B451" s="317" t="n">
        <v>424</v>
      </c>
      <c r="C451" s="318" t="n">
        <v>32810349</v>
      </c>
      <c r="D451" s="318" t="inlineStr">
        <is>
          <t>32153_Carfax|Karlen William|Caputo|$425K Net|4Q18-3Q19|UF</t>
        </is>
      </c>
      <c r="E451" s="318" t="inlineStr">
        <is>
          <t>TLC</t>
        </is>
      </c>
      <c r="F451" s="319" t="n">
        <v>43558</v>
      </c>
      <c r="G451" s="319" t="n">
        <v>43646</v>
      </c>
      <c r="H451" s="318" t="n">
        <v>344635</v>
      </c>
      <c r="I451" s="318" t="n">
        <v>0.71</v>
      </c>
      <c r="J451" s="318">
        <f>ROUND(H451*(I451/1000),2)</f>
        <v/>
      </c>
      <c r="K451" s="318" t="n"/>
    </row>
    <row r="452">
      <c r="B452" s="317" t="n">
        <v>425</v>
      </c>
      <c r="C452" s="318" t="n">
        <v>32810349</v>
      </c>
      <c r="D452" s="318" t="inlineStr">
        <is>
          <t>32153_Carfax|Karlen William|Caputo|$425K Net|4Q18-3Q19|UF</t>
        </is>
      </c>
      <c r="E452" s="318" t="inlineStr">
        <is>
          <t>Travel Channel</t>
        </is>
      </c>
      <c r="F452" s="319" t="n">
        <v>43558</v>
      </c>
      <c r="G452" s="319" t="n">
        <v>43646</v>
      </c>
      <c r="H452" s="318" t="n">
        <v>354036</v>
      </c>
      <c r="I452" s="318" t="n">
        <v>0.71</v>
      </c>
      <c r="J452" s="318">
        <f>ROUND(H452*(I452/1000),2)</f>
        <v/>
      </c>
      <c r="K452" s="318" t="n"/>
    </row>
    <row r="453">
      <c r="B453" s="317" t="n">
        <v>426</v>
      </c>
      <c r="C453" s="318" t="n">
        <v>32810563</v>
      </c>
      <c r="D453" s="318" t="inlineStr">
        <is>
          <t>32165_Disney Resorts|Carat|Arend|$264344|4Q18-3Q19 UF|DDM</t>
        </is>
      </c>
      <c r="E453" s="318" t="inlineStr">
        <is>
          <t>American Heroes Channel</t>
        </is>
      </c>
      <c r="F453" s="319" t="n">
        <v>43570</v>
      </c>
      <c r="G453" s="319" t="n">
        <v>43646</v>
      </c>
      <c r="H453" s="318" t="n">
        <v>4972</v>
      </c>
      <c r="I453" s="318" t="n">
        <v>0.71</v>
      </c>
      <c r="J453" s="318">
        <f>ROUND(H453*(I453/1000),2)</f>
        <v/>
      </c>
      <c r="K453" s="318" t="n"/>
    </row>
    <row r="454">
      <c r="B454" s="317" t="n">
        <v>427</v>
      </c>
      <c r="C454" s="318" t="n">
        <v>32810563</v>
      </c>
      <c r="D454" s="318" t="inlineStr">
        <is>
          <t>32165_Disney Resorts|Carat|Arend|$264344|4Q18-3Q19 UF|DDM</t>
        </is>
      </c>
      <c r="E454" s="318" t="inlineStr">
        <is>
          <t>Animal Planet</t>
        </is>
      </c>
      <c r="F454" s="319" t="n">
        <v>43570</v>
      </c>
      <c r="G454" s="319" t="n">
        <v>43646</v>
      </c>
      <c r="H454" s="318" t="n">
        <v>25111</v>
      </c>
      <c r="I454" s="318" t="n">
        <v>0.71</v>
      </c>
      <c r="J454" s="318">
        <f>ROUND(H454*(I454/1000),2)</f>
        <v/>
      </c>
      <c r="K454" s="318" t="n"/>
    </row>
    <row r="455">
      <c r="B455" s="317" t="n">
        <v>428</v>
      </c>
      <c r="C455" s="318" t="n">
        <v>32810563</v>
      </c>
      <c r="D455" s="318" t="inlineStr">
        <is>
          <t>32165_Disney Resorts|Carat|Arend|$264344|4Q18-3Q19 UF|DDM</t>
        </is>
      </c>
      <c r="E455" s="318" t="inlineStr">
        <is>
          <t>Cooking Channel</t>
        </is>
      </c>
      <c r="F455" s="319" t="n">
        <v>43570</v>
      </c>
      <c r="G455" s="319" t="n">
        <v>43646</v>
      </c>
      <c r="H455" s="318" t="n">
        <v>8536</v>
      </c>
      <c r="I455" s="318" t="n">
        <v>0.71</v>
      </c>
      <c r="J455" s="318">
        <f>ROUND(H455*(I455/1000),2)</f>
        <v/>
      </c>
      <c r="K455" s="318" t="n"/>
    </row>
    <row r="456">
      <c r="B456" s="317" t="n">
        <v>429</v>
      </c>
      <c r="C456" s="318" t="n">
        <v>32810563</v>
      </c>
      <c r="D456" s="318" t="inlineStr">
        <is>
          <t>32165_Disney Resorts|Carat|Arend|$264344|4Q18-3Q19 UF|DDM</t>
        </is>
      </c>
      <c r="E456" s="318" t="inlineStr">
        <is>
          <t>Destination America</t>
        </is>
      </c>
      <c r="F456" s="319" t="n">
        <v>43570</v>
      </c>
      <c r="G456" s="319" t="n">
        <v>43646</v>
      </c>
      <c r="H456" s="318" t="n">
        <v>6344</v>
      </c>
      <c r="I456" s="318" t="n">
        <v>0.71</v>
      </c>
      <c r="J456" s="318">
        <f>ROUND(H456*(I456/1000),2)</f>
        <v/>
      </c>
      <c r="K456" s="318" t="n"/>
    </row>
    <row r="457">
      <c r="B457" s="317" t="n">
        <v>430</v>
      </c>
      <c r="C457" s="318" t="n">
        <v>32810563</v>
      </c>
      <c r="D457" s="318" t="inlineStr">
        <is>
          <t>32165_Disney Resorts|Carat|Arend|$264344|4Q18-3Q19 UF|DDM</t>
        </is>
      </c>
      <c r="E457" s="318" t="inlineStr">
        <is>
          <t>Discovery</t>
        </is>
      </c>
      <c r="F457" s="319" t="n">
        <v>43570</v>
      </c>
      <c r="G457" s="319" t="n">
        <v>43646</v>
      </c>
      <c r="H457" s="318" t="n">
        <v>38390</v>
      </c>
      <c r="I457" s="318" t="n">
        <v>0.71</v>
      </c>
      <c r="J457" s="318">
        <f>ROUND(H457*(I457/1000),2)</f>
        <v/>
      </c>
      <c r="K457" s="318" t="n"/>
    </row>
    <row r="458">
      <c r="B458" s="317" t="n">
        <v>431</v>
      </c>
      <c r="C458" s="318" t="n">
        <v>32810563</v>
      </c>
      <c r="D458" s="318" t="inlineStr">
        <is>
          <t>32165_Disney Resorts|Carat|Arend|$264344|4Q18-3Q19 UF|DDM</t>
        </is>
      </c>
      <c r="E458" s="318" t="inlineStr">
        <is>
          <t>Discovery Life</t>
        </is>
      </c>
      <c r="F458" s="319" t="n">
        <v>43570</v>
      </c>
      <c r="G458" s="319" t="n">
        <v>43646</v>
      </c>
      <c r="H458" s="318" t="n">
        <v>2974</v>
      </c>
      <c r="I458" s="318" t="n">
        <v>0.71</v>
      </c>
      <c r="J458" s="318">
        <f>ROUND(H458*(I458/1000),2)</f>
        <v/>
      </c>
      <c r="K458" s="318" t="n"/>
    </row>
    <row r="459">
      <c r="B459" s="317" t="n">
        <v>432</v>
      </c>
      <c r="C459" s="318" t="n">
        <v>32810563</v>
      </c>
      <c r="D459" s="318" t="inlineStr">
        <is>
          <t>32165_Disney Resorts|Carat|Arend|$264344|4Q18-3Q19 UF|DDM</t>
        </is>
      </c>
      <c r="E459" s="318" t="inlineStr">
        <is>
          <t>DIY Network</t>
        </is>
      </c>
      <c r="F459" s="319" t="n">
        <v>43570</v>
      </c>
      <c r="G459" s="319" t="n">
        <v>43646</v>
      </c>
      <c r="H459" s="318" t="n">
        <v>9329</v>
      </c>
      <c r="I459" s="318" t="n">
        <v>0.71</v>
      </c>
      <c r="J459" s="318">
        <f>ROUND(H459*(I459/1000),2)</f>
        <v/>
      </c>
      <c r="K459" s="318" t="n"/>
    </row>
    <row r="460">
      <c r="B460" s="317" t="n">
        <v>433</v>
      </c>
      <c r="C460" s="318" t="n">
        <v>32810563</v>
      </c>
      <c r="D460" s="318" t="inlineStr">
        <is>
          <t>32165_Disney Resorts|Carat|Arend|$264344|4Q18-3Q19 UF|DDM</t>
        </is>
      </c>
      <c r="E460" s="318" t="inlineStr">
        <is>
          <t>Food Network</t>
        </is>
      </c>
      <c r="F460" s="319" t="n">
        <v>43570</v>
      </c>
      <c r="G460" s="319" t="n">
        <v>43646</v>
      </c>
      <c r="H460" s="318" t="n">
        <v>41730</v>
      </c>
      <c r="I460" s="318" t="n">
        <v>0.71</v>
      </c>
      <c r="J460" s="318">
        <f>ROUND(H460*(I460/1000),2)</f>
        <v/>
      </c>
      <c r="K460" s="318" t="n"/>
    </row>
    <row r="461">
      <c r="B461" s="317" t="n">
        <v>434</v>
      </c>
      <c r="C461" s="318" t="n">
        <v>32810563</v>
      </c>
      <c r="D461" s="318" t="inlineStr">
        <is>
          <t>32165_Disney Resorts|Carat|Arend|$264344|4Q18-3Q19 UF|DDM</t>
        </is>
      </c>
      <c r="E461" s="318" t="inlineStr">
        <is>
          <t>HGTV</t>
        </is>
      </c>
      <c r="F461" s="319" t="n">
        <v>43570</v>
      </c>
      <c r="G461" s="319" t="n">
        <v>43646</v>
      </c>
      <c r="H461" s="318" t="n">
        <v>29204</v>
      </c>
      <c r="I461" s="318" t="n">
        <v>0.71</v>
      </c>
      <c r="J461" s="318">
        <f>ROUND(H461*(I461/1000),2)</f>
        <v/>
      </c>
      <c r="K461" s="318" t="n"/>
    </row>
    <row r="462">
      <c r="B462" s="317" t="n">
        <v>435</v>
      </c>
      <c r="C462" s="318" t="n">
        <v>32810563</v>
      </c>
      <c r="D462" s="318" t="inlineStr">
        <is>
          <t>32165_Disney Resorts|Carat|Arend|$264344|4Q18-3Q19 UF|DDM</t>
        </is>
      </c>
      <c r="E462" s="318" t="inlineStr">
        <is>
          <t>Investigation Discovery</t>
        </is>
      </c>
      <c r="F462" s="319" t="n">
        <v>43570</v>
      </c>
      <c r="G462" s="319" t="n">
        <v>43646</v>
      </c>
      <c r="H462" s="318" t="n">
        <v>40970</v>
      </c>
      <c r="I462" s="318" t="n">
        <v>0.71</v>
      </c>
      <c r="J462" s="318">
        <f>ROUND(H462*(I462/1000),2)</f>
        <v/>
      </c>
      <c r="K462" s="318" t="n"/>
    </row>
    <row r="463">
      <c r="B463" s="317" t="n">
        <v>436</v>
      </c>
      <c r="C463" s="318" t="n">
        <v>32810563</v>
      </c>
      <c r="D463" s="318" t="inlineStr">
        <is>
          <t>32165_Disney Resorts|Carat|Arend|$264344|4Q18-3Q19 UF|DDM</t>
        </is>
      </c>
      <c r="E463" s="318" t="inlineStr">
        <is>
          <t>OWN: Oprah Winfrey Network</t>
        </is>
      </c>
      <c r="F463" s="319" t="n">
        <v>43570</v>
      </c>
      <c r="G463" s="319" t="n">
        <v>43646</v>
      </c>
      <c r="H463" s="318" t="n">
        <v>36323</v>
      </c>
      <c r="I463" s="318" t="n">
        <v>0.71</v>
      </c>
      <c r="J463" s="318">
        <f>ROUND(H463*(I463/1000),2)</f>
        <v/>
      </c>
      <c r="K463" s="318" t="n"/>
    </row>
    <row r="464">
      <c r="B464" s="317" t="n">
        <v>437</v>
      </c>
      <c r="C464" s="318" t="n">
        <v>32810563</v>
      </c>
      <c r="D464" s="318" t="inlineStr">
        <is>
          <t>32165_Disney Resorts|Carat|Arend|$264344|4Q18-3Q19 UF|DDM</t>
        </is>
      </c>
      <c r="E464" s="318" t="inlineStr">
        <is>
          <t>Science Channel</t>
        </is>
      </c>
      <c r="F464" s="319" t="n">
        <v>43570</v>
      </c>
      <c r="G464" s="319" t="n">
        <v>43646</v>
      </c>
      <c r="H464" s="318" t="n">
        <v>15484</v>
      </c>
      <c r="I464" s="318" t="n">
        <v>0.71</v>
      </c>
      <c r="J464" s="318">
        <f>ROUND(H464*(I464/1000),2)</f>
        <v/>
      </c>
      <c r="K464" s="318" t="n"/>
    </row>
    <row r="465">
      <c r="B465" s="317" t="n">
        <v>438</v>
      </c>
      <c r="C465" s="318" t="n">
        <v>32810563</v>
      </c>
      <c r="D465" s="318" t="inlineStr">
        <is>
          <t>32165_Disney Resorts|Carat|Arend|$264344|4Q18-3Q19 UF|DDM</t>
        </is>
      </c>
      <c r="E465" s="318" t="inlineStr">
        <is>
          <t>TLC</t>
        </is>
      </c>
      <c r="F465" s="319" t="n">
        <v>43570</v>
      </c>
      <c r="G465" s="319" t="n">
        <v>43646</v>
      </c>
      <c r="H465" s="318" t="n">
        <v>63042</v>
      </c>
      <c r="I465" s="318" t="n">
        <v>0.71</v>
      </c>
      <c r="J465" s="318">
        <f>ROUND(H465*(I465/1000),2)</f>
        <v/>
      </c>
      <c r="K465" s="318" t="n"/>
    </row>
    <row r="466">
      <c r="B466" s="317" t="n">
        <v>439</v>
      </c>
      <c r="C466" s="318" t="n">
        <v>32810563</v>
      </c>
      <c r="D466" s="318" t="inlineStr">
        <is>
          <t>32165_Disney Resorts|Carat|Arend|$264344|4Q18-3Q19 UF|DDM</t>
        </is>
      </c>
      <c r="E466" s="318" t="inlineStr">
        <is>
          <t>Travel Channel</t>
        </is>
      </c>
      <c r="F466" s="319" t="n">
        <v>43570</v>
      </c>
      <c r="G466" s="319" t="n">
        <v>43646</v>
      </c>
      <c r="H466" s="318" t="n">
        <v>57383</v>
      </c>
      <c r="I466" s="318" t="n">
        <v>0.71</v>
      </c>
      <c r="J466" s="318">
        <f>ROUND(H466*(I466/1000),2)</f>
        <v/>
      </c>
      <c r="K466" s="318" t="n"/>
    </row>
    <row r="467">
      <c r="B467" s="317" t="n">
        <v>440</v>
      </c>
      <c r="C467" s="318" t="n">
        <v>32810563</v>
      </c>
      <c r="D467" s="318" t="inlineStr">
        <is>
          <t>32165_Disney Resorts|Carat|Arend|$264344|4Q18-3Q19 UF|DDM</t>
        </is>
      </c>
      <c r="E467" s="318" t="inlineStr">
        <is>
          <t>Velocity</t>
        </is>
      </c>
      <c r="F467" s="319" t="n">
        <v>43570</v>
      </c>
      <c r="G467" s="319" t="n">
        <v>43646</v>
      </c>
      <c r="H467" s="318" t="n">
        <v>5062</v>
      </c>
      <c r="I467" s="318" t="n">
        <v>0.71</v>
      </c>
      <c r="J467" s="318">
        <f>ROUND(H467*(I467/1000),2)</f>
        <v/>
      </c>
      <c r="K467" s="318" t="n"/>
    </row>
    <row r="468">
      <c r="B468" s="317" t="n">
        <v>441</v>
      </c>
      <c r="C468" s="318" t="n">
        <v>32810998</v>
      </c>
      <c r="D468" s="318" t="inlineStr">
        <is>
          <t>32150_Sonic|Zenith|Cohen|4Q18-3Q19|$255K|FEP/VOD|UF</t>
        </is>
      </c>
      <c r="E468" s="318" t="inlineStr">
        <is>
          <t>Animal Planet</t>
        </is>
      </c>
      <c r="F468" s="319" t="n">
        <v>43557</v>
      </c>
      <c r="G468" s="319" t="n">
        <v>43709</v>
      </c>
      <c r="H468" s="318" t="n">
        <v>112576</v>
      </c>
      <c r="I468" s="318" t="n">
        <v>0.71</v>
      </c>
      <c r="J468" s="318">
        <f>ROUND(H468*(I468/1000),2)</f>
        <v/>
      </c>
      <c r="K468" s="318" t="n"/>
    </row>
    <row r="469">
      <c r="B469" s="317" t="n">
        <v>442</v>
      </c>
      <c r="C469" s="318" t="n">
        <v>32810998</v>
      </c>
      <c r="D469" s="318" t="inlineStr">
        <is>
          <t>32150_Sonic|Zenith|Cohen|4Q18-3Q19|$255K|FEP/VOD|UF</t>
        </is>
      </c>
      <c r="E469" s="318" t="inlineStr">
        <is>
          <t>Discovery</t>
        </is>
      </c>
      <c r="F469" s="319" t="n">
        <v>43557</v>
      </c>
      <c r="G469" s="319" t="n">
        <v>43709</v>
      </c>
      <c r="H469" s="318" t="n">
        <v>155307</v>
      </c>
      <c r="I469" s="318" t="n">
        <v>0.71</v>
      </c>
      <c r="J469" s="318">
        <f>ROUND(H469*(I469/1000),2)</f>
        <v/>
      </c>
      <c r="K469" s="318" t="n"/>
    </row>
    <row r="470">
      <c r="B470" s="317" t="n">
        <v>443</v>
      </c>
      <c r="C470" s="318" t="n">
        <v>32810998</v>
      </c>
      <c r="D470" s="318" t="inlineStr">
        <is>
          <t>32150_Sonic|Zenith|Cohen|4Q18-3Q19|$255K|FEP/VOD|UF</t>
        </is>
      </c>
      <c r="E470" s="318" t="inlineStr">
        <is>
          <t>Investigation Discovery</t>
        </is>
      </c>
      <c r="F470" s="319" t="n">
        <v>43557</v>
      </c>
      <c r="G470" s="319" t="n">
        <v>43709</v>
      </c>
      <c r="H470" s="318" t="n">
        <v>199315</v>
      </c>
      <c r="I470" s="318" t="n">
        <v>0.71</v>
      </c>
      <c r="J470" s="318">
        <f>ROUND(H470*(I470/1000),2)</f>
        <v/>
      </c>
      <c r="K470" s="318" t="n"/>
    </row>
    <row r="471">
      <c r="B471" s="317" t="n">
        <v>444</v>
      </c>
      <c r="C471" s="318" t="n">
        <v>32811627</v>
      </c>
      <c r="D471" s="318" t="inlineStr">
        <is>
          <t>32176_OWN|Holland America|2019|ICON Portion|$120K NET|SC</t>
        </is>
      </c>
      <c r="E471" s="318" t="inlineStr">
        <is>
          <t>OWN: Oprah Winfrey Network</t>
        </is>
      </c>
      <c r="F471" s="319" t="n">
        <v>43556</v>
      </c>
      <c r="G471" s="319" t="n">
        <v>43830</v>
      </c>
      <c r="H471" s="318" t="n">
        <v>89393</v>
      </c>
      <c r="I471" s="318" t="n">
        <v>0.71</v>
      </c>
      <c r="J471" s="318">
        <f>ROUND(H471*(I471/1000),2)</f>
        <v/>
      </c>
      <c r="K471" s="318" t="n"/>
    </row>
    <row r="472">
      <c r="B472" s="317" t="n">
        <v>445</v>
      </c>
      <c r="C472" s="318" t="n">
        <v>32811726</v>
      </c>
      <c r="D472" s="318" t="inlineStr">
        <is>
          <t>32203_Georgia Pacific-Dixie|Cohen|$30610.14|Q219|DDM|UF</t>
        </is>
      </c>
      <c r="E472" s="318" t="inlineStr">
        <is>
          <t>Animal Planet</t>
        </is>
      </c>
      <c r="F472" s="319" t="n">
        <v>43556</v>
      </c>
      <c r="G472" s="319" t="n">
        <v>43611</v>
      </c>
      <c r="H472" s="318" t="n">
        <v>14087</v>
      </c>
      <c r="I472" s="318" t="n">
        <v>0.71</v>
      </c>
      <c r="J472" s="318">
        <f>ROUND(H472*(I472/1000),2)</f>
        <v/>
      </c>
      <c r="K472" s="318" t="n"/>
    </row>
    <row r="473">
      <c r="B473" s="317" t="n">
        <v>446</v>
      </c>
      <c r="C473" s="318" t="n">
        <v>32811726</v>
      </c>
      <c r="D473" s="318" t="inlineStr">
        <is>
          <t>32203_Georgia Pacific-Dixie|Cohen|$30610.14|Q219|DDM|UF</t>
        </is>
      </c>
      <c r="E473" s="318" t="inlineStr">
        <is>
          <t>Destination America</t>
        </is>
      </c>
      <c r="F473" s="319" t="n">
        <v>43556</v>
      </c>
      <c r="G473" s="319" t="n">
        <v>43611</v>
      </c>
      <c r="H473" s="318" t="n">
        <v>3263</v>
      </c>
      <c r="I473" s="318" t="n">
        <v>0.71</v>
      </c>
      <c r="J473" s="318">
        <f>ROUND(H473*(I473/1000),2)</f>
        <v/>
      </c>
      <c r="K473" s="318" t="n"/>
    </row>
    <row r="474">
      <c r="B474" s="317" t="n">
        <v>447</v>
      </c>
      <c r="C474" s="318" t="n">
        <v>32811726</v>
      </c>
      <c r="D474" s="318" t="inlineStr">
        <is>
          <t>32203_Georgia Pacific-Dixie|Cohen|$30610.14|Q219|DDM|UF</t>
        </is>
      </c>
      <c r="E474" s="318" t="inlineStr">
        <is>
          <t>Discovery</t>
        </is>
      </c>
      <c r="F474" s="319" t="n">
        <v>43556</v>
      </c>
      <c r="G474" s="319" t="n">
        <v>43611</v>
      </c>
      <c r="H474" s="318" t="n">
        <v>29372</v>
      </c>
      <c r="I474" s="318" t="n">
        <v>0.71</v>
      </c>
      <c r="J474" s="318">
        <f>ROUND(H474*(I474/1000),2)</f>
        <v/>
      </c>
      <c r="K474" s="318" t="n"/>
    </row>
    <row r="475">
      <c r="B475" s="317" t="n">
        <v>448</v>
      </c>
      <c r="C475" s="318" t="n">
        <v>32811726</v>
      </c>
      <c r="D475" s="318" t="inlineStr">
        <is>
          <t>32203_Georgia Pacific-Dixie|Cohen|$30610.14|Q219|DDM|UF</t>
        </is>
      </c>
      <c r="E475" s="318" t="inlineStr">
        <is>
          <t>Investigation Discovery</t>
        </is>
      </c>
      <c r="F475" s="319" t="n">
        <v>43556</v>
      </c>
      <c r="G475" s="319" t="n">
        <v>43611</v>
      </c>
      <c r="H475" s="318" t="n">
        <v>24047</v>
      </c>
      <c r="I475" s="318" t="n">
        <v>0.71</v>
      </c>
      <c r="J475" s="318">
        <f>ROUND(H475*(I475/1000),2)</f>
        <v/>
      </c>
      <c r="K475" s="318" t="n"/>
    </row>
    <row r="476">
      <c r="B476" s="317" t="n">
        <v>449</v>
      </c>
      <c r="C476" s="318" t="n">
        <v>32811726</v>
      </c>
      <c r="D476" s="318" t="inlineStr">
        <is>
          <t>32203_Georgia Pacific-Dixie|Cohen|$30610.14|Q219|DDM|UF</t>
        </is>
      </c>
      <c r="E476" s="318" t="inlineStr">
        <is>
          <t>OWN: Oprah Winfrey Network</t>
        </is>
      </c>
      <c r="F476" s="319" t="n">
        <v>43556</v>
      </c>
      <c r="G476" s="319" t="n">
        <v>43611</v>
      </c>
      <c r="H476" s="318" t="n">
        <v>18929</v>
      </c>
      <c r="I476" s="318" t="n">
        <v>0.71</v>
      </c>
      <c r="J476" s="318">
        <f>ROUND(H476*(I476/1000),2)</f>
        <v/>
      </c>
      <c r="K476" s="318" t="n"/>
    </row>
    <row r="477">
      <c r="B477" s="317" t="n">
        <v>450</v>
      </c>
      <c r="C477" s="318" t="n">
        <v>32811726</v>
      </c>
      <c r="D477" s="318" t="inlineStr">
        <is>
          <t>32203_Georgia Pacific-Dixie|Cohen|$30610.14|Q219|DDM|UF</t>
        </is>
      </c>
      <c r="E477" s="318" t="inlineStr">
        <is>
          <t>TLC</t>
        </is>
      </c>
      <c r="F477" s="319" t="n">
        <v>43556</v>
      </c>
      <c r="G477" s="319" t="n">
        <v>43611</v>
      </c>
      <c r="H477" s="318" t="n">
        <v>35136</v>
      </c>
      <c r="I477" s="318" t="n">
        <v>0.71</v>
      </c>
      <c r="J477" s="318">
        <f>ROUND(H477*(I477/1000),2)</f>
        <v/>
      </c>
      <c r="K477" s="318" t="n"/>
    </row>
    <row r="478">
      <c r="B478" s="317" t="n">
        <v>451</v>
      </c>
      <c r="C478" s="318" t="n">
        <v>32811812</v>
      </c>
      <c r="D478" s="318" t="inlineStr">
        <is>
          <t>32184_OWN|Gilead Sciences|Horizon|$28916|Crabbe|1Q-2Q19|CUF</t>
        </is>
      </c>
      <c r="E478" s="318" t="inlineStr">
        <is>
          <t>OWN: Oprah Winfrey Network</t>
        </is>
      </c>
      <c r="F478" s="319" t="n">
        <v>43563</v>
      </c>
      <c r="G478" s="319" t="n">
        <v>43646</v>
      </c>
      <c r="H478" s="318" t="n">
        <v>600176</v>
      </c>
      <c r="I478" s="318" t="n">
        <v>0.71</v>
      </c>
      <c r="J478" s="318">
        <f>ROUND(H478*(I478/1000),2)</f>
        <v/>
      </c>
      <c r="K478" s="318" t="n"/>
    </row>
    <row r="479">
      <c r="B479" s="317" t="n">
        <v>452</v>
      </c>
      <c r="C479" s="318" t="n">
        <v>32811851</v>
      </c>
      <c r="D479" s="318" t="inlineStr">
        <is>
          <t>32185_Gilead | Horizon | TLC VOD |  $66333.15 NET | Crabbe | 1Q2Q19 | CUF</t>
        </is>
      </c>
      <c r="E479" s="318" t="inlineStr">
        <is>
          <t>TLC</t>
        </is>
      </c>
      <c r="F479" s="319" t="n">
        <v>43563</v>
      </c>
      <c r="G479" s="319" t="n">
        <v>43646</v>
      </c>
      <c r="H479" s="318" t="n">
        <v>346329</v>
      </c>
      <c r="I479" s="318" t="n">
        <v>0.71</v>
      </c>
      <c r="J479" s="318">
        <f>ROUND(H479*(I479/1000),2)</f>
        <v/>
      </c>
      <c r="K479" s="318" t="n"/>
    </row>
    <row r="480">
      <c r="B480" s="317" t="n">
        <v>453</v>
      </c>
      <c r="C480" s="318" t="n">
        <v>32811982</v>
      </c>
      <c r="D480" s="318" t="inlineStr">
        <is>
          <t>32186_Hagerty Insurance|KSM|Sandman|$100K|2019|UF|1.9.19</t>
        </is>
      </c>
      <c r="E480" s="318" t="inlineStr">
        <is>
          <t>Discovery</t>
        </is>
      </c>
      <c r="F480" s="319" t="n">
        <v>43556</v>
      </c>
      <c r="G480" s="319" t="n">
        <v>43738</v>
      </c>
      <c r="H480" s="318" t="n">
        <v>249202</v>
      </c>
      <c r="I480" s="318" t="n">
        <v>0.71</v>
      </c>
      <c r="J480" s="318">
        <f>ROUND(H480*(I480/1000),2)</f>
        <v/>
      </c>
      <c r="K480" s="318" t="n"/>
    </row>
    <row r="481">
      <c r="B481" s="317" t="n">
        <v>454</v>
      </c>
      <c r="C481" s="318" t="n">
        <v>32811982</v>
      </c>
      <c r="D481" s="318" t="inlineStr">
        <is>
          <t>32186_Hagerty Insurance|KSM|Sandman|$100K|2019|UF|1.9.19</t>
        </is>
      </c>
      <c r="E481" s="318" t="inlineStr">
        <is>
          <t>Velocity</t>
        </is>
      </c>
      <c r="F481" s="319" t="n">
        <v>43556</v>
      </c>
      <c r="G481" s="319" t="n">
        <v>43738</v>
      </c>
      <c r="H481" s="318" t="n">
        <v>39807</v>
      </c>
      <c r="I481" s="318" t="n">
        <v>0.71</v>
      </c>
      <c r="J481" s="318">
        <f>ROUND(H481*(I481/1000),2)</f>
        <v/>
      </c>
      <c r="K481" s="318" t="n"/>
    </row>
    <row r="482">
      <c r="B482" s="317" t="n">
        <v>455</v>
      </c>
      <c r="C482" s="318" t="n">
        <v>32812634</v>
      </c>
      <c r="D482" s="318" t="inlineStr">
        <is>
          <t>32178_State Farm|OMD|Cecco|$1M|1Q-3Q19 UF</t>
        </is>
      </c>
      <c r="E482" s="318" t="inlineStr">
        <is>
          <t>American Heroes Channel</t>
        </is>
      </c>
      <c r="F482" s="319" t="n">
        <v>43570</v>
      </c>
      <c r="G482" s="319" t="n">
        <v>43646</v>
      </c>
      <c r="H482" s="318" t="n">
        <v>37195</v>
      </c>
      <c r="I482" s="318" t="n">
        <v>0.71</v>
      </c>
      <c r="J482" s="318">
        <f>ROUND(H482*(I482/1000),2)</f>
        <v/>
      </c>
      <c r="K482" s="318" t="n"/>
    </row>
    <row r="483">
      <c r="B483" s="317" t="n">
        <v>456</v>
      </c>
      <c r="C483" s="318" t="n">
        <v>32812634</v>
      </c>
      <c r="D483" s="318" t="inlineStr">
        <is>
          <t>32178_State Farm|OMD|Cecco|$1M|1Q-3Q19 UF</t>
        </is>
      </c>
      <c r="E483" s="318" t="inlineStr">
        <is>
          <t>Animal Planet</t>
        </is>
      </c>
      <c r="F483" s="319" t="n">
        <v>43570</v>
      </c>
      <c r="G483" s="319" t="n">
        <v>43646</v>
      </c>
      <c r="H483" s="318" t="n">
        <v>198898</v>
      </c>
      <c r="I483" s="318" t="n">
        <v>0.71</v>
      </c>
      <c r="J483" s="318">
        <f>ROUND(H483*(I483/1000),2)</f>
        <v/>
      </c>
      <c r="K483" s="318" t="n"/>
    </row>
    <row r="484">
      <c r="B484" s="317" t="n">
        <v>457</v>
      </c>
      <c r="C484" s="318" t="n">
        <v>32812634</v>
      </c>
      <c r="D484" s="318" t="inlineStr">
        <is>
          <t>32178_State Farm|OMD|Cecco|$1M|1Q-3Q19 UF</t>
        </is>
      </c>
      <c r="E484" s="318" t="inlineStr">
        <is>
          <t>Cooking Channel</t>
        </is>
      </c>
      <c r="F484" s="319" t="n">
        <v>43570</v>
      </c>
      <c r="G484" s="319" t="n">
        <v>43646</v>
      </c>
      <c r="H484" s="318" t="n">
        <v>4363</v>
      </c>
      <c r="I484" s="318" t="n">
        <v>0.71</v>
      </c>
      <c r="J484" s="318">
        <f>ROUND(H484*(I484/1000),2)</f>
        <v/>
      </c>
      <c r="K484" s="318" t="n"/>
    </row>
    <row r="485">
      <c r="B485" s="317" t="n">
        <v>458</v>
      </c>
      <c r="C485" s="318" t="n">
        <v>32812634</v>
      </c>
      <c r="D485" s="318" t="inlineStr">
        <is>
          <t>32178_State Farm|OMD|Cecco|$1M|1Q-3Q19 UF</t>
        </is>
      </c>
      <c r="E485" s="318" t="inlineStr">
        <is>
          <t>Destination America</t>
        </is>
      </c>
      <c r="F485" s="319" t="n">
        <v>43570</v>
      </c>
      <c r="G485" s="319" t="n">
        <v>43646</v>
      </c>
      <c r="H485" s="318" t="n">
        <v>41956</v>
      </c>
      <c r="I485" s="318" t="n">
        <v>0.71</v>
      </c>
      <c r="J485" s="318">
        <f>ROUND(H485*(I485/1000),2)</f>
        <v/>
      </c>
      <c r="K485" s="318" t="n"/>
    </row>
    <row r="486">
      <c r="B486" s="317" t="n">
        <v>459</v>
      </c>
      <c r="C486" s="318" t="n">
        <v>32812634</v>
      </c>
      <c r="D486" s="318" t="inlineStr">
        <is>
          <t>32178_State Farm|OMD|Cecco|$1M|1Q-3Q19 UF</t>
        </is>
      </c>
      <c r="E486" s="318" t="inlineStr">
        <is>
          <t>Discovery</t>
        </is>
      </c>
      <c r="F486" s="319" t="n">
        <v>43570</v>
      </c>
      <c r="G486" s="319" t="n">
        <v>43646</v>
      </c>
      <c r="H486" s="318" t="n">
        <v>290851</v>
      </c>
      <c r="I486" s="318" t="n">
        <v>0.71</v>
      </c>
      <c r="J486" s="318">
        <f>ROUND(H486*(I486/1000),2)</f>
        <v/>
      </c>
      <c r="K486" s="318" t="n"/>
    </row>
    <row r="487">
      <c r="B487" s="317" t="n">
        <v>460</v>
      </c>
      <c r="C487" s="318" t="n">
        <v>32812634</v>
      </c>
      <c r="D487" s="318" t="inlineStr">
        <is>
          <t>32178_State Farm|OMD|Cecco|$1M|1Q-3Q19 UF</t>
        </is>
      </c>
      <c r="E487" s="318" t="inlineStr">
        <is>
          <t>Discovery en Espanol</t>
        </is>
      </c>
      <c r="F487" s="319" t="n">
        <v>43570</v>
      </c>
      <c r="G487" s="319" t="n">
        <v>43646</v>
      </c>
      <c r="H487" s="318" t="n">
        <v>3620</v>
      </c>
      <c r="I487" s="318" t="n">
        <v>0.71</v>
      </c>
      <c r="J487" s="318">
        <f>ROUND(H487*(I487/1000),2)</f>
        <v/>
      </c>
      <c r="K487" s="318" t="n"/>
    </row>
    <row r="488">
      <c r="B488" s="317" t="n">
        <v>461</v>
      </c>
      <c r="C488" s="318" t="n">
        <v>32812634</v>
      </c>
      <c r="D488" s="318" t="inlineStr">
        <is>
          <t>32178_State Farm|OMD|Cecco|$1M|1Q-3Q19 UF</t>
        </is>
      </c>
      <c r="E488" s="318" t="inlineStr">
        <is>
          <t>Discovery Familia</t>
        </is>
      </c>
      <c r="F488" s="319" t="n">
        <v>43570</v>
      </c>
      <c r="G488" s="319" t="n">
        <v>43646</v>
      </c>
      <c r="H488" s="318" t="n">
        <v>2414</v>
      </c>
      <c r="I488" s="318" t="n">
        <v>0.71</v>
      </c>
      <c r="J488" s="318">
        <f>ROUND(H488*(I488/1000),2)</f>
        <v/>
      </c>
      <c r="K488" s="318" t="n"/>
    </row>
    <row r="489">
      <c r="B489" s="317" t="n">
        <v>462</v>
      </c>
      <c r="C489" s="318" t="n">
        <v>32812634</v>
      </c>
      <c r="D489" s="318" t="inlineStr">
        <is>
          <t>32178_State Farm|OMD|Cecco|$1M|1Q-3Q19 UF</t>
        </is>
      </c>
      <c r="E489" s="318" t="inlineStr">
        <is>
          <t>Discovery Family Channel</t>
        </is>
      </c>
      <c r="F489" s="319" t="n">
        <v>43570</v>
      </c>
      <c r="G489" s="319" t="n">
        <v>43646</v>
      </c>
      <c r="H489" s="318" t="n">
        <v>104498</v>
      </c>
      <c r="I489" s="318" t="n">
        <v>0.71</v>
      </c>
      <c r="J489" s="318">
        <f>ROUND(H489*(I489/1000),2)</f>
        <v/>
      </c>
      <c r="K489" s="318" t="n"/>
    </row>
    <row r="490">
      <c r="B490" s="317" t="n">
        <v>463</v>
      </c>
      <c r="C490" s="318" t="n">
        <v>32812634</v>
      </c>
      <c r="D490" s="318" t="inlineStr">
        <is>
          <t>32178_State Farm|OMD|Cecco|$1M|1Q-3Q19 UF</t>
        </is>
      </c>
      <c r="E490" s="318" t="inlineStr">
        <is>
          <t>Discovery Life</t>
        </is>
      </c>
      <c r="F490" s="319" t="n">
        <v>43570</v>
      </c>
      <c r="G490" s="319" t="n">
        <v>43646</v>
      </c>
      <c r="H490" s="318" t="n">
        <v>23000</v>
      </c>
      <c r="I490" s="318" t="n">
        <v>0.71</v>
      </c>
      <c r="J490" s="318">
        <f>ROUND(H490*(I490/1000),2)</f>
        <v/>
      </c>
      <c r="K490" s="318" t="n"/>
    </row>
    <row r="491">
      <c r="B491" s="317" t="n">
        <v>464</v>
      </c>
      <c r="C491" s="318" t="n">
        <v>32812634</v>
      </c>
      <c r="D491" s="318" t="inlineStr">
        <is>
          <t>32178_State Farm|OMD|Cecco|$1M|1Q-3Q19 UF</t>
        </is>
      </c>
      <c r="E491" s="318" t="inlineStr">
        <is>
          <t>DIY Network</t>
        </is>
      </c>
      <c r="F491" s="319" t="n">
        <v>43570</v>
      </c>
      <c r="G491" s="319" t="n">
        <v>43646</v>
      </c>
      <c r="H491" s="318" t="n">
        <v>4168</v>
      </c>
      <c r="I491" s="318" t="n">
        <v>0.71</v>
      </c>
      <c r="J491" s="318">
        <f>ROUND(H491*(I491/1000),2)</f>
        <v/>
      </c>
      <c r="K491" s="318" t="n"/>
    </row>
    <row r="492">
      <c r="B492" s="317" t="n">
        <v>465</v>
      </c>
      <c r="C492" s="318" t="n">
        <v>32812634</v>
      </c>
      <c r="D492" s="318" t="inlineStr">
        <is>
          <t>32178_State Farm|OMD|Cecco|$1M|1Q-3Q19 UF</t>
        </is>
      </c>
      <c r="E492" s="318" t="inlineStr">
        <is>
          <t>Food Network</t>
        </is>
      </c>
      <c r="F492" s="319" t="n">
        <v>43570</v>
      </c>
      <c r="G492" s="319" t="n">
        <v>43646</v>
      </c>
      <c r="H492" s="318" t="n">
        <v>29897</v>
      </c>
      <c r="I492" s="318" t="n">
        <v>0.71</v>
      </c>
      <c r="J492" s="318">
        <f>ROUND(H492*(I492/1000),2)</f>
        <v/>
      </c>
      <c r="K492" s="318" t="n"/>
    </row>
    <row r="493">
      <c r="B493" s="317" t="n">
        <v>466</v>
      </c>
      <c r="C493" s="318" t="n">
        <v>32812634</v>
      </c>
      <c r="D493" s="318" t="inlineStr">
        <is>
          <t>32178_State Farm|OMD|Cecco|$1M|1Q-3Q19 UF</t>
        </is>
      </c>
      <c r="E493" s="318" t="inlineStr">
        <is>
          <t>HGTV</t>
        </is>
      </c>
      <c r="F493" s="319" t="n">
        <v>43570</v>
      </c>
      <c r="G493" s="319" t="n">
        <v>43646</v>
      </c>
      <c r="H493" s="318" t="n">
        <v>38249</v>
      </c>
      <c r="I493" s="318" t="n">
        <v>0.71</v>
      </c>
      <c r="J493" s="318">
        <f>ROUND(H493*(I493/1000),2)</f>
        <v/>
      </c>
      <c r="K493" s="318" t="n"/>
    </row>
    <row r="494">
      <c r="B494" s="317" t="n">
        <v>467</v>
      </c>
      <c r="C494" s="318" t="n">
        <v>32812634</v>
      </c>
      <c r="D494" s="318" t="inlineStr">
        <is>
          <t>32178_State Farm|OMD|Cecco|$1M|1Q-3Q19 UF</t>
        </is>
      </c>
      <c r="E494" s="318" t="inlineStr">
        <is>
          <t>Investigation Discovery</t>
        </is>
      </c>
      <c r="F494" s="319" t="n">
        <v>43570</v>
      </c>
      <c r="G494" s="319" t="n">
        <v>43646</v>
      </c>
      <c r="H494" s="318" t="n">
        <v>329256</v>
      </c>
      <c r="I494" s="318" t="n">
        <v>0.71</v>
      </c>
      <c r="J494" s="318">
        <f>ROUND(H494*(I494/1000),2)</f>
        <v/>
      </c>
      <c r="K494" s="318" t="n"/>
    </row>
    <row r="495">
      <c r="B495" s="317" t="n">
        <v>468</v>
      </c>
      <c r="C495" s="318" t="n">
        <v>32812634</v>
      </c>
      <c r="D495" s="318" t="inlineStr">
        <is>
          <t>32178_State Farm|OMD|Cecco|$1M|1Q-3Q19 UF</t>
        </is>
      </c>
      <c r="E495" s="318" t="inlineStr">
        <is>
          <t>OWN: Oprah Winfrey Network</t>
        </is>
      </c>
      <c r="F495" s="319" t="n">
        <v>43570</v>
      </c>
      <c r="G495" s="319" t="n">
        <v>43646</v>
      </c>
      <c r="H495" s="318" t="n">
        <v>282504</v>
      </c>
      <c r="I495" s="318" t="n">
        <v>0.71</v>
      </c>
      <c r="J495" s="318">
        <f>ROUND(H495*(I495/1000),2)</f>
        <v/>
      </c>
      <c r="K495" s="318" t="n"/>
    </row>
    <row r="496">
      <c r="B496" s="317" t="n">
        <v>469</v>
      </c>
      <c r="C496" s="318" t="n">
        <v>32812634</v>
      </c>
      <c r="D496" s="318" t="inlineStr">
        <is>
          <t>32178_State Farm|OMD|Cecco|$1M|1Q-3Q19 UF</t>
        </is>
      </c>
      <c r="E496" s="318" t="inlineStr">
        <is>
          <t>Science Channel</t>
        </is>
      </c>
      <c r="F496" s="319" t="n">
        <v>43570</v>
      </c>
      <c r="G496" s="319" t="n">
        <v>43646</v>
      </c>
      <c r="H496" s="318" t="n">
        <v>118023</v>
      </c>
      <c r="I496" s="318" t="n">
        <v>0.71</v>
      </c>
      <c r="J496" s="318">
        <f>ROUND(H496*(I496/1000),2)</f>
        <v/>
      </c>
      <c r="K496" s="318" t="n"/>
    </row>
    <row r="497">
      <c r="B497" s="317" t="n">
        <v>470</v>
      </c>
      <c r="C497" s="318" t="n">
        <v>32812634</v>
      </c>
      <c r="D497" s="318" t="inlineStr">
        <is>
          <t>32178_State Farm|OMD|Cecco|$1M|1Q-3Q19 UF</t>
        </is>
      </c>
      <c r="E497" s="318" t="inlineStr">
        <is>
          <t>TLC</t>
        </is>
      </c>
      <c r="F497" s="319" t="n">
        <v>43570</v>
      </c>
      <c r="G497" s="319" t="n">
        <v>43646</v>
      </c>
      <c r="H497" s="318" t="n">
        <v>476004</v>
      </c>
      <c r="I497" s="318" t="n">
        <v>0.71</v>
      </c>
      <c r="J497" s="318">
        <f>ROUND(H497*(I497/1000),2)</f>
        <v/>
      </c>
      <c r="K497" s="318" t="n"/>
    </row>
    <row r="498">
      <c r="B498" s="317" t="n">
        <v>471</v>
      </c>
      <c r="C498" s="318" t="n">
        <v>32812634</v>
      </c>
      <c r="D498" s="318" t="inlineStr">
        <is>
          <t>32178_State Farm|OMD|Cecco|$1M|1Q-3Q19 UF</t>
        </is>
      </c>
      <c r="E498" s="318" t="inlineStr">
        <is>
          <t>Travel Channel</t>
        </is>
      </c>
      <c r="F498" s="319" t="n">
        <v>43570</v>
      </c>
      <c r="G498" s="319" t="n">
        <v>43646</v>
      </c>
      <c r="H498" s="318" t="n">
        <v>27765</v>
      </c>
      <c r="I498" s="318" t="n">
        <v>0.71</v>
      </c>
      <c r="J498" s="318">
        <f>ROUND(H498*(I498/1000),2)</f>
        <v/>
      </c>
      <c r="K498" s="318" t="n"/>
    </row>
    <row r="499">
      <c r="B499" s="317" t="n">
        <v>472</v>
      </c>
      <c r="C499" s="318" t="n">
        <v>32812634</v>
      </c>
      <c r="D499" s="318" t="inlineStr">
        <is>
          <t>32178_State Farm|OMD|Cecco|$1M|1Q-3Q19 UF</t>
        </is>
      </c>
      <c r="E499" s="318" t="inlineStr">
        <is>
          <t>Velocity</t>
        </is>
      </c>
      <c r="F499" s="319" t="n">
        <v>43570</v>
      </c>
      <c r="G499" s="319" t="n">
        <v>43646</v>
      </c>
      <c r="H499" s="318" t="n">
        <v>36136</v>
      </c>
      <c r="I499" s="318" t="n">
        <v>0.71</v>
      </c>
      <c r="J499" s="318">
        <f>ROUND(H499*(I499/1000),2)</f>
        <v/>
      </c>
      <c r="K499" s="318" t="n"/>
    </row>
    <row r="500">
      <c r="B500" s="317" t="n">
        <v>473</v>
      </c>
      <c r="C500" s="318" t="n">
        <v>32813026</v>
      </c>
      <c r="D500" s="318" t="inlineStr">
        <is>
          <t>32197_Bravo Project Runway | Groupm / Essence | $75K NET | 1Q-2Q | Scatter</t>
        </is>
      </c>
      <c r="E500" s="318" t="inlineStr">
        <is>
          <t>TLC</t>
        </is>
      </c>
      <c r="F500" s="319" t="n">
        <v>43556</v>
      </c>
      <c r="G500" s="319" t="n">
        <v>43629</v>
      </c>
      <c r="H500" s="318" t="n">
        <v>427586</v>
      </c>
      <c r="I500" s="318" t="n">
        <v>0.71</v>
      </c>
      <c r="J500" s="318">
        <f>ROUND(H500*(I500/1000),2)</f>
        <v/>
      </c>
      <c r="K500" s="318" t="n"/>
    </row>
    <row r="501">
      <c r="B501" s="317" t="n">
        <v>474</v>
      </c>
      <c r="C501" s="318" t="n">
        <v>32813134</v>
      </c>
      <c r="D501" s="318" t="inlineStr">
        <is>
          <t>32200_KIA|Canvas Worldwide|$204K Net|Cecco|2Q19|UF</t>
        </is>
      </c>
      <c r="E501" s="318" t="inlineStr">
        <is>
          <t>American Heroes Channel</t>
        </is>
      </c>
      <c r="F501" s="319" t="n">
        <v>43586</v>
      </c>
      <c r="G501" s="319" t="n">
        <v>43611</v>
      </c>
      <c r="H501" s="318" t="n">
        <v>6</v>
      </c>
      <c r="I501" s="318" t="n">
        <v>0.71</v>
      </c>
      <c r="J501" s="318">
        <f>ROUND(H501*(I501/1000),2)</f>
        <v/>
      </c>
      <c r="K501" s="318" t="n"/>
    </row>
    <row r="502">
      <c r="B502" s="317" t="n">
        <v>475</v>
      </c>
      <c r="C502" s="318" t="n">
        <v>32813134</v>
      </c>
      <c r="D502" s="318" t="inlineStr">
        <is>
          <t>32200_KIA|Canvas Worldwide|$204K Net|Cecco|2Q19|UF</t>
        </is>
      </c>
      <c r="E502" s="318" t="inlineStr">
        <is>
          <t>Discovery</t>
        </is>
      </c>
      <c r="F502" s="319" t="n">
        <v>43586</v>
      </c>
      <c r="G502" s="319" t="n">
        <v>43611</v>
      </c>
      <c r="H502" s="318" t="n">
        <v>10</v>
      </c>
      <c r="I502" s="318" t="n">
        <v>0.71</v>
      </c>
      <c r="J502" s="318">
        <f>ROUND(H502*(I502/1000),2)</f>
        <v/>
      </c>
      <c r="K502" s="318" t="n"/>
    </row>
    <row r="503">
      <c r="B503" s="317" t="n">
        <v>476</v>
      </c>
      <c r="C503" s="318" t="n">
        <v>32813134</v>
      </c>
      <c r="D503" s="318" t="inlineStr">
        <is>
          <t>32200_KIA|Canvas Worldwide|$204K Net|Cecco|2Q19|UF</t>
        </is>
      </c>
      <c r="E503" s="318" t="inlineStr">
        <is>
          <t>Investigation Discovery</t>
        </is>
      </c>
      <c r="F503" s="319" t="n">
        <v>43586</v>
      </c>
      <c r="G503" s="319" t="n">
        <v>43611</v>
      </c>
      <c r="H503" s="318" t="n">
        <v>19</v>
      </c>
      <c r="I503" s="318" t="n">
        <v>0.71</v>
      </c>
      <c r="J503" s="318">
        <f>ROUND(H503*(I503/1000),2)</f>
        <v/>
      </c>
      <c r="K503" s="318" t="n"/>
    </row>
    <row r="504">
      <c r="B504" s="317" t="n">
        <v>477</v>
      </c>
      <c r="C504" s="318" t="n">
        <v>32813134</v>
      </c>
      <c r="D504" s="318" t="inlineStr">
        <is>
          <t>32200_KIA|Canvas Worldwide|$204K Net|Cecco|2Q19|UF</t>
        </is>
      </c>
      <c r="E504" s="318" t="inlineStr">
        <is>
          <t>OWN: Oprah Winfrey Network</t>
        </is>
      </c>
      <c r="F504" s="319" t="n">
        <v>43586</v>
      </c>
      <c r="G504" s="319" t="n">
        <v>43611</v>
      </c>
      <c r="H504" s="318" t="n">
        <v>4</v>
      </c>
      <c r="I504" s="318" t="n">
        <v>0.71</v>
      </c>
      <c r="J504" s="318">
        <f>ROUND(H504*(I504/1000),2)</f>
        <v/>
      </c>
      <c r="K504" s="318" t="n"/>
    </row>
    <row r="505">
      <c r="B505" s="317" t="n">
        <v>478</v>
      </c>
      <c r="C505" s="318" t="n">
        <v>32813134</v>
      </c>
      <c r="D505" s="318" t="inlineStr">
        <is>
          <t>32200_KIA|Canvas Worldwide|$204K Net|Cecco|2Q19|UF</t>
        </is>
      </c>
      <c r="E505" s="318" t="inlineStr">
        <is>
          <t>Science Channel</t>
        </is>
      </c>
      <c r="F505" s="319" t="n">
        <v>43586</v>
      </c>
      <c r="G505" s="319" t="n">
        <v>43611</v>
      </c>
      <c r="H505" s="318" t="n">
        <v>23</v>
      </c>
      <c r="I505" s="318" t="n">
        <v>0.71</v>
      </c>
      <c r="J505" s="318">
        <f>ROUND(H505*(I505/1000),2)</f>
        <v/>
      </c>
      <c r="K505" s="318" t="n"/>
    </row>
    <row r="506">
      <c r="B506" s="317" t="n">
        <v>479</v>
      </c>
      <c r="C506" s="318" t="n">
        <v>32813134</v>
      </c>
      <c r="D506" s="318" t="inlineStr">
        <is>
          <t>32200_KIA|Canvas Worldwide|$204K Net|Cecco|2Q19|UF</t>
        </is>
      </c>
      <c r="E506" s="318" t="inlineStr">
        <is>
          <t>TLC</t>
        </is>
      </c>
      <c r="F506" s="319" t="n">
        <v>43586</v>
      </c>
      <c r="G506" s="319" t="n">
        <v>43611</v>
      </c>
      <c r="H506" s="318" t="n">
        <v>32</v>
      </c>
      <c r="I506" s="318" t="n">
        <v>0.71</v>
      </c>
      <c r="J506" s="318">
        <f>ROUND(H506*(I506/1000),2)</f>
        <v/>
      </c>
      <c r="K506" s="318" t="n"/>
    </row>
    <row r="507">
      <c r="B507" s="317" t="n">
        <v>480</v>
      </c>
      <c r="C507" s="318" t="n">
        <v>32813193</v>
      </c>
      <c r="D507" s="318" t="inlineStr">
        <is>
          <t>32179_Hyundai|Canvas Worldwide|Cecco|$599250|Q119-Q319|UF</t>
        </is>
      </c>
      <c r="E507" s="318" t="inlineStr">
        <is>
          <t>Discovery</t>
        </is>
      </c>
      <c r="F507" s="319" t="n">
        <v>43586</v>
      </c>
      <c r="G507" s="319" t="n">
        <v>43738</v>
      </c>
      <c r="H507" s="318" t="n">
        <v>795534</v>
      </c>
      <c r="I507" s="318" t="n">
        <v>0.71</v>
      </c>
      <c r="J507" s="318">
        <f>ROUND(H507*(I507/1000),2)</f>
        <v/>
      </c>
      <c r="K507" s="318" t="n"/>
    </row>
    <row r="508">
      <c r="B508" s="317" t="n">
        <v>481</v>
      </c>
      <c r="C508" s="318" t="n">
        <v>32813452</v>
      </c>
      <c r="D508" s="318" t="inlineStr">
        <is>
          <t>32194_Overstock|Ocean Media|$250k|Richards|TLC Trading Spaces 1Q19-2Q19</t>
        </is>
      </c>
      <c r="E508" s="318" t="inlineStr">
        <is>
          <t>TLC</t>
        </is>
      </c>
      <c r="F508" s="319" t="n">
        <v>43556</v>
      </c>
      <c r="G508" s="319" t="n">
        <v>43646</v>
      </c>
      <c r="H508" s="318" t="n">
        <v>1718212</v>
      </c>
      <c r="I508" s="318" t="n">
        <v>0.71</v>
      </c>
      <c r="J508" s="318">
        <f>ROUND(H508*(I508/1000),2)</f>
        <v/>
      </c>
      <c r="K508" s="318" t="n"/>
    </row>
    <row r="509">
      <c r="B509" s="317" t="n">
        <v>482</v>
      </c>
      <c r="C509" s="318" t="n">
        <v>32813760</v>
      </c>
      <c r="D509" s="318" t="inlineStr">
        <is>
          <t>32180_Meguiars|Spatz|2019|$50000 NET|SC</t>
        </is>
      </c>
      <c r="E509" s="318" t="inlineStr">
        <is>
          <t>Velocity</t>
        </is>
      </c>
      <c r="F509" s="319" t="n">
        <v>43556</v>
      </c>
      <c r="G509" s="319" t="n">
        <v>43751</v>
      </c>
      <c r="H509" s="318" t="n">
        <v>48719</v>
      </c>
      <c r="I509" s="318" t="n">
        <v>0.71</v>
      </c>
      <c r="J509" s="318">
        <f>ROUND(H509*(I509/1000),2)</f>
        <v/>
      </c>
      <c r="K509" s="318" t="n"/>
    </row>
    <row r="510">
      <c r="B510" s="317" t="n">
        <v>483</v>
      </c>
      <c r="C510" s="318" t="n">
        <v>32813814</v>
      </c>
      <c r="D510" s="318" t="inlineStr">
        <is>
          <t>32181_Eli Lilly Taltz|PSA|OMD|Cecco|$94346|1Q19-3Q19|UF</t>
        </is>
      </c>
      <c r="E510" s="318" t="inlineStr">
        <is>
          <t>American Heroes Channel</t>
        </is>
      </c>
      <c r="F510" s="319" t="n">
        <v>43560</v>
      </c>
      <c r="G510" s="319" t="n">
        <v>43646</v>
      </c>
      <c r="H510" s="318" t="n">
        <v>1337</v>
      </c>
      <c r="I510" s="318" t="n">
        <v>0.71</v>
      </c>
      <c r="J510" s="318">
        <f>ROUND(H510*(I510/1000),2)</f>
        <v/>
      </c>
      <c r="K510" s="318" t="n"/>
    </row>
    <row r="511">
      <c r="B511" s="317" t="n">
        <v>484</v>
      </c>
      <c r="C511" s="318" t="n">
        <v>32813814</v>
      </c>
      <c r="D511" s="318" t="inlineStr">
        <is>
          <t>32181_Eli Lilly Taltz|PSA|OMD|Cecco|$94346|1Q19-3Q19|UF</t>
        </is>
      </c>
      <c r="E511" s="318" t="inlineStr">
        <is>
          <t>Animal Planet</t>
        </is>
      </c>
      <c r="F511" s="319" t="n">
        <v>43560</v>
      </c>
      <c r="G511" s="319" t="n">
        <v>43646</v>
      </c>
      <c r="H511" s="318" t="n">
        <v>9996</v>
      </c>
      <c r="I511" s="318" t="n">
        <v>0.71</v>
      </c>
      <c r="J511" s="318">
        <f>ROUND(H511*(I511/1000),2)</f>
        <v/>
      </c>
      <c r="K511" s="318" t="n"/>
    </row>
    <row r="512">
      <c r="B512" s="317" t="n">
        <v>485</v>
      </c>
      <c r="C512" s="318" t="n">
        <v>32813814</v>
      </c>
      <c r="D512" s="318" t="inlineStr">
        <is>
          <t>32181_Eli Lilly Taltz|PSA|OMD|Cecco|$94346|1Q19-3Q19|UF</t>
        </is>
      </c>
      <c r="E512" s="318" t="inlineStr">
        <is>
          <t>Destination America</t>
        </is>
      </c>
      <c r="F512" s="319" t="n">
        <v>43560</v>
      </c>
      <c r="G512" s="319" t="n">
        <v>43646</v>
      </c>
      <c r="H512" s="318" t="n">
        <v>1509</v>
      </c>
      <c r="I512" s="318" t="n">
        <v>0.71</v>
      </c>
      <c r="J512" s="318">
        <f>ROUND(H512*(I512/1000),2)</f>
        <v/>
      </c>
      <c r="K512" s="318" t="n"/>
    </row>
    <row r="513">
      <c r="B513" s="317" t="n">
        <v>486</v>
      </c>
      <c r="C513" s="318" t="n">
        <v>32813814</v>
      </c>
      <c r="D513" s="318" t="inlineStr">
        <is>
          <t>32181_Eli Lilly Taltz|PSA|OMD|Cecco|$94346|1Q19-3Q19|UF</t>
        </is>
      </c>
      <c r="E513" s="318" t="inlineStr">
        <is>
          <t>Discovery</t>
        </is>
      </c>
      <c r="F513" s="319" t="n">
        <v>43560</v>
      </c>
      <c r="G513" s="319" t="n">
        <v>43646</v>
      </c>
      <c r="H513" s="318" t="n">
        <v>27930</v>
      </c>
      <c r="I513" s="318" t="n">
        <v>0.71</v>
      </c>
      <c r="J513" s="318">
        <f>ROUND(H513*(I513/1000),2)</f>
        <v/>
      </c>
      <c r="K513" s="318" t="n"/>
    </row>
    <row r="514">
      <c r="B514" s="317" t="n">
        <v>487</v>
      </c>
      <c r="C514" s="318" t="n">
        <v>32813814</v>
      </c>
      <c r="D514" s="318" t="inlineStr">
        <is>
          <t>32181_Eli Lilly Taltz|PSA|OMD|Cecco|$94346|1Q19-3Q19|UF</t>
        </is>
      </c>
      <c r="E514" s="318" t="inlineStr">
        <is>
          <t>Discovery Life</t>
        </is>
      </c>
      <c r="F514" s="319" t="n">
        <v>43560</v>
      </c>
      <c r="G514" s="319" t="n">
        <v>43646</v>
      </c>
      <c r="H514" s="318" t="n">
        <v>791</v>
      </c>
      <c r="I514" s="318" t="n">
        <v>0.71</v>
      </c>
      <c r="J514" s="318">
        <f>ROUND(H514*(I514/1000),2)</f>
        <v/>
      </c>
      <c r="K514" s="318" t="n"/>
    </row>
    <row r="515">
      <c r="B515" s="317" t="n">
        <v>488</v>
      </c>
      <c r="C515" s="318" t="n">
        <v>32813814</v>
      </c>
      <c r="D515" s="318" t="inlineStr">
        <is>
          <t>32181_Eli Lilly Taltz|PSA|OMD|Cecco|$94346|1Q19-3Q19|UF</t>
        </is>
      </c>
      <c r="E515" s="318" t="inlineStr">
        <is>
          <t>Investigation Discovery</t>
        </is>
      </c>
      <c r="F515" s="319" t="n">
        <v>43560</v>
      </c>
      <c r="G515" s="319" t="n">
        <v>43646</v>
      </c>
      <c r="H515" s="318" t="n">
        <v>15992</v>
      </c>
      <c r="I515" s="318" t="n">
        <v>0.71</v>
      </c>
      <c r="J515" s="318">
        <f>ROUND(H515*(I515/1000),2)</f>
        <v/>
      </c>
      <c r="K515" s="318" t="n"/>
    </row>
    <row r="516">
      <c r="B516" s="317" t="n">
        <v>489</v>
      </c>
      <c r="C516" s="318" t="n">
        <v>32813814</v>
      </c>
      <c r="D516" s="318" t="inlineStr">
        <is>
          <t>32181_Eli Lilly Taltz|PSA|OMD|Cecco|$94346|1Q19-3Q19|UF</t>
        </is>
      </c>
      <c r="E516" s="318" t="inlineStr">
        <is>
          <t>OWN: Oprah Winfrey Network</t>
        </is>
      </c>
      <c r="F516" s="319" t="n">
        <v>43560</v>
      </c>
      <c r="G516" s="319" t="n">
        <v>43646</v>
      </c>
      <c r="H516" s="318" t="n">
        <v>16654</v>
      </c>
      <c r="I516" s="318" t="n">
        <v>0.71</v>
      </c>
      <c r="J516" s="318">
        <f>ROUND(H516*(I516/1000),2)</f>
        <v/>
      </c>
      <c r="K516" s="318" t="n"/>
    </row>
    <row r="517">
      <c r="B517" s="317" t="n">
        <v>490</v>
      </c>
      <c r="C517" s="318" t="n">
        <v>32813814</v>
      </c>
      <c r="D517" s="318" t="inlineStr">
        <is>
          <t>32181_Eli Lilly Taltz|PSA|OMD|Cecco|$94346|1Q19-3Q19|UF</t>
        </is>
      </c>
      <c r="E517" s="318" t="inlineStr">
        <is>
          <t>Science Channel</t>
        </is>
      </c>
      <c r="F517" s="319" t="n">
        <v>43560</v>
      </c>
      <c r="G517" s="319" t="n">
        <v>43646</v>
      </c>
      <c r="H517" s="318" t="n">
        <v>6577</v>
      </c>
      <c r="I517" s="318" t="n">
        <v>0.71</v>
      </c>
      <c r="J517" s="318">
        <f>ROUND(H517*(I517/1000),2)</f>
        <v/>
      </c>
      <c r="K517" s="318" t="n"/>
    </row>
    <row r="518">
      <c r="B518" s="317" t="n">
        <v>491</v>
      </c>
      <c r="C518" s="318" t="n">
        <v>32813814</v>
      </c>
      <c r="D518" s="318" t="inlineStr">
        <is>
          <t>32181_Eli Lilly Taltz|PSA|OMD|Cecco|$94346|1Q19-3Q19|UF</t>
        </is>
      </c>
      <c r="E518" s="318" t="inlineStr">
        <is>
          <t>TLC</t>
        </is>
      </c>
      <c r="F518" s="319" t="n">
        <v>43560</v>
      </c>
      <c r="G518" s="319" t="n">
        <v>43646</v>
      </c>
      <c r="H518" s="318" t="n">
        <v>26927</v>
      </c>
      <c r="I518" s="318" t="n">
        <v>0.71</v>
      </c>
      <c r="J518" s="318">
        <f>ROUND(H518*(I518/1000),2)</f>
        <v/>
      </c>
      <c r="K518" s="318" t="n"/>
    </row>
    <row r="519">
      <c r="B519" s="317" t="n">
        <v>492</v>
      </c>
      <c r="C519" s="318" t="n">
        <v>32813814</v>
      </c>
      <c r="D519" s="318" t="inlineStr">
        <is>
          <t>32181_Eli Lilly Taltz|PSA|OMD|Cecco|$94346|1Q19-3Q19|UF</t>
        </is>
      </c>
      <c r="E519" s="318" t="inlineStr">
        <is>
          <t>Velocity</t>
        </is>
      </c>
      <c r="F519" s="319" t="n">
        <v>43560</v>
      </c>
      <c r="G519" s="319" t="n">
        <v>43646</v>
      </c>
      <c r="H519" s="318" t="n">
        <v>1883</v>
      </c>
      <c r="I519" s="318" t="n">
        <v>0.71</v>
      </c>
      <c r="J519" s="318">
        <f>ROUND(H519*(I519/1000),2)</f>
        <v/>
      </c>
      <c r="K519" s="318" t="n"/>
    </row>
    <row r="520">
      <c r="B520" s="317" t="n">
        <v>493</v>
      </c>
      <c r="C520" s="318" t="n">
        <v>32813830</v>
      </c>
      <c r="D520" s="318" t="inlineStr">
        <is>
          <t>32182_Eli Lilly Taltz|PSO|OMD|Cecco|$54400|1Q19-3Q19|UF</t>
        </is>
      </c>
      <c r="E520" s="318" t="inlineStr">
        <is>
          <t>American Heroes Channel</t>
        </is>
      </c>
      <c r="F520" s="319" t="n">
        <v>43564</v>
      </c>
      <c r="G520" s="319" t="n">
        <v>43646</v>
      </c>
      <c r="H520" s="318" t="n">
        <v>491</v>
      </c>
      <c r="I520" s="318" t="n">
        <v>0.71</v>
      </c>
      <c r="J520" s="318">
        <f>ROUND(H520*(I520/1000),2)</f>
        <v/>
      </c>
      <c r="K520" s="318" t="n"/>
    </row>
    <row r="521">
      <c r="B521" s="317" t="n">
        <v>494</v>
      </c>
      <c r="C521" s="318" t="n">
        <v>32813830</v>
      </c>
      <c r="D521" s="318" t="inlineStr">
        <is>
          <t>32182_Eli Lilly Taltz|PSO|OMD|Cecco|$54400|1Q19-3Q19|UF</t>
        </is>
      </c>
      <c r="E521" s="318" t="inlineStr">
        <is>
          <t>Animal Planet</t>
        </is>
      </c>
      <c r="F521" s="319" t="n">
        <v>43564</v>
      </c>
      <c r="G521" s="319" t="n">
        <v>43646</v>
      </c>
      <c r="H521" s="318" t="n">
        <v>3127</v>
      </c>
      <c r="I521" s="318" t="n">
        <v>0.71</v>
      </c>
      <c r="J521" s="318">
        <f>ROUND(H521*(I521/1000),2)</f>
        <v/>
      </c>
      <c r="K521" s="318" t="n"/>
    </row>
    <row r="522">
      <c r="B522" s="317" t="n">
        <v>495</v>
      </c>
      <c r="C522" s="318" t="n">
        <v>32813830</v>
      </c>
      <c r="D522" s="318" t="inlineStr">
        <is>
          <t>32182_Eli Lilly Taltz|PSO|OMD|Cecco|$54400|1Q19-3Q19|UF</t>
        </is>
      </c>
      <c r="E522" s="318" t="inlineStr">
        <is>
          <t>Cooking Channel</t>
        </is>
      </c>
      <c r="F522" s="319" t="n">
        <v>43564</v>
      </c>
      <c r="G522" s="319" t="n">
        <v>43646</v>
      </c>
      <c r="H522" s="318" t="n">
        <v>1534</v>
      </c>
      <c r="I522" s="318" t="n">
        <v>0.71</v>
      </c>
      <c r="J522" s="318">
        <f>ROUND(H522*(I522/1000),2)</f>
        <v/>
      </c>
      <c r="K522" s="318" t="n"/>
    </row>
    <row r="523">
      <c r="B523" s="317" t="n">
        <v>496</v>
      </c>
      <c r="C523" s="318" t="n">
        <v>32813830</v>
      </c>
      <c r="D523" s="318" t="inlineStr">
        <is>
          <t>32182_Eli Lilly Taltz|PSO|OMD|Cecco|$54400|1Q19-3Q19|UF</t>
        </is>
      </c>
      <c r="E523" s="318" t="inlineStr">
        <is>
          <t>Destination America</t>
        </is>
      </c>
      <c r="F523" s="319" t="n">
        <v>43564</v>
      </c>
      <c r="G523" s="319" t="n">
        <v>43646</v>
      </c>
      <c r="H523" s="318" t="n">
        <v>521</v>
      </c>
      <c r="I523" s="318" t="n">
        <v>0.71</v>
      </c>
      <c r="J523" s="318">
        <f>ROUND(H523*(I523/1000),2)</f>
        <v/>
      </c>
      <c r="K523" s="318" t="n"/>
    </row>
    <row r="524">
      <c r="B524" s="317" t="n">
        <v>497</v>
      </c>
      <c r="C524" s="318" t="n">
        <v>32813830</v>
      </c>
      <c r="D524" s="318" t="inlineStr">
        <is>
          <t>32182_Eli Lilly Taltz|PSO|OMD|Cecco|$54400|1Q19-3Q19|UF</t>
        </is>
      </c>
      <c r="E524" s="318" t="inlineStr">
        <is>
          <t>Discovery</t>
        </is>
      </c>
      <c r="F524" s="319" t="n">
        <v>43564</v>
      </c>
      <c r="G524" s="319" t="n">
        <v>43646</v>
      </c>
      <c r="H524" s="318" t="n">
        <v>10639</v>
      </c>
      <c r="I524" s="318" t="n">
        <v>0.71</v>
      </c>
      <c r="J524" s="318">
        <f>ROUND(H524*(I524/1000),2)</f>
        <v/>
      </c>
      <c r="K524" s="318" t="n"/>
    </row>
    <row r="525">
      <c r="B525" s="317" t="n">
        <v>498</v>
      </c>
      <c r="C525" s="318" t="n">
        <v>32813830</v>
      </c>
      <c r="D525" s="318" t="inlineStr">
        <is>
          <t>32182_Eli Lilly Taltz|PSO|OMD|Cecco|$54400|1Q19-3Q19|UF</t>
        </is>
      </c>
      <c r="E525" s="318" t="inlineStr">
        <is>
          <t>Discovery Life</t>
        </is>
      </c>
      <c r="F525" s="319" t="n">
        <v>43564</v>
      </c>
      <c r="G525" s="319" t="n">
        <v>43646</v>
      </c>
      <c r="H525" s="318" t="n">
        <v>230</v>
      </c>
      <c r="I525" s="318" t="n">
        <v>0.71</v>
      </c>
      <c r="J525" s="318">
        <f>ROUND(H525*(I525/1000),2)</f>
        <v/>
      </c>
      <c r="K525" s="318" t="n"/>
    </row>
    <row r="526">
      <c r="B526" s="317" t="n">
        <v>499</v>
      </c>
      <c r="C526" s="318" t="n">
        <v>32813830</v>
      </c>
      <c r="D526" s="318" t="inlineStr">
        <is>
          <t>32182_Eli Lilly Taltz|PSO|OMD|Cecco|$54400|1Q19-3Q19|UF</t>
        </is>
      </c>
      <c r="E526" s="318" t="inlineStr">
        <is>
          <t>DIY Network</t>
        </is>
      </c>
      <c r="F526" s="319" t="n">
        <v>43564</v>
      </c>
      <c r="G526" s="319" t="n">
        <v>43646</v>
      </c>
      <c r="H526" s="318" t="n">
        <v>1911</v>
      </c>
      <c r="I526" s="318" t="n">
        <v>0.71</v>
      </c>
      <c r="J526" s="318">
        <f>ROUND(H526*(I526/1000),2)</f>
        <v/>
      </c>
      <c r="K526" s="318" t="n"/>
    </row>
    <row r="527">
      <c r="B527" s="317" t="n">
        <v>500</v>
      </c>
      <c r="C527" s="318" t="n">
        <v>32813830</v>
      </c>
      <c r="D527" s="318" t="inlineStr">
        <is>
          <t>32182_Eli Lilly Taltz|PSO|OMD|Cecco|$54400|1Q19-3Q19|UF</t>
        </is>
      </c>
      <c r="E527" s="318" t="inlineStr">
        <is>
          <t>Food Network</t>
        </is>
      </c>
      <c r="F527" s="319" t="n">
        <v>43564</v>
      </c>
      <c r="G527" s="319" t="n">
        <v>43646</v>
      </c>
      <c r="H527" s="318" t="n">
        <v>8703</v>
      </c>
      <c r="I527" s="318" t="n">
        <v>0.71</v>
      </c>
      <c r="J527" s="318">
        <f>ROUND(H527*(I527/1000),2)</f>
        <v/>
      </c>
      <c r="K527" s="318" t="n"/>
    </row>
    <row r="528">
      <c r="B528" s="317" t="n">
        <v>501</v>
      </c>
      <c r="C528" s="318" t="n">
        <v>32813830</v>
      </c>
      <c r="D528" s="318" t="inlineStr">
        <is>
          <t>32182_Eli Lilly Taltz|PSO|OMD|Cecco|$54400|1Q19-3Q19|UF</t>
        </is>
      </c>
      <c r="E528" s="318" t="inlineStr">
        <is>
          <t>HGTV</t>
        </is>
      </c>
      <c r="F528" s="319" t="n">
        <v>43564</v>
      </c>
      <c r="G528" s="319" t="n">
        <v>43646</v>
      </c>
      <c r="H528" s="318" t="n">
        <v>7462</v>
      </c>
      <c r="I528" s="318" t="n">
        <v>0.71</v>
      </c>
      <c r="J528" s="318">
        <f>ROUND(H528*(I528/1000),2)</f>
        <v/>
      </c>
      <c r="K528" s="318" t="n"/>
    </row>
    <row r="529">
      <c r="B529" s="317" t="n">
        <v>502</v>
      </c>
      <c r="C529" s="318" t="n">
        <v>32813830</v>
      </c>
      <c r="D529" s="318" t="inlineStr">
        <is>
          <t>32182_Eli Lilly Taltz|PSO|OMD|Cecco|$54400|1Q19-3Q19|UF</t>
        </is>
      </c>
      <c r="E529" s="318" t="inlineStr">
        <is>
          <t>Investigation Discovery</t>
        </is>
      </c>
      <c r="F529" s="319" t="n">
        <v>43564</v>
      </c>
      <c r="G529" s="319" t="n">
        <v>43646</v>
      </c>
      <c r="H529" s="318" t="n">
        <v>5359</v>
      </c>
      <c r="I529" s="318" t="n">
        <v>0.71</v>
      </c>
      <c r="J529" s="318">
        <f>ROUND(H529*(I529/1000),2)</f>
        <v/>
      </c>
      <c r="K529" s="318" t="n"/>
    </row>
    <row r="530">
      <c r="B530" s="317" t="n">
        <v>503</v>
      </c>
      <c r="C530" s="318" t="n">
        <v>32813830</v>
      </c>
      <c r="D530" s="318" t="inlineStr">
        <is>
          <t>32182_Eli Lilly Taltz|PSO|OMD|Cecco|$54400|1Q19-3Q19|UF</t>
        </is>
      </c>
      <c r="E530" s="318" t="inlineStr">
        <is>
          <t>OWN: Oprah Winfrey Network</t>
        </is>
      </c>
      <c r="F530" s="319" t="n">
        <v>43564</v>
      </c>
      <c r="G530" s="319" t="n">
        <v>43646</v>
      </c>
      <c r="H530" s="318" t="n">
        <v>7455</v>
      </c>
      <c r="I530" s="318" t="n">
        <v>0.71</v>
      </c>
      <c r="J530" s="318">
        <f>ROUND(H530*(I530/1000),2)</f>
        <v/>
      </c>
      <c r="K530" s="318" t="n"/>
    </row>
    <row r="531">
      <c r="B531" s="317" t="n">
        <v>504</v>
      </c>
      <c r="C531" s="318" t="n">
        <v>32813830</v>
      </c>
      <c r="D531" s="318" t="inlineStr">
        <is>
          <t>32182_Eli Lilly Taltz|PSO|OMD|Cecco|$54400|1Q19-3Q19|UF</t>
        </is>
      </c>
      <c r="E531" s="318" t="inlineStr">
        <is>
          <t>Science Channel</t>
        </is>
      </c>
      <c r="F531" s="319" t="n">
        <v>43564</v>
      </c>
      <c r="G531" s="319" t="n">
        <v>43646</v>
      </c>
      <c r="H531" s="318" t="n">
        <v>3076</v>
      </c>
      <c r="I531" s="318" t="n">
        <v>0.71</v>
      </c>
      <c r="J531" s="318">
        <f>ROUND(H531*(I531/1000),2)</f>
        <v/>
      </c>
      <c r="K531" s="318" t="n"/>
    </row>
    <row r="532">
      <c r="B532" s="317" t="n">
        <v>505</v>
      </c>
      <c r="C532" s="318" t="n">
        <v>32813830</v>
      </c>
      <c r="D532" s="318" t="inlineStr">
        <is>
          <t>32182_Eli Lilly Taltz|PSO|OMD|Cecco|$54400|1Q19-3Q19|UF</t>
        </is>
      </c>
      <c r="E532" s="318" t="inlineStr">
        <is>
          <t>TLC</t>
        </is>
      </c>
      <c r="F532" s="319" t="n">
        <v>43564</v>
      </c>
      <c r="G532" s="319" t="n">
        <v>43646</v>
      </c>
      <c r="H532" s="318" t="n">
        <v>7086</v>
      </c>
      <c r="I532" s="318" t="n">
        <v>0.71</v>
      </c>
      <c r="J532" s="318">
        <f>ROUND(H532*(I532/1000),2)</f>
        <v/>
      </c>
      <c r="K532" s="318" t="n"/>
    </row>
    <row r="533">
      <c r="B533" s="317" t="n">
        <v>506</v>
      </c>
      <c r="C533" s="318" t="n">
        <v>32813830</v>
      </c>
      <c r="D533" s="318" t="inlineStr">
        <is>
          <t>32182_Eli Lilly Taltz|PSO|OMD|Cecco|$54400|1Q19-3Q19|UF</t>
        </is>
      </c>
      <c r="E533" s="318" t="inlineStr">
        <is>
          <t>Travel Channel</t>
        </is>
      </c>
      <c r="F533" s="319" t="n">
        <v>43564</v>
      </c>
      <c r="G533" s="319" t="n">
        <v>43646</v>
      </c>
      <c r="H533" s="318" t="n">
        <v>11129</v>
      </c>
      <c r="I533" s="318" t="n">
        <v>0.71</v>
      </c>
      <c r="J533" s="318">
        <f>ROUND(H533*(I533/1000),2)</f>
        <v/>
      </c>
      <c r="K533" s="318" t="n"/>
    </row>
    <row r="534">
      <c r="B534" s="317" t="n">
        <v>507</v>
      </c>
      <c r="C534" s="318" t="n">
        <v>32972992</v>
      </c>
      <c r="D534" s="318" t="inlineStr">
        <is>
          <t>31465_Mitsubishi - BUF 2Q19 (TLC only) - TVE/VOD</t>
        </is>
      </c>
      <c r="E534" s="318" t="inlineStr">
        <is>
          <t>TLC</t>
        </is>
      </c>
      <c r="F534" s="319" t="n">
        <v>43556</v>
      </c>
      <c r="G534" s="319" t="n">
        <v>43632</v>
      </c>
      <c r="H534" s="318" t="n">
        <v>108756</v>
      </c>
      <c r="I534" s="318" t="n">
        <v>0.71</v>
      </c>
      <c r="J534" s="318">
        <f>ROUND(H534*(I534/1000),2)</f>
        <v/>
      </c>
      <c r="K534" s="318" t="n"/>
    </row>
    <row r="535">
      <c r="B535" s="317" t="n">
        <v>508</v>
      </c>
      <c r="C535" s="318" t="n">
        <v>32973218</v>
      </c>
      <c r="D535" s="318" t="inlineStr">
        <is>
          <t>31466_Mitsubishi -  BUF 2Q19 (DSC only) - TVE/VOD</t>
        </is>
      </c>
      <c r="E535" s="318" t="inlineStr">
        <is>
          <t>Discovery</t>
        </is>
      </c>
      <c r="F535" s="319" t="n">
        <v>43556</v>
      </c>
      <c r="G535" s="319" t="n">
        <v>43632</v>
      </c>
      <c r="H535" s="318" t="n">
        <v>52416</v>
      </c>
      <c r="I535" s="318" t="n">
        <v>0.71</v>
      </c>
      <c r="J535" s="318">
        <f>ROUND(H535*(I535/1000),2)</f>
        <v/>
      </c>
      <c r="K535" s="318" t="n"/>
    </row>
    <row r="536">
      <c r="B536" s="317" t="n">
        <v>509</v>
      </c>
      <c r="C536" s="318" t="n">
        <v>32992113</v>
      </c>
      <c r="D536" s="318" t="inlineStr">
        <is>
          <t>McDonalds Q2 USH</t>
        </is>
      </c>
      <c r="E536" s="318" t="inlineStr">
        <is>
          <t>Discovery en Espanol</t>
        </is>
      </c>
      <c r="F536" s="319" t="n">
        <v>43570</v>
      </c>
      <c r="G536" s="319" t="n">
        <v>43646</v>
      </c>
      <c r="H536" s="318" t="n">
        <v>453064</v>
      </c>
      <c r="I536" s="318" t="n">
        <v>0.71</v>
      </c>
      <c r="J536" s="318">
        <f>ROUND(H536*(I536/1000),2)</f>
        <v/>
      </c>
      <c r="K536" s="318" t="n"/>
    </row>
    <row r="537">
      <c r="B537" s="317" t="n">
        <v>510</v>
      </c>
      <c r="C537" s="318" t="n">
        <v>32992113</v>
      </c>
      <c r="D537" s="318" t="inlineStr">
        <is>
          <t>McDonalds Q2 USH</t>
        </is>
      </c>
      <c r="E537" s="318" t="inlineStr">
        <is>
          <t>Discovery Familia</t>
        </is>
      </c>
      <c r="F537" s="319" t="n">
        <v>43570</v>
      </c>
      <c r="G537" s="319" t="n">
        <v>43646</v>
      </c>
      <c r="H537" s="318" t="n">
        <v>163641</v>
      </c>
      <c r="I537" s="318" t="n">
        <v>0.71</v>
      </c>
      <c r="J537" s="318">
        <f>ROUND(H537*(I537/1000),2)</f>
        <v/>
      </c>
      <c r="K537" s="318" t="n"/>
    </row>
    <row r="538">
      <c r="B538" s="317" t="n">
        <v>511</v>
      </c>
      <c r="C538" s="318" t="n">
        <v>32992113</v>
      </c>
      <c r="D538" s="318" t="inlineStr">
        <is>
          <t>McDonalds Q2 USH</t>
        </is>
      </c>
      <c r="E538" s="318" t="inlineStr">
        <is>
          <t>Discovery Family Channel</t>
        </is>
      </c>
      <c r="F538" s="319" t="n">
        <v>43570</v>
      </c>
      <c r="G538" s="319" t="n">
        <v>43646</v>
      </c>
      <c r="H538" s="318" t="n">
        <v>402</v>
      </c>
      <c r="I538" s="318" t="n">
        <v>0.71</v>
      </c>
      <c r="J538" s="318">
        <f>ROUND(H538*(I538/1000),2)</f>
        <v/>
      </c>
      <c r="K538" s="318" t="n"/>
    </row>
    <row r="539">
      <c r="B539" s="317" t="n">
        <v>512</v>
      </c>
      <c r="C539" s="318" t="n">
        <v>33001023</v>
      </c>
      <c r="D539" s="318" t="inlineStr">
        <is>
          <t>32330_Priceline.Com - 2Q 2019- TVE/VOD_FreeWheel VOD</t>
        </is>
      </c>
      <c r="E539" s="318" t="inlineStr">
        <is>
          <t>Animal Planet</t>
        </is>
      </c>
      <c r="F539" s="319" t="n">
        <v>43586</v>
      </c>
      <c r="G539" s="319" t="n">
        <v>43646</v>
      </c>
      <c r="H539" s="318" t="n">
        <v>156673</v>
      </c>
      <c r="I539" s="318" t="n">
        <v>0.71</v>
      </c>
      <c r="J539" s="318">
        <f>ROUND(H539*(I539/1000),2)</f>
        <v/>
      </c>
      <c r="K539" s="318" t="n"/>
    </row>
    <row r="540">
      <c r="B540" s="317" t="n">
        <v>513</v>
      </c>
      <c r="C540" s="318" t="n">
        <v>33001023</v>
      </c>
      <c r="D540" s="318" t="inlineStr">
        <is>
          <t>32330_Priceline.Com - 2Q 2019- TVE/VOD_FreeWheel VOD</t>
        </is>
      </c>
      <c r="E540" s="318" t="inlineStr">
        <is>
          <t>Discovery</t>
        </is>
      </c>
      <c r="F540" s="319" t="n">
        <v>43586</v>
      </c>
      <c r="G540" s="319" t="n">
        <v>43646</v>
      </c>
      <c r="H540" s="318" t="n">
        <v>259309</v>
      </c>
      <c r="I540" s="318" t="n">
        <v>0.71</v>
      </c>
      <c r="J540" s="318">
        <f>ROUND(H540*(I540/1000),2)</f>
        <v/>
      </c>
      <c r="K540" s="318" t="n"/>
    </row>
    <row r="541">
      <c r="B541" s="317" t="n">
        <v>514</v>
      </c>
      <c r="C541" s="318" t="n">
        <v>33001023</v>
      </c>
      <c r="D541" s="318" t="inlineStr">
        <is>
          <t>32330_Priceline.Com - 2Q 2019- TVE/VOD_FreeWheel VOD</t>
        </is>
      </c>
      <c r="E541" s="318" t="inlineStr">
        <is>
          <t>Food Network</t>
        </is>
      </c>
      <c r="F541" s="319" t="n">
        <v>43586</v>
      </c>
      <c r="G541" s="319" t="n">
        <v>43646</v>
      </c>
      <c r="H541" s="318" t="n">
        <v>222117</v>
      </c>
      <c r="I541" s="318" t="n">
        <v>0.71</v>
      </c>
      <c r="J541" s="318">
        <f>ROUND(H541*(I541/1000),2)</f>
        <v/>
      </c>
      <c r="K541" s="318" t="n"/>
    </row>
    <row r="542">
      <c r="B542" s="317" t="n">
        <v>515</v>
      </c>
      <c r="C542" s="318" t="n">
        <v>33001023</v>
      </c>
      <c r="D542" s="318" t="inlineStr">
        <is>
          <t>32330_Priceline.Com - 2Q 2019- TVE/VOD_FreeWheel VOD</t>
        </is>
      </c>
      <c r="E542" s="318" t="inlineStr">
        <is>
          <t>HGTV</t>
        </is>
      </c>
      <c r="F542" s="319" t="n">
        <v>43586</v>
      </c>
      <c r="G542" s="319" t="n">
        <v>43646</v>
      </c>
      <c r="H542" s="318" t="n">
        <v>167001</v>
      </c>
      <c r="I542" s="318" t="n">
        <v>0.71</v>
      </c>
      <c r="J542" s="318">
        <f>ROUND(H542*(I542/1000),2)</f>
        <v/>
      </c>
      <c r="K542" s="318" t="n"/>
    </row>
    <row r="543">
      <c r="B543" s="317" t="n">
        <v>516</v>
      </c>
      <c r="C543" s="318" t="n">
        <v>33001023</v>
      </c>
      <c r="D543" s="318" t="inlineStr">
        <is>
          <t>32330_Priceline.Com - 2Q 2019- TVE/VOD_FreeWheel VOD</t>
        </is>
      </c>
      <c r="E543" s="318" t="inlineStr">
        <is>
          <t>Investigation Discovery</t>
        </is>
      </c>
      <c r="F543" s="319" t="n">
        <v>43586</v>
      </c>
      <c r="G543" s="319" t="n">
        <v>43646</v>
      </c>
      <c r="H543" s="318" t="n">
        <v>221460</v>
      </c>
      <c r="I543" s="318" t="n">
        <v>0.71</v>
      </c>
      <c r="J543" s="318">
        <f>ROUND(H543*(I543/1000),2)</f>
        <v/>
      </c>
      <c r="K543" s="318" t="n"/>
    </row>
    <row r="544">
      <c r="B544" s="317" t="n">
        <v>517</v>
      </c>
      <c r="C544" s="318" t="n">
        <v>33001023</v>
      </c>
      <c r="D544" s="318" t="inlineStr">
        <is>
          <t>32330_Priceline.Com - 2Q 2019- TVE/VOD_FreeWheel VOD</t>
        </is>
      </c>
      <c r="E544" s="318" t="inlineStr">
        <is>
          <t>TLC</t>
        </is>
      </c>
      <c r="F544" s="319" t="n">
        <v>43586</v>
      </c>
      <c r="G544" s="319" t="n">
        <v>43646</v>
      </c>
      <c r="H544" s="318" t="n">
        <v>366774</v>
      </c>
      <c r="I544" s="318" t="n">
        <v>0.71</v>
      </c>
      <c r="J544" s="318">
        <f>ROUND(H544*(I544/1000),2)</f>
        <v/>
      </c>
      <c r="K544" s="318" t="n"/>
    </row>
    <row r="545">
      <c r="B545" s="317" t="n">
        <v>518</v>
      </c>
      <c r="C545" s="318" t="n">
        <v>33001023</v>
      </c>
      <c r="D545" s="318" t="inlineStr">
        <is>
          <t>32330_Priceline.Com - 2Q 2019- TVE/VOD_FreeWheel VOD</t>
        </is>
      </c>
      <c r="E545" s="318" t="inlineStr">
        <is>
          <t>Travel Channel</t>
        </is>
      </c>
      <c r="F545" s="319" t="n">
        <v>43586</v>
      </c>
      <c r="G545" s="319" t="n">
        <v>43646</v>
      </c>
      <c r="H545" s="318" t="n">
        <v>284340</v>
      </c>
      <c r="I545" s="318" t="n">
        <v>0.71</v>
      </c>
      <c r="J545" s="318">
        <f>ROUND(H545*(I545/1000),2)</f>
        <v/>
      </c>
      <c r="K545" s="318" t="n"/>
    </row>
    <row r="546">
      <c r="B546" s="317" t="n">
        <v>519</v>
      </c>
      <c r="C546" s="318" t="n">
        <v>33017253</v>
      </c>
      <c r="D546" s="318" t="inlineStr">
        <is>
          <t>32340_FCA Chrysler Upfront - Q219 RAMLD - TVE/VOD_FreeWheel_VOD</t>
        </is>
      </c>
      <c r="E546" s="318" t="inlineStr">
        <is>
          <t>Discovery</t>
        </is>
      </c>
      <c r="F546" s="319" t="n">
        <v>43569</v>
      </c>
      <c r="G546" s="319" t="n">
        <v>43646</v>
      </c>
      <c r="H546" s="318" t="n">
        <v>512090</v>
      </c>
      <c r="I546" s="318" t="n">
        <v>0.71</v>
      </c>
      <c r="J546" s="318">
        <f>ROUND(H546*(I546/1000),2)</f>
        <v/>
      </c>
      <c r="K546" s="318" t="n"/>
    </row>
    <row r="547">
      <c r="B547" s="317" t="n">
        <v>520</v>
      </c>
      <c r="C547" s="318" t="n">
        <v>33022178</v>
      </c>
      <c r="D547" s="318" t="inlineStr">
        <is>
          <t>SCI VOD and GO</t>
        </is>
      </c>
      <c r="E547" s="318" t="inlineStr">
        <is>
          <t>Science Channel</t>
        </is>
      </c>
      <c r="F547" s="319" t="n">
        <v>43559</v>
      </c>
      <c r="G547" s="319" t="n">
        <v>43625</v>
      </c>
      <c r="H547" s="318" t="n">
        <v>2893234</v>
      </c>
      <c r="I547" s="318" t="n">
        <v>0.71</v>
      </c>
      <c r="J547" s="318">
        <f>ROUND(H547*(I547/1000),2)</f>
        <v/>
      </c>
      <c r="K547" s="318" t="n"/>
    </row>
    <row r="548">
      <c r="B548" s="317" t="n">
        <v>521</v>
      </c>
      <c r="C548" s="318" t="n">
        <v>33027438</v>
      </c>
      <c r="D548" s="318" t="inlineStr">
        <is>
          <t>32128_Eli Lilly Galca BUF FEP/VOD 2Q19 DCI only</t>
        </is>
      </c>
      <c r="E548" s="318" t="inlineStr">
        <is>
          <t>American Heroes Channel</t>
        </is>
      </c>
      <c r="F548" s="319" t="n">
        <v>43558</v>
      </c>
      <c r="G548" s="319" t="n">
        <v>43646</v>
      </c>
      <c r="H548" s="318" t="n">
        <v>5568</v>
      </c>
      <c r="I548" s="318" t="n">
        <v>0.71</v>
      </c>
      <c r="J548" s="318">
        <f>ROUND(H548*(I548/1000),2)</f>
        <v/>
      </c>
      <c r="K548" s="318" t="n"/>
    </row>
    <row r="549">
      <c r="B549" s="317" t="n">
        <v>522</v>
      </c>
      <c r="C549" s="318" t="n">
        <v>33027438</v>
      </c>
      <c r="D549" s="318" t="inlineStr">
        <is>
          <t>32128_Eli Lilly Galca BUF FEP/VOD 2Q19 DCI only</t>
        </is>
      </c>
      <c r="E549" s="318" t="inlineStr">
        <is>
          <t>Animal Planet</t>
        </is>
      </c>
      <c r="F549" s="319" t="n">
        <v>43558</v>
      </c>
      <c r="G549" s="319" t="n">
        <v>43646</v>
      </c>
      <c r="H549" s="318" t="n">
        <v>32443</v>
      </c>
      <c r="I549" s="318" t="n">
        <v>0.71</v>
      </c>
      <c r="J549" s="318">
        <f>ROUND(H549*(I549/1000),2)</f>
        <v/>
      </c>
      <c r="K549" s="318" t="n"/>
    </row>
    <row r="550">
      <c r="B550" s="317" t="n">
        <v>523</v>
      </c>
      <c r="C550" s="318" t="n">
        <v>33027438</v>
      </c>
      <c r="D550" s="318" t="inlineStr">
        <is>
          <t>32128_Eli Lilly Galca BUF FEP/VOD 2Q19 DCI only</t>
        </is>
      </c>
      <c r="E550" s="318" t="inlineStr">
        <is>
          <t>Discovery</t>
        </is>
      </c>
      <c r="F550" s="319" t="n">
        <v>43558</v>
      </c>
      <c r="G550" s="319" t="n">
        <v>43646</v>
      </c>
      <c r="H550" s="318" t="n">
        <v>94401</v>
      </c>
      <c r="I550" s="318" t="n">
        <v>0.71</v>
      </c>
      <c r="J550" s="318">
        <f>ROUND(H550*(I550/1000),2)</f>
        <v/>
      </c>
      <c r="K550" s="318" t="n"/>
    </row>
    <row r="551">
      <c r="B551" s="317" t="n">
        <v>524</v>
      </c>
      <c r="C551" s="318" t="n">
        <v>33027438</v>
      </c>
      <c r="D551" s="318" t="inlineStr">
        <is>
          <t>32128_Eli Lilly Galca BUF FEP/VOD 2Q19 DCI only</t>
        </is>
      </c>
      <c r="E551" s="318" t="inlineStr">
        <is>
          <t>Investigation Discovery</t>
        </is>
      </c>
      <c r="F551" s="319" t="n">
        <v>43558</v>
      </c>
      <c r="G551" s="319" t="n">
        <v>43646</v>
      </c>
      <c r="H551" s="318" t="n">
        <v>43845</v>
      </c>
      <c r="I551" s="318" t="n">
        <v>0.71</v>
      </c>
      <c r="J551" s="318">
        <f>ROUND(H551*(I551/1000),2)</f>
        <v/>
      </c>
      <c r="K551" s="318" t="n"/>
    </row>
    <row r="552">
      <c r="B552" s="317" t="n">
        <v>525</v>
      </c>
      <c r="C552" s="318" t="n">
        <v>33027438</v>
      </c>
      <c r="D552" s="318" t="inlineStr">
        <is>
          <t>32128_Eli Lilly Galca BUF FEP/VOD 2Q19 DCI only</t>
        </is>
      </c>
      <c r="E552" s="318" t="inlineStr">
        <is>
          <t>Science Channel</t>
        </is>
      </c>
      <c r="F552" s="319" t="n">
        <v>43558</v>
      </c>
      <c r="G552" s="319" t="n">
        <v>43646</v>
      </c>
      <c r="H552" s="318" t="n">
        <v>24720</v>
      </c>
      <c r="I552" s="318" t="n">
        <v>0.71</v>
      </c>
      <c r="J552" s="318">
        <f>ROUND(H552*(I552/1000),2)</f>
        <v/>
      </c>
      <c r="K552" s="318" t="n"/>
    </row>
    <row r="553">
      <c r="B553" s="317" t="n">
        <v>526</v>
      </c>
      <c r="C553" s="318" t="n">
        <v>33027438</v>
      </c>
      <c r="D553" s="318" t="inlineStr">
        <is>
          <t>32128_Eli Lilly Galca BUF FEP/VOD 2Q19 DCI only</t>
        </is>
      </c>
      <c r="E553" s="318" t="inlineStr">
        <is>
          <t>TLC</t>
        </is>
      </c>
      <c r="F553" s="319" t="n">
        <v>43558</v>
      </c>
      <c r="G553" s="319" t="n">
        <v>43646</v>
      </c>
      <c r="H553" s="318" t="n">
        <v>68708</v>
      </c>
      <c r="I553" s="318" t="n">
        <v>0.71</v>
      </c>
      <c r="J553" s="318">
        <f>ROUND(H553*(I553/1000),2)</f>
        <v/>
      </c>
      <c r="K553" s="318" t="n"/>
    </row>
    <row r="554">
      <c r="B554" s="317" t="n">
        <v>527</v>
      </c>
      <c r="C554" s="318" t="n">
        <v>33035716</v>
      </c>
      <c r="D554" s="318" t="inlineStr">
        <is>
          <t>32172_Pacifico - TVE/VOD - 2Q19-4Q19</t>
        </is>
      </c>
      <c r="E554" s="318" t="inlineStr">
        <is>
          <t>Animal Planet</t>
        </is>
      </c>
      <c r="F554" s="319" t="n">
        <v>43559</v>
      </c>
      <c r="G554" s="319" t="n">
        <v>43646</v>
      </c>
      <c r="H554" s="318" t="n">
        <v>18224</v>
      </c>
      <c r="I554" s="318" t="n">
        <v>0.71</v>
      </c>
      <c r="J554" s="318">
        <f>ROUND(H554*(I554/1000),2)</f>
        <v/>
      </c>
      <c r="K554" s="318" t="n"/>
    </row>
    <row r="555">
      <c r="B555" s="317" t="n">
        <v>528</v>
      </c>
      <c r="C555" s="318" t="n">
        <v>33035716</v>
      </c>
      <c r="D555" s="318" t="inlineStr">
        <is>
          <t>32172_Pacifico - TVE/VOD - 2Q19-4Q19</t>
        </is>
      </c>
      <c r="E555" s="318" t="inlineStr">
        <is>
          <t>Discovery</t>
        </is>
      </c>
      <c r="F555" s="319" t="n">
        <v>43559</v>
      </c>
      <c r="G555" s="319" t="n">
        <v>43646</v>
      </c>
      <c r="H555" s="318" t="n">
        <v>227885</v>
      </c>
      <c r="I555" s="318" t="n">
        <v>0.71</v>
      </c>
      <c r="J555" s="318">
        <f>ROUND(H555*(I555/1000),2)</f>
        <v/>
      </c>
      <c r="K555" s="318" t="n"/>
    </row>
    <row r="556">
      <c r="B556" s="317" t="n">
        <v>529</v>
      </c>
      <c r="C556" s="318" t="n">
        <v>33035716</v>
      </c>
      <c r="D556" s="318" t="inlineStr">
        <is>
          <t>32172_Pacifico - TVE/VOD - 2Q19-4Q19</t>
        </is>
      </c>
      <c r="E556" s="318" t="inlineStr">
        <is>
          <t>Science Channel</t>
        </is>
      </c>
      <c r="F556" s="319" t="n">
        <v>43559</v>
      </c>
      <c r="G556" s="319" t="n">
        <v>43646</v>
      </c>
      <c r="H556" s="318" t="n">
        <v>49595</v>
      </c>
      <c r="I556" s="318" t="n">
        <v>0.71</v>
      </c>
      <c r="J556" s="318">
        <f>ROUND(H556*(I556/1000),2)</f>
        <v/>
      </c>
      <c r="K556" s="318" t="n"/>
    </row>
    <row r="557">
      <c r="B557" s="317" t="n">
        <v>530</v>
      </c>
      <c r="C557" s="318" t="n">
        <v>33035716</v>
      </c>
      <c r="D557" s="318" t="inlineStr">
        <is>
          <t>32172_Pacifico - TVE/VOD - 2Q19-4Q19</t>
        </is>
      </c>
      <c r="E557" s="318" t="inlineStr">
        <is>
          <t>Velocity</t>
        </is>
      </c>
      <c r="F557" s="319" t="n">
        <v>43559</v>
      </c>
      <c r="G557" s="319" t="n">
        <v>43646</v>
      </c>
      <c r="H557" s="318" t="n">
        <v>27574</v>
      </c>
      <c r="I557" s="318" t="n">
        <v>0.71</v>
      </c>
      <c r="J557" s="318">
        <f>ROUND(H557*(I557/1000),2)</f>
        <v/>
      </c>
      <c r="K557" s="318" t="n"/>
    </row>
    <row r="558">
      <c r="B558" s="317" t="n">
        <v>531</v>
      </c>
      <c r="C558" s="318" t="n">
        <v>33041994</v>
      </c>
      <c r="D558" s="318" t="inlineStr">
        <is>
          <t>32334_Acura - National -TVE/VOD-Copy_FreeWheel VOD</t>
        </is>
      </c>
      <c r="E558" s="318" t="inlineStr">
        <is>
          <t>American Heroes Channel</t>
        </is>
      </c>
      <c r="F558" s="319" t="n">
        <v>43559</v>
      </c>
      <c r="G558" s="319" t="n">
        <v>43625</v>
      </c>
      <c r="H558" s="318" t="n">
        <v>36534</v>
      </c>
      <c r="I558" s="318" t="n">
        <v>0.71</v>
      </c>
      <c r="J558" s="318">
        <f>ROUND(H558*(I558/1000),2)</f>
        <v/>
      </c>
      <c r="K558" s="318" t="n"/>
    </row>
    <row r="559">
      <c r="B559" s="317" t="n">
        <v>532</v>
      </c>
      <c r="C559" s="318" t="n">
        <v>33041994</v>
      </c>
      <c r="D559" s="318" t="inlineStr">
        <is>
          <t>32334_Acura - National -TVE/VOD-Copy_FreeWheel VOD</t>
        </is>
      </c>
      <c r="E559" s="318" t="inlineStr">
        <is>
          <t>Discovery</t>
        </is>
      </c>
      <c r="F559" s="319" t="n">
        <v>43559</v>
      </c>
      <c r="G559" s="319" t="n">
        <v>43625</v>
      </c>
      <c r="H559" s="318" t="n">
        <v>475422</v>
      </c>
      <c r="I559" s="318" t="n">
        <v>0.71</v>
      </c>
      <c r="J559" s="318">
        <f>ROUND(H559*(I559/1000),2)</f>
        <v/>
      </c>
      <c r="K559" s="318" t="n"/>
    </row>
    <row r="560">
      <c r="B560" s="317" t="n">
        <v>533</v>
      </c>
      <c r="C560" s="318" t="n">
        <v>33041994</v>
      </c>
      <c r="D560" s="318" t="inlineStr">
        <is>
          <t>32334_Acura - National -TVE/VOD-Copy_FreeWheel VOD</t>
        </is>
      </c>
      <c r="E560" s="318" t="inlineStr">
        <is>
          <t>Food Network</t>
        </is>
      </c>
      <c r="F560" s="319" t="n">
        <v>43559</v>
      </c>
      <c r="G560" s="319" t="n">
        <v>43625</v>
      </c>
      <c r="H560" s="318" t="n">
        <v>483966</v>
      </c>
      <c r="I560" s="318" t="n">
        <v>0.71</v>
      </c>
      <c r="J560" s="318">
        <f>ROUND(H560*(I560/1000),2)</f>
        <v/>
      </c>
      <c r="K560" s="318" t="n"/>
    </row>
    <row r="561">
      <c r="B561" s="317" t="n">
        <v>534</v>
      </c>
      <c r="C561" s="318" t="n">
        <v>33041994</v>
      </c>
      <c r="D561" s="318" t="inlineStr">
        <is>
          <t>32334_Acura - National -TVE/VOD-Copy_FreeWheel VOD</t>
        </is>
      </c>
      <c r="E561" s="318" t="inlineStr">
        <is>
          <t>HGTV</t>
        </is>
      </c>
      <c r="F561" s="319" t="n">
        <v>43559</v>
      </c>
      <c r="G561" s="319" t="n">
        <v>43625</v>
      </c>
      <c r="H561" s="318" t="n">
        <v>419870</v>
      </c>
      <c r="I561" s="318" t="n">
        <v>0.71</v>
      </c>
      <c r="J561" s="318">
        <f>ROUND(H561*(I561/1000),2)</f>
        <v/>
      </c>
      <c r="K561" s="318" t="n"/>
    </row>
    <row r="562">
      <c r="B562" s="317" t="n">
        <v>535</v>
      </c>
      <c r="C562" s="318" t="n">
        <v>33041994</v>
      </c>
      <c r="D562" s="318" t="inlineStr">
        <is>
          <t>32334_Acura - National -TVE/VOD-Copy_FreeWheel VOD</t>
        </is>
      </c>
      <c r="E562" s="318" t="inlineStr">
        <is>
          <t>Science Channel</t>
        </is>
      </c>
      <c r="F562" s="319" t="n">
        <v>43559</v>
      </c>
      <c r="G562" s="319" t="n">
        <v>43625</v>
      </c>
      <c r="H562" s="318" t="n">
        <v>141823</v>
      </c>
      <c r="I562" s="318" t="n">
        <v>0.71</v>
      </c>
      <c r="J562" s="318">
        <f>ROUND(H562*(I562/1000),2)</f>
        <v/>
      </c>
      <c r="K562" s="318" t="n"/>
    </row>
    <row r="563">
      <c r="B563" s="317" t="n">
        <v>536</v>
      </c>
      <c r="C563" s="318" t="n">
        <v>33041994</v>
      </c>
      <c r="D563" s="318" t="inlineStr">
        <is>
          <t>32334_Acura - National -TVE/VOD-Copy_FreeWheel VOD</t>
        </is>
      </c>
      <c r="E563" s="318" t="inlineStr">
        <is>
          <t>TLC</t>
        </is>
      </c>
      <c r="F563" s="319" t="n">
        <v>43559</v>
      </c>
      <c r="G563" s="319" t="n">
        <v>43625</v>
      </c>
      <c r="H563" s="318" t="n">
        <v>872729</v>
      </c>
      <c r="I563" s="318" t="n">
        <v>0.71</v>
      </c>
      <c r="J563" s="318">
        <f>ROUND(H563*(I563/1000),2)</f>
        <v/>
      </c>
      <c r="K563" s="318" t="n"/>
    </row>
    <row r="564">
      <c r="B564" s="317" t="n">
        <v>537</v>
      </c>
      <c r="C564" s="318" t="n">
        <v>33041994</v>
      </c>
      <c r="D564" s="318" t="inlineStr">
        <is>
          <t>32334_Acura - National -TVE/VOD-Copy_FreeWheel VOD</t>
        </is>
      </c>
      <c r="E564" s="318" t="inlineStr">
        <is>
          <t>Travel Channel</t>
        </is>
      </c>
      <c r="F564" s="319" t="n">
        <v>43559</v>
      </c>
      <c r="G564" s="319" t="n">
        <v>43625</v>
      </c>
      <c r="H564" s="318" t="n">
        <v>442776</v>
      </c>
      <c r="I564" s="318" t="n">
        <v>0.71</v>
      </c>
      <c r="J564" s="318">
        <f>ROUND(H564*(I564/1000),2)</f>
        <v/>
      </c>
      <c r="K564" s="318" t="n"/>
    </row>
    <row r="565">
      <c r="B565" s="317" t="n">
        <v>538</v>
      </c>
      <c r="C565" s="318" t="n">
        <v>33041994</v>
      </c>
      <c r="D565" s="318" t="inlineStr">
        <is>
          <t>32334_Acura - National -TVE/VOD-Copy_FreeWheel VOD</t>
        </is>
      </c>
      <c r="E565" s="318" t="inlineStr">
        <is>
          <t>Velocity</t>
        </is>
      </c>
      <c r="F565" s="319" t="n">
        <v>43559</v>
      </c>
      <c r="G565" s="319" t="n">
        <v>43625</v>
      </c>
      <c r="H565" s="318" t="n">
        <v>42542</v>
      </c>
      <c r="I565" s="318" t="n">
        <v>0.71</v>
      </c>
      <c r="J565" s="318">
        <f>ROUND(H565*(I565/1000),2)</f>
        <v/>
      </c>
      <c r="K565" s="318" t="n"/>
    </row>
    <row r="566">
      <c r="B566" s="317" t="n">
        <v>539</v>
      </c>
      <c r="C566" s="318" t="n">
        <v>33058767</v>
      </c>
      <c r="D566" s="318" t="inlineStr">
        <is>
          <t>32370_GM Chevy ID 4Q'18 - 3Q'19 - VOD</t>
        </is>
      </c>
      <c r="E566" s="318" t="inlineStr">
        <is>
          <t>Investigation Discovery</t>
        </is>
      </c>
      <c r="F566" s="319" t="n">
        <v>43560</v>
      </c>
      <c r="G566" s="319" t="n">
        <v>43646</v>
      </c>
      <c r="H566" s="318" t="n">
        <v>1252122</v>
      </c>
      <c r="I566" s="318" t="n">
        <v>0.71</v>
      </c>
      <c r="J566" s="318">
        <f>ROUND(H566*(I566/1000),2)</f>
        <v/>
      </c>
      <c r="K566" s="318" t="n"/>
    </row>
    <row r="567">
      <c r="B567" s="317" t="n">
        <v>540</v>
      </c>
      <c r="C567" s="318" t="n">
        <v>33059193</v>
      </c>
      <c r="D567" s="318" t="inlineStr">
        <is>
          <t>31497_Marriott - Loyalty Q219 - TVE/VOD</t>
        </is>
      </c>
      <c r="E567" s="318" t="inlineStr">
        <is>
          <t>Animal Planet</t>
        </is>
      </c>
      <c r="F567" s="319" t="n">
        <v>43605</v>
      </c>
      <c r="G567" s="319" t="n">
        <v>43646</v>
      </c>
      <c r="H567" s="318" t="n">
        <v>2208</v>
      </c>
      <c r="I567" s="318" t="n">
        <v>0.71</v>
      </c>
      <c r="J567" s="318">
        <f>ROUND(H567*(I567/1000),2)</f>
        <v/>
      </c>
      <c r="K567" s="318" t="n"/>
    </row>
    <row r="568">
      <c r="B568" s="317" t="n">
        <v>541</v>
      </c>
      <c r="C568" s="318" t="n">
        <v>33059193</v>
      </c>
      <c r="D568" s="318" t="inlineStr">
        <is>
          <t>31497_Marriott - Loyalty Q219 - TVE/VOD</t>
        </is>
      </c>
      <c r="E568" s="318" t="inlineStr">
        <is>
          <t>DIY Network</t>
        </is>
      </c>
      <c r="F568" s="319" t="n">
        <v>43605</v>
      </c>
      <c r="G568" s="319" t="n">
        <v>43646</v>
      </c>
      <c r="H568" s="318" t="n">
        <v>573</v>
      </c>
      <c r="I568" s="318" t="n">
        <v>0.71</v>
      </c>
      <c r="J568" s="318">
        <f>ROUND(H568*(I568/1000),2)</f>
        <v/>
      </c>
      <c r="K568" s="318" t="n"/>
    </row>
    <row r="569">
      <c r="B569" s="317" t="n">
        <v>542</v>
      </c>
      <c r="C569" s="318" t="n">
        <v>33059193</v>
      </c>
      <c r="D569" s="318" t="inlineStr">
        <is>
          <t>31497_Marriott - Loyalty Q219 - TVE/VOD</t>
        </is>
      </c>
      <c r="E569" s="318" t="inlineStr">
        <is>
          <t>Food Network</t>
        </is>
      </c>
      <c r="F569" s="319" t="n">
        <v>43605</v>
      </c>
      <c r="G569" s="319" t="n">
        <v>43646</v>
      </c>
      <c r="H569" s="318" t="n">
        <v>3475</v>
      </c>
      <c r="I569" s="318" t="n">
        <v>0.71</v>
      </c>
      <c r="J569" s="318">
        <f>ROUND(H569*(I569/1000),2)</f>
        <v/>
      </c>
      <c r="K569" s="318" t="n"/>
    </row>
    <row r="570">
      <c r="B570" s="317" t="n">
        <v>543</v>
      </c>
      <c r="C570" s="318" t="n">
        <v>33059193</v>
      </c>
      <c r="D570" s="318" t="inlineStr">
        <is>
          <t>31497_Marriott - Loyalty Q219 - TVE/VOD</t>
        </is>
      </c>
      <c r="E570" s="318" t="inlineStr">
        <is>
          <t>HGTV</t>
        </is>
      </c>
      <c r="F570" s="319" t="n">
        <v>43605</v>
      </c>
      <c r="G570" s="319" t="n">
        <v>43646</v>
      </c>
      <c r="H570" s="318" t="n">
        <v>3320</v>
      </c>
      <c r="I570" s="318" t="n">
        <v>0.71</v>
      </c>
      <c r="J570" s="318">
        <f>ROUND(H570*(I570/1000),2)</f>
        <v/>
      </c>
      <c r="K570" s="318" t="n"/>
    </row>
    <row r="571">
      <c r="B571" s="317" t="n">
        <v>544</v>
      </c>
      <c r="C571" s="318" t="n">
        <v>33059193</v>
      </c>
      <c r="D571" s="318" t="inlineStr">
        <is>
          <t>31497_Marriott - Loyalty Q219 - TVE/VOD</t>
        </is>
      </c>
      <c r="E571" s="318" t="inlineStr">
        <is>
          <t>Investigation Discovery</t>
        </is>
      </c>
      <c r="F571" s="319" t="n">
        <v>43605</v>
      </c>
      <c r="G571" s="319" t="n">
        <v>43646</v>
      </c>
      <c r="H571" s="318" t="n">
        <v>6197</v>
      </c>
      <c r="I571" s="318" t="n">
        <v>0.71</v>
      </c>
      <c r="J571" s="318">
        <f>ROUND(H571*(I571/1000),2)</f>
        <v/>
      </c>
      <c r="K571" s="318" t="n"/>
    </row>
    <row r="572">
      <c r="B572" s="317" t="n">
        <v>545</v>
      </c>
      <c r="C572" s="318" t="n">
        <v>33059193</v>
      </c>
      <c r="D572" s="318" t="inlineStr">
        <is>
          <t>31497_Marriott - Loyalty Q219 - TVE/VOD</t>
        </is>
      </c>
      <c r="E572" s="318" t="inlineStr">
        <is>
          <t>TLC</t>
        </is>
      </c>
      <c r="F572" s="319" t="n">
        <v>43605</v>
      </c>
      <c r="G572" s="319" t="n">
        <v>43646</v>
      </c>
      <c r="H572" s="318" t="n">
        <v>6662</v>
      </c>
      <c r="I572" s="318" t="n">
        <v>0.71</v>
      </c>
      <c r="J572" s="318">
        <f>ROUND(H572*(I572/1000),2)</f>
        <v/>
      </c>
      <c r="K572" s="318" t="n"/>
    </row>
    <row r="573">
      <c r="B573" s="317" t="n">
        <v>546</v>
      </c>
      <c r="C573" s="318" t="n">
        <v>33088568</v>
      </c>
      <c r="D573" s="318" t="inlineStr">
        <is>
          <t>32319_Honda-Passport-TVE/VOD_FreeWheel - VOD</t>
        </is>
      </c>
      <c r="E573" s="318" t="inlineStr">
        <is>
          <t>Animal Planet</t>
        </is>
      </c>
      <c r="F573" s="319" t="n">
        <v>43561</v>
      </c>
      <c r="G573" s="319" t="n">
        <v>43611</v>
      </c>
      <c r="H573" s="318" t="n">
        <v>329382</v>
      </c>
      <c r="I573" s="318" t="n">
        <v>0.71</v>
      </c>
      <c r="J573" s="318">
        <f>ROUND(H573*(I573/1000),2)</f>
        <v/>
      </c>
      <c r="K573" s="318" t="n"/>
    </row>
    <row r="574">
      <c r="B574" s="317" t="n">
        <v>547</v>
      </c>
      <c r="C574" s="318" t="n">
        <v>33088568</v>
      </c>
      <c r="D574" s="318" t="inlineStr">
        <is>
          <t>32319_Honda-Passport-TVE/VOD_FreeWheel - VOD</t>
        </is>
      </c>
      <c r="E574" s="318" t="inlineStr">
        <is>
          <t>Discovery</t>
        </is>
      </c>
      <c r="F574" s="319" t="n">
        <v>43561</v>
      </c>
      <c r="G574" s="319" t="n">
        <v>43611</v>
      </c>
      <c r="H574" s="318" t="n">
        <v>562990</v>
      </c>
      <c r="I574" s="318" t="n">
        <v>0.71</v>
      </c>
      <c r="J574" s="318">
        <f>ROUND(H574*(I574/1000),2)</f>
        <v/>
      </c>
      <c r="K574" s="318" t="n"/>
    </row>
    <row r="575">
      <c r="B575" s="317" t="n">
        <v>548</v>
      </c>
      <c r="C575" s="318" t="n">
        <v>33088568</v>
      </c>
      <c r="D575" s="318" t="inlineStr">
        <is>
          <t>32319_Honda-Passport-TVE/VOD_FreeWheel - VOD</t>
        </is>
      </c>
      <c r="E575" s="318" t="inlineStr">
        <is>
          <t>Food Network</t>
        </is>
      </c>
      <c r="F575" s="319" t="n">
        <v>43561</v>
      </c>
      <c r="G575" s="319" t="n">
        <v>43611</v>
      </c>
      <c r="H575" s="318" t="n">
        <v>670341</v>
      </c>
      <c r="I575" s="318" t="n">
        <v>0.71</v>
      </c>
      <c r="J575" s="318">
        <f>ROUND(H575*(I575/1000),2)</f>
        <v/>
      </c>
      <c r="K575" s="318" t="n"/>
    </row>
    <row r="576">
      <c r="B576" s="317" t="n">
        <v>549</v>
      </c>
      <c r="C576" s="318" t="n">
        <v>33088568</v>
      </c>
      <c r="D576" s="318" t="inlineStr">
        <is>
          <t>32319_Honda-Passport-TVE/VOD_FreeWheel - VOD</t>
        </is>
      </c>
      <c r="E576" s="318" t="inlineStr">
        <is>
          <t>HGTV</t>
        </is>
      </c>
      <c r="F576" s="319" t="n">
        <v>43561</v>
      </c>
      <c r="G576" s="319" t="n">
        <v>43611</v>
      </c>
      <c r="H576" s="318" t="n">
        <v>635830</v>
      </c>
      <c r="I576" s="318" t="n">
        <v>0.71</v>
      </c>
      <c r="J576" s="318">
        <f>ROUND(H576*(I576/1000),2)</f>
        <v/>
      </c>
      <c r="K576" s="318" t="n"/>
    </row>
    <row r="577">
      <c r="B577" s="317" t="n">
        <v>550</v>
      </c>
      <c r="C577" s="318" t="n">
        <v>33088568</v>
      </c>
      <c r="D577" s="318" t="inlineStr">
        <is>
          <t>32319_Honda-Passport-TVE/VOD_FreeWheel - VOD</t>
        </is>
      </c>
      <c r="E577" s="318" t="inlineStr">
        <is>
          <t>Investigation Discovery</t>
        </is>
      </c>
      <c r="F577" s="319" t="n">
        <v>43561</v>
      </c>
      <c r="G577" s="319" t="n">
        <v>43611</v>
      </c>
      <c r="H577" s="318" t="n">
        <v>621552</v>
      </c>
      <c r="I577" s="318" t="n">
        <v>0.71</v>
      </c>
      <c r="J577" s="318">
        <f>ROUND(H577*(I577/1000),2)</f>
        <v/>
      </c>
      <c r="K577" s="318" t="n"/>
    </row>
    <row r="578">
      <c r="B578" s="317" t="n">
        <v>551</v>
      </c>
      <c r="C578" s="318" t="n">
        <v>33088568</v>
      </c>
      <c r="D578" s="318" t="inlineStr">
        <is>
          <t>32319_Honda-Passport-TVE/VOD_FreeWheel - VOD</t>
        </is>
      </c>
      <c r="E578" s="318" t="inlineStr">
        <is>
          <t>OWN: Oprah Winfrey Network</t>
        </is>
      </c>
      <c r="F578" s="319" t="n">
        <v>43561</v>
      </c>
      <c r="G578" s="319" t="n">
        <v>43611</v>
      </c>
      <c r="H578" s="318" t="n">
        <v>405177</v>
      </c>
      <c r="I578" s="318" t="n">
        <v>0.71</v>
      </c>
      <c r="J578" s="318">
        <f>ROUND(H578*(I578/1000),2)</f>
        <v/>
      </c>
      <c r="K578" s="318" t="n"/>
    </row>
    <row r="579">
      <c r="B579" s="317" t="n">
        <v>552</v>
      </c>
      <c r="C579" s="318" t="n">
        <v>33088568</v>
      </c>
      <c r="D579" s="318" t="inlineStr">
        <is>
          <t>32319_Honda-Passport-TVE/VOD_FreeWheel - VOD</t>
        </is>
      </c>
      <c r="E579" s="318" t="inlineStr">
        <is>
          <t>Science Channel</t>
        </is>
      </c>
      <c r="F579" s="319" t="n">
        <v>43561</v>
      </c>
      <c r="G579" s="319" t="n">
        <v>43611</v>
      </c>
      <c r="H579" s="318" t="n">
        <v>184769</v>
      </c>
      <c r="I579" s="318" t="n">
        <v>0.71</v>
      </c>
      <c r="J579" s="318">
        <f>ROUND(H579*(I579/1000),2)</f>
        <v/>
      </c>
      <c r="K579" s="318" t="n"/>
    </row>
    <row r="580">
      <c r="B580" s="317" t="n">
        <v>553</v>
      </c>
      <c r="C580" s="318" t="n">
        <v>33088568</v>
      </c>
      <c r="D580" s="318" t="inlineStr">
        <is>
          <t>32319_Honda-Passport-TVE/VOD_FreeWheel - VOD</t>
        </is>
      </c>
      <c r="E580" s="318" t="inlineStr">
        <is>
          <t>TLC</t>
        </is>
      </c>
      <c r="F580" s="319" t="n">
        <v>43561</v>
      </c>
      <c r="G580" s="319" t="n">
        <v>43611</v>
      </c>
      <c r="H580" s="318" t="n">
        <v>1078942</v>
      </c>
      <c r="I580" s="318" t="n">
        <v>0.71</v>
      </c>
      <c r="J580" s="318">
        <f>ROUND(H580*(I580/1000),2)</f>
        <v/>
      </c>
      <c r="K580" s="318" t="n"/>
    </row>
    <row r="581">
      <c r="B581" s="317" t="n">
        <v>554</v>
      </c>
      <c r="C581" s="318" t="n">
        <v>33088568</v>
      </c>
      <c r="D581" s="318" t="inlineStr">
        <is>
          <t>32319_Honda-Passport-TVE/VOD_FreeWheel - VOD</t>
        </is>
      </c>
      <c r="E581" s="318" t="inlineStr">
        <is>
          <t>Travel Channel</t>
        </is>
      </c>
      <c r="F581" s="319" t="n">
        <v>43561</v>
      </c>
      <c r="G581" s="319" t="n">
        <v>43611</v>
      </c>
      <c r="H581" s="318" t="n">
        <v>615321</v>
      </c>
      <c r="I581" s="318" t="n">
        <v>0.71</v>
      </c>
      <c r="J581" s="318">
        <f>ROUND(H581*(I581/1000),2)</f>
        <v/>
      </c>
      <c r="K581" s="318" t="n"/>
    </row>
    <row r="582">
      <c r="B582" s="317" t="n">
        <v>555</v>
      </c>
      <c r="C582" s="318" t="n">
        <v>33113614</v>
      </c>
      <c r="D582" s="318" t="inlineStr">
        <is>
          <t>31488_DCI Eli Lilly Verzenio - BUF 2Q19 - TVE/VOD</t>
        </is>
      </c>
      <c r="E582" s="318" t="inlineStr">
        <is>
          <t>American Heroes Channel</t>
        </is>
      </c>
      <c r="F582" s="319" t="n">
        <v>43570</v>
      </c>
      <c r="G582" s="319" t="n">
        <v>43646</v>
      </c>
      <c r="H582" s="318" t="n">
        <v>34</v>
      </c>
      <c r="I582" s="318" t="n">
        <v>0.71</v>
      </c>
      <c r="J582" s="318">
        <f>ROUND(H582*(I582/1000),2)</f>
        <v/>
      </c>
      <c r="K582" s="318" t="n"/>
    </row>
    <row r="583">
      <c r="B583" s="317" t="n">
        <v>556</v>
      </c>
      <c r="C583" s="318" t="n">
        <v>33113614</v>
      </c>
      <c r="D583" s="318" t="inlineStr">
        <is>
          <t>31488_DCI Eli Lilly Verzenio - BUF 2Q19 - TVE/VOD</t>
        </is>
      </c>
      <c r="E583" s="318" t="inlineStr">
        <is>
          <t>Animal Planet</t>
        </is>
      </c>
      <c r="F583" s="319" t="n">
        <v>43570</v>
      </c>
      <c r="G583" s="319" t="n">
        <v>43646</v>
      </c>
      <c r="H583" s="318" t="n">
        <v>42133</v>
      </c>
      <c r="I583" s="318" t="n">
        <v>0.71</v>
      </c>
      <c r="J583" s="318">
        <f>ROUND(H583*(I583/1000),2)</f>
        <v/>
      </c>
      <c r="K583" s="318" t="n"/>
    </row>
    <row r="584">
      <c r="B584" s="317" t="n">
        <v>557</v>
      </c>
      <c r="C584" s="318" t="n">
        <v>33113614</v>
      </c>
      <c r="D584" s="318" t="inlineStr">
        <is>
          <t>31488_DCI Eli Lilly Verzenio - BUF 2Q19 - TVE/VOD</t>
        </is>
      </c>
      <c r="E584" s="318" t="inlineStr">
        <is>
          <t>Destination America</t>
        </is>
      </c>
      <c r="F584" s="319" t="n">
        <v>43570</v>
      </c>
      <c r="G584" s="319" t="n">
        <v>43646</v>
      </c>
      <c r="H584" s="318" t="n">
        <v>2732</v>
      </c>
      <c r="I584" s="318" t="n">
        <v>0.71</v>
      </c>
      <c r="J584" s="318">
        <f>ROUND(H584*(I584/1000),2)</f>
        <v/>
      </c>
      <c r="K584" s="318" t="n"/>
    </row>
    <row r="585">
      <c r="B585" s="317" t="n">
        <v>558</v>
      </c>
      <c r="C585" s="318" t="n">
        <v>33113614</v>
      </c>
      <c r="D585" s="318" t="inlineStr">
        <is>
          <t>31488_DCI Eli Lilly Verzenio - BUF 2Q19 - TVE/VOD</t>
        </is>
      </c>
      <c r="E585" s="318" t="inlineStr">
        <is>
          <t>Discovery Life</t>
        </is>
      </c>
      <c r="F585" s="319" t="n">
        <v>43570</v>
      </c>
      <c r="G585" s="319" t="n">
        <v>43646</v>
      </c>
      <c r="H585" s="318" t="n">
        <v>3675</v>
      </c>
      <c r="I585" s="318" t="n">
        <v>0.71</v>
      </c>
      <c r="J585" s="318">
        <f>ROUND(H585*(I585/1000),2)</f>
        <v/>
      </c>
      <c r="K585" s="318" t="n"/>
    </row>
    <row r="586">
      <c r="B586" s="317" t="n">
        <v>559</v>
      </c>
      <c r="C586" s="318" t="n">
        <v>33113614</v>
      </c>
      <c r="D586" s="318" t="inlineStr">
        <is>
          <t>31488_DCI Eli Lilly Verzenio - BUF 2Q19 - TVE/VOD</t>
        </is>
      </c>
      <c r="E586" s="318" t="inlineStr">
        <is>
          <t>Investigation Discovery</t>
        </is>
      </c>
      <c r="F586" s="319" t="n">
        <v>43570</v>
      </c>
      <c r="G586" s="319" t="n">
        <v>43646</v>
      </c>
      <c r="H586" s="318" t="n">
        <v>68872</v>
      </c>
      <c r="I586" s="318" t="n">
        <v>0.71</v>
      </c>
      <c r="J586" s="318">
        <f>ROUND(H586*(I586/1000),2)</f>
        <v/>
      </c>
      <c r="K586" s="318" t="n"/>
    </row>
    <row r="587">
      <c r="B587" s="317" t="n">
        <v>560</v>
      </c>
      <c r="C587" s="318" t="n">
        <v>33113614</v>
      </c>
      <c r="D587" s="318" t="inlineStr">
        <is>
          <t>31488_DCI Eli Lilly Verzenio - BUF 2Q19 - TVE/VOD</t>
        </is>
      </c>
      <c r="E587" s="318" t="inlineStr">
        <is>
          <t>OWN: Oprah Winfrey Network</t>
        </is>
      </c>
      <c r="F587" s="319" t="n">
        <v>43570</v>
      </c>
      <c r="G587" s="319" t="n">
        <v>43646</v>
      </c>
      <c r="H587" s="318" t="n">
        <v>31626</v>
      </c>
      <c r="I587" s="318" t="n">
        <v>0.71</v>
      </c>
      <c r="J587" s="318">
        <f>ROUND(H587*(I587/1000),2)</f>
        <v/>
      </c>
      <c r="K587" s="318" t="n"/>
    </row>
    <row r="588">
      <c r="B588" s="317" t="n">
        <v>561</v>
      </c>
      <c r="C588" s="318" t="n">
        <v>33113614</v>
      </c>
      <c r="D588" s="318" t="inlineStr">
        <is>
          <t>31488_DCI Eli Lilly Verzenio - BUF 2Q19 - TVE/VOD</t>
        </is>
      </c>
      <c r="E588" s="318" t="inlineStr">
        <is>
          <t>TLC</t>
        </is>
      </c>
      <c r="F588" s="319" t="n">
        <v>43570</v>
      </c>
      <c r="G588" s="319" t="n">
        <v>43646</v>
      </c>
      <c r="H588" s="318" t="n">
        <v>104347</v>
      </c>
      <c r="I588" s="318" t="n">
        <v>0.71</v>
      </c>
      <c r="J588" s="318">
        <f>ROUND(H588*(I588/1000),2)</f>
        <v/>
      </c>
      <c r="K588" s="318" t="n"/>
    </row>
    <row r="589">
      <c r="B589" s="317" t="n">
        <v>562</v>
      </c>
      <c r="C589" s="318" t="n">
        <v>33121310</v>
      </c>
      <c r="D589" s="318" t="inlineStr">
        <is>
          <t>31987_NFCU Q2 2019 TVE VOD_FreeWheel VOD</t>
        </is>
      </c>
      <c r="E589" s="318" t="inlineStr">
        <is>
          <t>American Heroes Channel</t>
        </is>
      </c>
      <c r="F589" s="319" t="n">
        <v>43584</v>
      </c>
      <c r="G589" s="319" t="n">
        <v>43612</v>
      </c>
      <c r="H589" s="318" t="n">
        <v>14120</v>
      </c>
      <c r="I589" s="318" t="n">
        <v>0.71</v>
      </c>
      <c r="J589" s="318">
        <f>ROUND(H589*(I589/1000),2)</f>
        <v/>
      </c>
      <c r="K589" s="318" t="n"/>
    </row>
    <row r="590">
      <c r="B590" s="317" t="n">
        <v>563</v>
      </c>
      <c r="C590" s="318" t="n">
        <v>33121310</v>
      </c>
      <c r="D590" s="318" t="inlineStr">
        <is>
          <t>31987_NFCU Q2 2019 TVE VOD_FreeWheel VOD</t>
        </is>
      </c>
      <c r="E590" s="318" t="inlineStr">
        <is>
          <t>Animal Planet</t>
        </is>
      </c>
      <c r="F590" s="319" t="n">
        <v>43584</v>
      </c>
      <c r="G590" s="319" t="n">
        <v>43612</v>
      </c>
      <c r="H590" s="318" t="n">
        <v>74440</v>
      </c>
      <c r="I590" s="318" t="n">
        <v>0.71</v>
      </c>
      <c r="J590" s="318">
        <f>ROUND(H590*(I590/1000),2)</f>
        <v/>
      </c>
      <c r="K590" s="318" t="n"/>
    </row>
    <row r="591">
      <c r="B591" s="317" t="n">
        <v>564</v>
      </c>
      <c r="C591" s="318" t="n">
        <v>33121310</v>
      </c>
      <c r="D591" s="318" t="inlineStr">
        <is>
          <t>31987_NFCU Q2 2019 TVE VOD_FreeWheel VOD</t>
        </is>
      </c>
      <c r="E591" s="318" t="inlineStr">
        <is>
          <t>Cooking Channel</t>
        </is>
      </c>
      <c r="F591" s="319" t="n">
        <v>43584</v>
      </c>
      <c r="G591" s="319" t="n">
        <v>43612</v>
      </c>
      <c r="H591" s="318" t="n">
        <v>27025</v>
      </c>
      <c r="I591" s="318" t="n">
        <v>0.71</v>
      </c>
      <c r="J591" s="318">
        <f>ROUND(H591*(I591/1000),2)</f>
        <v/>
      </c>
      <c r="K591" s="318" t="n"/>
    </row>
    <row r="592">
      <c r="B592" s="317" t="n">
        <v>565</v>
      </c>
      <c r="C592" s="318" t="n">
        <v>33121310</v>
      </c>
      <c r="D592" s="318" t="inlineStr">
        <is>
          <t>31987_NFCU Q2 2019 TVE VOD_FreeWheel VOD</t>
        </is>
      </c>
      <c r="E592" s="318" t="inlineStr">
        <is>
          <t>Destination America</t>
        </is>
      </c>
      <c r="F592" s="319" t="n">
        <v>43584</v>
      </c>
      <c r="G592" s="319" t="n">
        <v>43612</v>
      </c>
      <c r="H592" s="318" t="n">
        <v>18189</v>
      </c>
      <c r="I592" s="318" t="n">
        <v>0.71</v>
      </c>
      <c r="J592" s="318">
        <f>ROUND(H592*(I592/1000),2)</f>
        <v/>
      </c>
      <c r="K592" s="318" t="n"/>
    </row>
    <row r="593">
      <c r="B593" s="317" t="n">
        <v>566</v>
      </c>
      <c r="C593" s="318" t="n">
        <v>33121310</v>
      </c>
      <c r="D593" s="318" t="inlineStr">
        <is>
          <t>31987_NFCU Q2 2019 TVE VOD_FreeWheel VOD</t>
        </is>
      </c>
      <c r="E593" s="318" t="inlineStr">
        <is>
          <t>Discovery</t>
        </is>
      </c>
      <c r="F593" s="319" t="n">
        <v>43584</v>
      </c>
      <c r="G593" s="319" t="n">
        <v>43612</v>
      </c>
      <c r="H593" s="318" t="n">
        <v>117077</v>
      </c>
      <c r="I593" s="318" t="n">
        <v>0.71</v>
      </c>
      <c r="J593" s="318">
        <f>ROUND(H593*(I593/1000),2)</f>
        <v/>
      </c>
      <c r="K593" s="318" t="n"/>
    </row>
    <row r="594">
      <c r="B594" s="317" t="n">
        <v>567</v>
      </c>
      <c r="C594" s="318" t="n">
        <v>33121310</v>
      </c>
      <c r="D594" s="318" t="inlineStr">
        <is>
          <t>31987_NFCU Q2 2019 TVE VOD_FreeWheel VOD</t>
        </is>
      </c>
      <c r="E594" s="318" t="inlineStr">
        <is>
          <t>Discovery Life</t>
        </is>
      </c>
      <c r="F594" s="319" t="n">
        <v>43584</v>
      </c>
      <c r="G594" s="319" t="n">
        <v>43612</v>
      </c>
      <c r="H594" s="318" t="n">
        <v>10236</v>
      </c>
      <c r="I594" s="318" t="n">
        <v>0.71</v>
      </c>
      <c r="J594" s="318">
        <f>ROUND(H594*(I594/1000),2)</f>
        <v/>
      </c>
      <c r="K594" s="318" t="n"/>
    </row>
    <row r="595">
      <c r="B595" s="317" t="n">
        <v>568</v>
      </c>
      <c r="C595" s="318" t="n">
        <v>33121310</v>
      </c>
      <c r="D595" s="318" t="inlineStr">
        <is>
          <t>31987_NFCU Q2 2019 TVE VOD_FreeWheel VOD</t>
        </is>
      </c>
      <c r="E595" s="318" t="inlineStr">
        <is>
          <t>DIY Network</t>
        </is>
      </c>
      <c r="F595" s="319" t="n">
        <v>43584</v>
      </c>
      <c r="G595" s="319" t="n">
        <v>43612</v>
      </c>
      <c r="H595" s="318" t="n">
        <v>27083</v>
      </c>
      <c r="I595" s="318" t="n">
        <v>0.71</v>
      </c>
      <c r="J595" s="318">
        <f>ROUND(H595*(I595/1000),2)</f>
        <v/>
      </c>
      <c r="K595" s="318" t="n"/>
    </row>
    <row r="596">
      <c r="B596" s="317" t="n">
        <v>569</v>
      </c>
      <c r="C596" s="318" t="n">
        <v>33121310</v>
      </c>
      <c r="D596" s="318" t="inlineStr">
        <is>
          <t>31987_NFCU Q2 2019 TVE VOD_FreeWheel VOD</t>
        </is>
      </c>
      <c r="E596" s="318" t="inlineStr">
        <is>
          <t>Food Network</t>
        </is>
      </c>
      <c r="F596" s="319" t="n">
        <v>43584</v>
      </c>
      <c r="G596" s="319" t="n">
        <v>43612</v>
      </c>
      <c r="H596" s="318" t="n">
        <v>113384</v>
      </c>
      <c r="I596" s="318" t="n">
        <v>0.71</v>
      </c>
      <c r="J596" s="318">
        <f>ROUND(H596*(I596/1000),2)</f>
        <v/>
      </c>
      <c r="K596" s="318" t="n"/>
    </row>
    <row r="597">
      <c r="B597" s="317" t="n">
        <v>570</v>
      </c>
      <c r="C597" s="318" t="n">
        <v>33121310</v>
      </c>
      <c r="D597" s="318" t="inlineStr">
        <is>
          <t>31987_NFCU Q2 2019 TVE VOD_FreeWheel VOD</t>
        </is>
      </c>
      <c r="E597" s="318" t="inlineStr">
        <is>
          <t>HGTV</t>
        </is>
      </c>
      <c r="F597" s="319" t="n">
        <v>43584</v>
      </c>
      <c r="G597" s="319" t="n">
        <v>43612</v>
      </c>
      <c r="H597" s="318" t="n">
        <v>81075</v>
      </c>
      <c r="I597" s="318" t="n">
        <v>0.71</v>
      </c>
      <c r="J597" s="318">
        <f>ROUND(H597*(I597/1000),2)</f>
        <v/>
      </c>
      <c r="K597" s="318" t="n"/>
    </row>
    <row r="598">
      <c r="B598" s="317" t="n">
        <v>571</v>
      </c>
      <c r="C598" s="318" t="n">
        <v>33121310</v>
      </c>
      <c r="D598" s="318" t="inlineStr">
        <is>
          <t>31987_NFCU Q2 2019 TVE VOD_FreeWheel VOD</t>
        </is>
      </c>
      <c r="E598" s="318" t="inlineStr">
        <is>
          <t>Investigation Discovery</t>
        </is>
      </c>
      <c r="F598" s="319" t="n">
        <v>43584</v>
      </c>
      <c r="G598" s="319" t="n">
        <v>43612</v>
      </c>
      <c r="H598" s="318" t="n">
        <v>122509</v>
      </c>
      <c r="I598" s="318" t="n">
        <v>0.71</v>
      </c>
      <c r="J598" s="318">
        <f>ROUND(H598*(I598/1000),2)</f>
        <v/>
      </c>
      <c r="K598" s="318" t="n"/>
    </row>
    <row r="599">
      <c r="B599" s="317" t="n">
        <v>572</v>
      </c>
      <c r="C599" s="318" t="n">
        <v>33121310</v>
      </c>
      <c r="D599" s="318" t="inlineStr">
        <is>
          <t>31987_NFCU Q2 2019 TVE VOD_FreeWheel VOD</t>
        </is>
      </c>
      <c r="E599" s="318" t="inlineStr">
        <is>
          <t>OWN: Oprah Winfrey Network</t>
        </is>
      </c>
      <c r="F599" s="319" t="n">
        <v>43584</v>
      </c>
      <c r="G599" s="319" t="n">
        <v>43612</v>
      </c>
      <c r="H599" s="318" t="n">
        <v>121844</v>
      </c>
      <c r="I599" s="318" t="n">
        <v>0.71</v>
      </c>
      <c r="J599" s="318">
        <f>ROUND(H599*(I599/1000),2)</f>
        <v/>
      </c>
      <c r="K599" s="318" t="n"/>
    </row>
    <row r="600">
      <c r="B600" s="317" t="n">
        <v>573</v>
      </c>
      <c r="C600" s="318" t="n">
        <v>33121310</v>
      </c>
      <c r="D600" s="318" t="inlineStr">
        <is>
          <t>31987_NFCU Q2 2019 TVE VOD_FreeWheel VOD</t>
        </is>
      </c>
      <c r="E600" s="318" t="inlineStr">
        <is>
          <t>Science Channel</t>
        </is>
      </c>
      <c r="F600" s="319" t="n">
        <v>43584</v>
      </c>
      <c r="G600" s="319" t="n">
        <v>43612</v>
      </c>
      <c r="H600" s="318" t="n">
        <v>48246</v>
      </c>
      <c r="I600" s="318" t="n">
        <v>0.71</v>
      </c>
      <c r="J600" s="318">
        <f>ROUND(H600*(I600/1000),2)</f>
        <v/>
      </c>
      <c r="K600" s="318" t="n"/>
    </row>
    <row r="601">
      <c r="B601" s="317" t="n">
        <v>574</v>
      </c>
      <c r="C601" s="318" t="n">
        <v>33121310</v>
      </c>
      <c r="D601" s="318" t="inlineStr">
        <is>
          <t>31987_NFCU Q2 2019 TVE VOD_FreeWheel VOD</t>
        </is>
      </c>
      <c r="E601" s="318" t="inlineStr">
        <is>
          <t>TLC</t>
        </is>
      </c>
      <c r="F601" s="319" t="n">
        <v>43584</v>
      </c>
      <c r="G601" s="319" t="n">
        <v>43612</v>
      </c>
      <c r="H601" s="318" t="n">
        <v>175682</v>
      </c>
      <c r="I601" s="318" t="n">
        <v>0.71</v>
      </c>
      <c r="J601" s="318">
        <f>ROUND(H601*(I601/1000),2)</f>
        <v/>
      </c>
      <c r="K601" s="318" t="n"/>
    </row>
    <row r="602">
      <c r="B602" s="317" t="n">
        <v>575</v>
      </c>
      <c r="C602" s="318" t="n">
        <v>33121310</v>
      </c>
      <c r="D602" s="318" t="inlineStr">
        <is>
          <t>31987_NFCU Q2 2019 TVE VOD_FreeWheel VOD</t>
        </is>
      </c>
      <c r="E602" s="318" t="inlineStr">
        <is>
          <t>Travel Channel</t>
        </is>
      </c>
      <c r="F602" s="319" t="n">
        <v>43584</v>
      </c>
      <c r="G602" s="319" t="n">
        <v>43612</v>
      </c>
      <c r="H602" s="318" t="n">
        <v>173771</v>
      </c>
      <c r="I602" s="318" t="n">
        <v>0.71</v>
      </c>
      <c r="J602" s="318">
        <f>ROUND(H602*(I602/1000),2)</f>
        <v/>
      </c>
      <c r="K602" s="318" t="n"/>
    </row>
    <row r="603">
      <c r="B603" s="317" t="n">
        <v>576</v>
      </c>
      <c r="C603" s="318" t="n">
        <v>33121310</v>
      </c>
      <c r="D603" s="318" t="inlineStr">
        <is>
          <t>31987_NFCU Q2 2019 TVE VOD_FreeWheel VOD</t>
        </is>
      </c>
      <c r="E603" s="318" t="inlineStr">
        <is>
          <t>Velocity</t>
        </is>
      </c>
      <c r="F603" s="319" t="n">
        <v>43584</v>
      </c>
      <c r="G603" s="319" t="n">
        <v>43612</v>
      </c>
      <c r="H603" s="318" t="n">
        <v>17363</v>
      </c>
      <c r="I603" s="318" t="n">
        <v>0.71</v>
      </c>
      <c r="J603" s="318">
        <f>ROUND(H603*(I603/1000),2)</f>
        <v/>
      </c>
      <c r="K603" s="318" t="n"/>
    </row>
    <row r="604">
      <c r="B604" s="317" t="n">
        <v>577</v>
      </c>
      <c r="C604" s="318" t="n">
        <v>33121874</v>
      </c>
      <c r="D604" s="318" t="inlineStr">
        <is>
          <t>32332_Target - WWL 2.0 Digital Q2'19 - ALL</t>
        </is>
      </c>
      <c r="E604" s="318" t="inlineStr">
        <is>
          <t>Cooking Channel</t>
        </is>
      </c>
      <c r="F604" s="319" t="n">
        <v>43564</v>
      </c>
      <c r="G604" s="319" t="n">
        <v>43646</v>
      </c>
      <c r="H604" s="318" t="n">
        <v>122468</v>
      </c>
      <c r="I604" s="318" t="n">
        <v>0.71</v>
      </c>
      <c r="J604" s="318">
        <f>ROUND(H604*(I604/1000),2)</f>
        <v/>
      </c>
      <c r="K604" s="318" t="n"/>
    </row>
    <row r="605">
      <c r="B605" s="317" t="n">
        <v>578</v>
      </c>
      <c r="C605" s="318" t="n">
        <v>33121874</v>
      </c>
      <c r="D605" s="318" t="inlineStr">
        <is>
          <t>32332_Target - WWL 2.0 Digital Q2'19 - ALL</t>
        </is>
      </c>
      <c r="E605" s="318" t="inlineStr">
        <is>
          <t>Destination America</t>
        </is>
      </c>
      <c r="F605" s="319" t="n">
        <v>43564</v>
      </c>
      <c r="G605" s="319" t="n">
        <v>43646</v>
      </c>
      <c r="H605" s="318" t="n">
        <v>96</v>
      </c>
      <c r="I605" s="318" t="n">
        <v>0.71</v>
      </c>
      <c r="J605" s="318">
        <f>ROUND(H605*(I605/1000),2)</f>
        <v/>
      </c>
      <c r="K605" s="318" t="n"/>
    </row>
    <row r="606">
      <c r="B606" s="317" t="n">
        <v>579</v>
      </c>
      <c r="C606" s="318" t="n">
        <v>33121874</v>
      </c>
      <c r="D606" s="318" t="inlineStr">
        <is>
          <t>32332_Target - WWL 2.0 Digital Q2'19 - ALL</t>
        </is>
      </c>
      <c r="E606" s="318" t="inlineStr">
        <is>
          <t>DIY Network</t>
        </is>
      </c>
      <c r="F606" s="319" t="n">
        <v>43564</v>
      </c>
      <c r="G606" s="319" t="n">
        <v>43646</v>
      </c>
      <c r="H606" s="318" t="n">
        <v>150440</v>
      </c>
      <c r="I606" s="318" t="n">
        <v>0.71</v>
      </c>
      <c r="J606" s="318">
        <f>ROUND(H606*(I606/1000),2)</f>
        <v/>
      </c>
      <c r="K606" s="318" t="n"/>
    </row>
    <row r="607">
      <c r="B607" s="317" t="n">
        <v>580</v>
      </c>
      <c r="C607" s="318" t="n">
        <v>33121874</v>
      </c>
      <c r="D607" s="318" t="inlineStr">
        <is>
          <t>32332_Target - WWL 2.0 Digital Q2'19 - ALL</t>
        </is>
      </c>
      <c r="E607" s="318" t="inlineStr">
        <is>
          <t>Food Network</t>
        </is>
      </c>
      <c r="F607" s="319" t="n">
        <v>43564</v>
      </c>
      <c r="G607" s="319" t="n">
        <v>43646</v>
      </c>
      <c r="H607" s="318" t="n">
        <v>533000</v>
      </c>
      <c r="I607" s="318" t="n">
        <v>0.71</v>
      </c>
      <c r="J607" s="318">
        <f>ROUND(H607*(I607/1000),2)</f>
        <v/>
      </c>
      <c r="K607" s="318" t="n"/>
    </row>
    <row r="608">
      <c r="B608" s="317" t="n">
        <v>581</v>
      </c>
      <c r="C608" s="318" t="n">
        <v>33121874</v>
      </c>
      <c r="D608" s="318" t="inlineStr">
        <is>
          <t>32332_Target - WWL 2.0 Digital Q2'19 - ALL</t>
        </is>
      </c>
      <c r="E608" s="318" t="inlineStr">
        <is>
          <t>HGTV</t>
        </is>
      </c>
      <c r="F608" s="319" t="n">
        <v>43564</v>
      </c>
      <c r="G608" s="319" t="n">
        <v>43646</v>
      </c>
      <c r="H608" s="318" t="n">
        <v>415725</v>
      </c>
      <c r="I608" s="318" t="n">
        <v>0.71</v>
      </c>
      <c r="J608" s="318">
        <f>ROUND(H608*(I608/1000),2)</f>
        <v/>
      </c>
      <c r="K608" s="318" t="n"/>
    </row>
    <row r="609">
      <c r="B609" s="317" t="n">
        <v>582</v>
      </c>
      <c r="C609" s="318" t="n">
        <v>33121874</v>
      </c>
      <c r="D609" s="318" t="inlineStr">
        <is>
          <t>32332_Target - WWL 2.0 Digital Q2'19 - ALL</t>
        </is>
      </c>
      <c r="E609" s="318" t="inlineStr">
        <is>
          <t>Travel Channel</t>
        </is>
      </c>
      <c r="F609" s="319" t="n">
        <v>43564</v>
      </c>
      <c r="G609" s="319" t="n">
        <v>43646</v>
      </c>
      <c r="H609" s="318" t="n">
        <v>823601</v>
      </c>
      <c r="I609" s="318" t="n">
        <v>0.71</v>
      </c>
      <c r="J609" s="318">
        <f>ROUND(H609*(I609/1000),2)</f>
        <v/>
      </c>
      <c r="K609" s="318" t="n"/>
    </row>
    <row r="610">
      <c r="B610" s="317" t="n">
        <v>583</v>
      </c>
      <c r="C610" s="318" t="n">
        <v>33135755</v>
      </c>
      <c r="D610" s="318" t="inlineStr">
        <is>
          <t>32377_2Q'19 Dairy Queen FEP/VOD Linear ADU for 17/18 Liability</t>
        </is>
      </c>
      <c r="E610" s="318" t="inlineStr">
        <is>
          <t>Animal Planet</t>
        </is>
      </c>
      <c r="F610" s="319" t="n">
        <v>43584</v>
      </c>
      <c r="G610" s="319" t="n">
        <v>43646</v>
      </c>
      <c r="H610" s="318" t="n">
        <v>1543137</v>
      </c>
      <c r="I610" s="318" t="n">
        <v>0.71</v>
      </c>
      <c r="J610" s="318">
        <f>ROUND(H610*(I610/1000),2)</f>
        <v/>
      </c>
      <c r="K610" s="318" t="n"/>
    </row>
    <row r="611">
      <c r="B611" s="317" t="n">
        <v>584</v>
      </c>
      <c r="C611" s="318" t="n">
        <v>33168548</v>
      </c>
      <c r="D611" s="318" t="inlineStr">
        <is>
          <t>32428_Oxygen - Murder for Hire 2Q'19 - VOD</t>
        </is>
      </c>
      <c r="E611" s="318" t="inlineStr">
        <is>
          <t>TLC</t>
        </is>
      </c>
      <c r="F611" s="319" t="n">
        <v>43566</v>
      </c>
      <c r="G611" s="319" t="n">
        <v>43626</v>
      </c>
      <c r="H611" s="318" t="n">
        <v>1431997</v>
      </c>
      <c r="I611" s="318" t="n">
        <v>0.71</v>
      </c>
      <c r="J611" s="318">
        <f>ROUND(H611*(I611/1000),2)</f>
        <v/>
      </c>
      <c r="K611" s="318" t="n"/>
    </row>
    <row r="612">
      <c r="B612" s="317" t="n">
        <v>585</v>
      </c>
      <c r="C612" s="318" t="n">
        <v>33173390</v>
      </c>
      <c r="D612" s="318" t="inlineStr">
        <is>
          <t>32342_FCA Chrysler Upfront - Q219 RAMHD - TVE/VOD_FreeWheel - VOD</t>
        </is>
      </c>
      <c r="E612" s="318" t="inlineStr">
        <is>
          <t>Discovery</t>
        </is>
      </c>
      <c r="F612" s="319" t="n">
        <v>43566</v>
      </c>
      <c r="G612" s="319" t="n">
        <v>43646</v>
      </c>
      <c r="H612" s="318" t="n">
        <v>339039</v>
      </c>
      <c r="I612" s="318" t="n">
        <v>0.71</v>
      </c>
      <c r="J612" s="318">
        <f>ROUND(H612*(I612/1000),2)</f>
        <v/>
      </c>
      <c r="K612" s="318" t="n"/>
    </row>
    <row r="613">
      <c r="B613" s="317" t="n">
        <v>586</v>
      </c>
      <c r="C613" s="318" t="n">
        <v>33187421</v>
      </c>
      <c r="D613" s="318" t="inlineStr">
        <is>
          <t>32452_ABI Spiked Seltzer - 2Q19 - VOD</t>
        </is>
      </c>
      <c r="E613" s="318" t="inlineStr">
        <is>
          <t>Discovery</t>
        </is>
      </c>
      <c r="F613" s="319" t="n">
        <v>43586</v>
      </c>
      <c r="G613" s="319" t="n">
        <v>43639</v>
      </c>
      <c r="H613" s="318" t="n">
        <v>129489</v>
      </c>
      <c r="I613" s="318" t="n">
        <v>0.71</v>
      </c>
      <c r="J613" s="318">
        <f>ROUND(H613*(I613/1000),2)</f>
        <v/>
      </c>
      <c r="K613" s="318" t="n"/>
    </row>
    <row r="614">
      <c r="B614" s="317" t="n">
        <v>587</v>
      </c>
      <c r="C614" s="318" t="n">
        <v>33187421</v>
      </c>
      <c r="D614" s="318" t="inlineStr">
        <is>
          <t>32452_ABI Spiked Seltzer - 2Q19 - VOD</t>
        </is>
      </c>
      <c r="E614" s="318" t="inlineStr">
        <is>
          <t>Food Network</t>
        </is>
      </c>
      <c r="F614" s="319" t="n">
        <v>43586</v>
      </c>
      <c r="G614" s="319" t="n">
        <v>43639</v>
      </c>
      <c r="H614" s="318" t="n">
        <v>170920</v>
      </c>
      <c r="I614" s="318" t="n">
        <v>0.71</v>
      </c>
      <c r="J614" s="318">
        <f>ROUND(H614*(I614/1000),2)</f>
        <v/>
      </c>
      <c r="K614" s="318" t="n"/>
    </row>
    <row r="615">
      <c r="B615" s="317" t="n">
        <v>588</v>
      </c>
      <c r="C615" s="318" t="n">
        <v>33187421</v>
      </c>
      <c r="D615" s="318" t="inlineStr">
        <is>
          <t>32452_ABI Spiked Seltzer - 2Q19 - VOD</t>
        </is>
      </c>
      <c r="E615" s="318" t="inlineStr">
        <is>
          <t>HGTV</t>
        </is>
      </c>
      <c r="F615" s="319" t="n">
        <v>43586</v>
      </c>
      <c r="G615" s="319" t="n">
        <v>43639</v>
      </c>
      <c r="H615" s="318" t="n">
        <v>135680</v>
      </c>
      <c r="I615" s="318" t="n">
        <v>0.71</v>
      </c>
      <c r="J615" s="318">
        <f>ROUND(H615*(I615/1000),2)</f>
        <v/>
      </c>
      <c r="K615" s="318" t="n"/>
    </row>
    <row r="616">
      <c r="B616" s="317" t="n">
        <v>589</v>
      </c>
      <c r="C616" s="318" t="n">
        <v>33187421</v>
      </c>
      <c r="D616" s="318" t="inlineStr">
        <is>
          <t>32452_ABI Spiked Seltzer - 2Q19 - VOD</t>
        </is>
      </c>
      <c r="E616" s="318" t="inlineStr">
        <is>
          <t>Travel Channel</t>
        </is>
      </c>
      <c r="F616" s="319" t="n">
        <v>43586</v>
      </c>
      <c r="G616" s="319" t="n">
        <v>43639</v>
      </c>
      <c r="H616" s="318" t="n">
        <v>177132</v>
      </c>
      <c r="I616" s="318" t="n">
        <v>0.71</v>
      </c>
      <c r="J616" s="318">
        <f>ROUND(H616*(I616/1000),2)</f>
        <v/>
      </c>
      <c r="K616" s="318" t="n"/>
    </row>
    <row r="617">
      <c r="B617" s="317" t="n">
        <v>590</v>
      </c>
      <c r="C617" s="318" t="n">
        <v>33189738</v>
      </c>
      <c r="D617" s="318" t="inlineStr">
        <is>
          <t>32444_ABI Bud Light - 2Q19 - VOD</t>
        </is>
      </c>
      <c r="E617" s="318" t="inlineStr">
        <is>
          <t>Discovery</t>
        </is>
      </c>
      <c r="F617" s="319" t="n">
        <v>43586</v>
      </c>
      <c r="G617" s="319" t="n">
        <v>43646</v>
      </c>
      <c r="H617" s="318" t="n">
        <v>603543</v>
      </c>
      <c r="I617" s="318" t="n">
        <v>0.71</v>
      </c>
      <c r="J617" s="318">
        <f>ROUND(H617*(I617/1000),2)</f>
        <v/>
      </c>
      <c r="K617" s="318" t="n"/>
    </row>
    <row r="618">
      <c r="B618" s="317" t="n">
        <v>591</v>
      </c>
      <c r="C618" s="318" t="n">
        <v>33189738</v>
      </c>
      <c r="D618" s="318" t="inlineStr">
        <is>
          <t>32444_ABI Bud Light - 2Q19 - VOD</t>
        </is>
      </c>
      <c r="E618" s="318" t="inlineStr">
        <is>
          <t>Travel Channel</t>
        </is>
      </c>
      <c r="F618" s="319" t="n">
        <v>43586</v>
      </c>
      <c r="G618" s="319" t="n">
        <v>43646</v>
      </c>
      <c r="H618" s="318" t="n">
        <v>507309</v>
      </c>
      <c r="I618" s="318" t="n">
        <v>0.71</v>
      </c>
      <c r="J618" s="318">
        <f>ROUND(H618*(I618/1000),2)</f>
        <v/>
      </c>
      <c r="K618" s="318" t="n"/>
    </row>
    <row r="619">
      <c r="B619" s="317" t="n">
        <v>592</v>
      </c>
      <c r="C619" s="318" t="n">
        <v>33190927</v>
      </c>
      <c r="D619" s="318" t="inlineStr">
        <is>
          <t>32450_ABI Ultra - 2Q19 - VOD</t>
        </is>
      </c>
      <c r="E619" s="318" t="inlineStr">
        <is>
          <t>Discovery</t>
        </is>
      </c>
      <c r="F619" s="319" t="n">
        <v>43586</v>
      </c>
      <c r="G619" s="319" t="n">
        <v>43646</v>
      </c>
      <c r="H619" s="318" t="n">
        <v>624523</v>
      </c>
      <c r="I619" s="318" t="n">
        <v>0.71</v>
      </c>
      <c r="J619" s="318">
        <f>ROUND(H619*(I619/1000),2)</f>
        <v/>
      </c>
      <c r="K619" s="318" t="n"/>
    </row>
    <row r="620">
      <c r="B620" s="317" t="n">
        <v>593</v>
      </c>
      <c r="C620" s="318" t="n">
        <v>33190927</v>
      </c>
      <c r="D620" s="318" t="inlineStr">
        <is>
          <t>32450_ABI Ultra - 2Q19 - VOD</t>
        </is>
      </c>
      <c r="E620" s="318" t="inlineStr">
        <is>
          <t>HGTV</t>
        </is>
      </c>
      <c r="F620" s="319" t="n">
        <v>43586</v>
      </c>
      <c r="G620" s="319" t="n">
        <v>43646</v>
      </c>
      <c r="H620" s="318" t="n">
        <v>682132</v>
      </c>
      <c r="I620" s="318" t="n">
        <v>0.71</v>
      </c>
      <c r="J620" s="318">
        <f>ROUND(H620*(I620/1000),2)</f>
        <v/>
      </c>
      <c r="K620" s="318" t="n"/>
    </row>
    <row r="621">
      <c r="B621" s="317" t="n">
        <v>594</v>
      </c>
      <c r="C621" s="318" t="n">
        <v>33190927</v>
      </c>
      <c r="D621" s="318" t="inlineStr">
        <is>
          <t>32450_ABI Ultra - 2Q19 - VOD</t>
        </is>
      </c>
      <c r="E621" s="318" t="inlineStr">
        <is>
          <t>Travel Channel</t>
        </is>
      </c>
      <c r="F621" s="319" t="n">
        <v>43586</v>
      </c>
      <c r="G621" s="319" t="n">
        <v>43646</v>
      </c>
      <c r="H621" s="318" t="n">
        <v>389590</v>
      </c>
      <c r="I621" s="318" t="n">
        <v>0.71</v>
      </c>
      <c r="J621" s="318">
        <f>ROUND(H621*(I621/1000),2)</f>
        <v/>
      </c>
      <c r="K621" s="318" t="n"/>
    </row>
    <row r="622">
      <c r="B622" s="317" t="n">
        <v>595</v>
      </c>
      <c r="C622" s="318" t="n">
        <v>33192344</v>
      </c>
      <c r="D622" s="318" t="inlineStr">
        <is>
          <t>32451_ABI Pure Gold - 2Q19 - VOD</t>
        </is>
      </c>
      <c r="E622" s="318" t="inlineStr">
        <is>
          <t>Cooking Channel</t>
        </is>
      </c>
      <c r="F622" s="319" t="n">
        <v>43586</v>
      </c>
      <c r="G622" s="319" t="n">
        <v>43646</v>
      </c>
      <c r="H622" s="318" t="n">
        <v>13931</v>
      </c>
      <c r="I622" s="318" t="n">
        <v>0.71</v>
      </c>
      <c r="J622" s="318">
        <f>ROUND(H622*(I622/1000),2)</f>
        <v/>
      </c>
      <c r="K622" s="318" t="n"/>
    </row>
    <row r="623">
      <c r="B623" s="317" t="n">
        <v>596</v>
      </c>
      <c r="C623" s="318" t="n">
        <v>33192344</v>
      </c>
      <c r="D623" s="318" t="inlineStr">
        <is>
          <t>32451_ABI Pure Gold - 2Q19 - VOD</t>
        </is>
      </c>
      <c r="E623" s="318" t="inlineStr">
        <is>
          <t>Destination America</t>
        </is>
      </c>
      <c r="F623" s="319" t="n">
        <v>43586</v>
      </c>
      <c r="G623" s="319" t="n">
        <v>43646</v>
      </c>
      <c r="H623" s="318" t="n">
        <v>36</v>
      </c>
      <c r="I623" s="318" t="n">
        <v>0.71</v>
      </c>
      <c r="J623" s="318">
        <f>ROUND(H623*(I623/1000),2)</f>
        <v/>
      </c>
      <c r="K623" s="318" t="n"/>
    </row>
    <row r="624">
      <c r="B624" s="317" t="n">
        <v>597</v>
      </c>
      <c r="C624" s="318" t="n">
        <v>33192344</v>
      </c>
      <c r="D624" s="318" t="inlineStr">
        <is>
          <t>32451_ABI Pure Gold - 2Q19 - VOD</t>
        </is>
      </c>
      <c r="E624" s="318" t="inlineStr">
        <is>
          <t>Food Network</t>
        </is>
      </c>
      <c r="F624" s="319" t="n">
        <v>43586</v>
      </c>
      <c r="G624" s="319" t="n">
        <v>43646</v>
      </c>
      <c r="H624" s="318" t="n">
        <v>346340</v>
      </c>
      <c r="I624" s="318" t="n">
        <v>0.71</v>
      </c>
      <c r="J624" s="318">
        <f>ROUND(H624*(I624/1000),2)</f>
        <v/>
      </c>
      <c r="K624" s="318" t="n"/>
    </row>
    <row r="625">
      <c r="B625" s="317" t="n">
        <v>598</v>
      </c>
      <c r="C625" s="318" t="n">
        <v>33192344</v>
      </c>
      <c r="D625" s="318" t="inlineStr">
        <is>
          <t>32451_ABI Pure Gold - 2Q19 - VOD</t>
        </is>
      </c>
      <c r="E625" s="318" t="inlineStr">
        <is>
          <t>HGTV</t>
        </is>
      </c>
      <c r="F625" s="319" t="n">
        <v>43586</v>
      </c>
      <c r="G625" s="319" t="n">
        <v>43646</v>
      </c>
      <c r="H625" s="318" t="n">
        <v>337476</v>
      </c>
      <c r="I625" s="318" t="n">
        <v>0.71</v>
      </c>
      <c r="J625" s="318">
        <f>ROUND(H625*(I625/1000),2)</f>
        <v/>
      </c>
      <c r="K625" s="318" t="n"/>
    </row>
    <row r="626">
      <c r="B626" s="317" t="n">
        <v>599</v>
      </c>
      <c r="C626" s="318" t="n">
        <v>33192344</v>
      </c>
      <c r="D626" s="318" t="inlineStr">
        <is>
          <t>32451_ABI Pure Gold - 2Q19 - VOD</t>
        </is>
      </c>
      <c r="E626" s="318" t="inlineStr">
        <is>
          <t>Travel Channel</t>
        </is>
      </c>
      <c r="F626" s="319" t="n">
        <v>43586</v>
      </c>
      <c r="G626" s="319" t="n">
        <v>43646</v>
      </c>
      <c r="H626" s="318" t="n">
        <v>128771</v>
      </c>
      <c r="I626" s="318" t="n">
        <v>0.71</v>
      </c>
      <c r="J626" s="318">
        <f>ROUND(H626*(I626/1000),2)</f>
        <v/>
      </c>
      <c r="K626" s="318" t="n"/>
    </row>
    <row r="627">
      <c r="B627" s="317" t="n">
        <v>600</v>
      </c>
      <c r="C627" s="318" t="n">
        <v>33222474</v>
      </c>
      <c r="D627" s="318" t="inlineStr">
        <is>
          <t>32196_Modelo|HorizonMedia|Caputo|$229.5k|1Q-4Q19|UF_FreeWheel_VOD</t>
        </is>
      </c>
      <c r="E627" s="318" t="inlineStr">
        <is>
          <t>Animal Planet</t>
        </is>
      </c>
      <c r="F627" s="319" t="n">
        <v>43570</v>
      </c>
      <c r="G627" s="319" t="n">
        <v>43646</v>
      </c>
      <c r="H627" s="318" t="n">
        <v>212173</v>
      </c>
      <c r="I627" s="318" t="n">
        <v>0.71</v>
      </c>
      <c r="J627" s="318">
        <f>ROUND(H627*(I627/1000),2)</f>
        <v/>
      </c>
      <c r="K627" s="318" t="n"/>
    </row>
    <row r="628">
      <c r="B628" s="317" t="n">
        <v>601</v>
      </c>
      <c r="C628" s="318" t="n">
        <v>33222474</v>
      </c>
      <c r="D628" s="318" t="inlineStr">
        <is>
          <t>32196_Modelo|HorizonMedia|Caputo|$229.5k|1Q-4Q19|UF_FreeWheel_VOD</t>
        </is>
      </c>
      <c r="E628" s="318" t="inlineStr">
        <is>
          <t>Discovery</t>
        </is>
      </c>
      <c r="F628" s="319" t="n">
        <v>43570</v>
      </c>
      <c r="G628" s="319" t="n">
        <v>43646</v>
      </c>
      <c r="H628" s="318" t="n">
        <v>533261</v>
      </c>
      <c r="I628" s="318" t="n">
        <v>0.71</v>
      </c>
      <c r="J628" s="318">
        <f>ROUND(H628*(I628/1000),2)</f>
        <v/>
      </c>
      <c r="K628" s="318" t="n"/>
    </row>
    <row r="629">
      <c r="B629" s="317" t="n">
        <v>602</v>
      </c>
      <c r="C629" s="318" t="n">
        <v>33222474</v>
      </c>
      <c r="D629" s="318" t="inlineStr">
        <is>
          <t>32196_Modelo|HorizonMedia|Caputo|$229.5k|1Q-4Q19|UF_FreeWheel_VOD</t>
        </is>
      </c>
      <c r="E629" s="318" t="inlineStr">
        <is>
          <t>Science Channel</t>
        </is>
      </c>
      <c r="F629" s="319" t="n">
        <v>43570</v>
      </c>
      <c r="G629" s="319" t="n">
        <v>43646</v>
      </c>
      <c r="H629" s="318" t="n">
        <v>129897</v>
      </c>
      <c r="I629" s="318" t="n">
        <v>0.71</v>
      </c>
      <c r="J629" s="318">
        <f>ROUND(H629*(I629/1000),2)</f>
        <v/>
      </c>
      <c r="K629" s="318" t="n"/>
    </row>
    <row r="630">
      <c r="B630" s="317" t="n">
        <v>603</v>
      </c>
      <c r="C630" s="318" t="n">
        <v>33223910</v>
      </c>
      <c r="D630" s="318" t="inlineStr">
        <is>
          <t>32489_Honda-Regional 2Q19-3Q19-TVE/VOD_FreeWheel - VOD</t>
        </is>
      </c>
      <c r="E630" s="318" t="inlineStr">
        <is>
          <t>Discovery</t>
        </is>
      </c>
      <c r="F630" s="319" t="n">
        <v>43573</v>
      </c>
      <c r="G630" s="319" t="n">
        <v>43650</v>
      </c>
      <c r="H630" s="318" t="n">
        <v>223538</v>
      </c>
      <c r="I630" s="318" t="n">
        <v>0.71</v>
      </c>
      <c r="J630" s="318">
        <f>ROUND(H630*(I630/1000),2)</f>
        <v/>
      </c>
      <c r="K630" s="318" t="n"/>
    </row>
    <row r="631">
      <c r="B631" s="317" t="n">
        <v>604</v>
      </c>
      <c r="C631" s="318" t="n">
        <v>33223910</v>
      </c>
      <c r="D631" s="318" t="inlineStr">
        <is>
          <t>32489_Honda-Regional 2Q19-3Q19-TVE/VOD_FreeWheel - VOD</t>
        </is>
      </c>
      <c r="E631" s="318" t="inlineStr">
        <is>
          <t>Food Network</t>
        </is>
      </c>
      <c r="F631" s="319" t="n">
        <v>43573</v>
      </c>
      <c r="G631" s="319" t="n">
        <v>43650</v>
      </c>
      <c r="H631" s="318" t="n">
        <v>278867</v>
      </c>
      <c r="I631" s="318" t="n">
        <v>0.71</v>
      </c>
      <c r="J631" s="318">
        <f>ROUND(H631*(I631/1000),2)</f>
        <v/>
      </c>
      <c r="K631" s="318" t="n"/>
    </row>
    <row r="632">
      <c r="B632" s="317" t="n">
        <v>605</v>
      </c>
      <c r="C632" s="318" t="n">
        <v>33223910</v>
      </c>
      <c r="D632" s="318" t="inlineStr">
        <is>
          <t>32489_Honda-Regional 2Q19-3Q19-TVE/VOD_FreeWheel - VOD</t>
        </is>
      </c>
      <c r="E632" s="318" t="inlineStr">
        <is>
          <t>HGTV</t>
        </is>
      </c>
      <c r="F632" s="319" t="n">
        <v>43573</v>
      </c>
      <c r="G632" s="319" t="n">
        <v>43650</v>
      </c>
      <c r="H632" s="318" t="n">
        <v>274743</v>
      </c>
      <c r="I632" s="318" t="n">
        <v>0.71</v>
      </c>
      <c r="J632" s="318">
        <f>ROUND(H632*(I632/1000),2)</f>
        <v/>
      </c>
      <c r="K632" s="318" t="n"/>
    </row>
    <row r="633">
      <c r="B633" s="317" t="n">
        <v>606</v>
      </c>
      <c r="C633" s="318" t="n">
        <v>33223910</v>
      </c>
      <c r="D633" s="318" t="inlineStr">
        <is>
          <t>32489_Honda-Regional 2Q19-3Q19-TVE/VOD_FreeWheel - VOD</t>
        </is>
      </c>
      <c r="E633" s="318" t="inlineStr">
        <is>
          <t>Investigation Discovery</t>
        </is>
      </c>
      <c r="F633" s="319" t="n">
        <v>43573</v>
      </c>
      <c r="G633" s="319" t="n">
        <v>43650</v>
      </c>
      <c r="H633" s="318" t="n">
        <v>241037</v>
      </c>
      <c r="I633" s="318" t="n">
        <v>0.71</v>
      </c>
      <c r="J633" s="318">
        <f>ROUND(H633*(I633/1000),2)</f>
        <v/>
      </c>
      <c r="K633" s="318" t="n"/>
    </row>
    <row r="634">
      <c r="B634" s="317" t="n">
        <v>607</v>
      </c>
      <c r="C634" s="318" t="n">
        <v>33223910</v>
      </c>
      <c r="D634" s="318" t="inlineStr">
        <is>
          <t>32489_Honda-Regional 2Q19-3Q19-TVE/VOD_FreeWheel - VOD</t>
        </is>
      </c>
      <c r="E634" s="318" t="inlineStr">
        <is>
          <t>OWN: Oprah Winfrey Network</t>
        </is>
      </c>
      <c r="F634" s="319" t="n">
        <v>43573</v>
      </c>
      <c r="G634" s="319" t="n">
        <v>43650</v>
      </c>
      <c r="H634" s="318" t="n">
        <v>202204</v>
      </c>
      <c r="I634" s="318" t="n">
        <v>0.71</v>
      </c>
      <c r="J634" s="318">
        <f>ROUND(H634*(I634/1000),2)</f>
        <v/>
      </c>
      <c r="K634" s="318" t="n"/>
    </row>
    <row r="635">
      <c r="B635" s="317" t="n">
        <v>608</v>
      </c>
      <c r="C635" s="318" t="n">
        <v>33223910</v>
      </c>
      <c r="D635" s="318" t="inlineStr">
        <is>
          <t>32489_Honda-Regional 2Q19-3Q19-TVE/VOD_FreeWheel - VOD</t>
        </is>
      </c>
      <c r="E635" s="318" t="inlineStr">
        <is>
          <t>Science Channel</t>
        </is>
      </c>
      <c r="F635" s="319" t="n">
        <v>43573</v>
      </c>
      <c r="G635" s="319" t="n">
        <v>43650</v>
      </c>
      <c r="H635" s="318" t="n">
        <v>82749</v>
      </c>
      <c r="I635" s="318" t="n">
        <v>0.71</v>
      </c>
      <c r="J635" s="318">
        <f>ROUND(H635*(I635/1000),2)</f>
        <v/>
      </c>
      <c r="K635" s="318" t="n"/>
    </row>
    <row r="636">
      <c r="B636" s="317" t="n">
        <v>609</v>
      </c>
      <c r="C636" s="318" t="n">
        <v>33223910</v>
      </c>
      <c r="D636" s="318" t="inlineStr">
        <is>
          <t>32489_Honda-Regional 2Q19-3Q19-TVE/VOD_FreeWheel - VOD</t>
        </is>
      </c>
      <c r="E636" s="318" t="inlineStr">
        <is>
          <t>TLC</t>
        </is>
      </c>
      <c r="F636" s="319" t="n">
        <v>43573</v>
      </c>
      <c r="G636" s="319" t="n">
        <v>43650</v>
      </c>
      <c r="H636" s="318" t="n">
        <v>403046</v>
      </c>
      <c r="I636" s="318" t="n">
        <v>0.71</v>
      </c>
      <c r="J636" s="318">
        <f>ROUND(H636*(I636/1000),2)</f>
        <v/>
      </c>
      <c r="K636" s="318" t="n"/>
    </row>
    <row r="637">
      <c r="B637" s="317" t="n">
        <v>610</v>
      </c>
      <c r="C637" s="318" t="n">
        <v>33223910</v>
      </c>
      <c r="D637" s="318" t="inlineStr">
        <is>
          <t>32489_Honda-Regional 2Q19-3Q19-TVE/VOD_FreeWheel - VOD</t>
        </is>
      </c>
      <c r="E637" s="318" t="inlineStr">
        <is>
          <t>Travel Channel</t>
        </is>
      </c>
      <c r="F637" s="319" t="n">
        <v>43573</v>
      </c>
      <c r="G637" s="319" t="n">
        <v>43650</v>
      </c>
      <c r="H637" s="318" t="n">
        <v>295674</v>
      </c>
      <c r="I637" s="318" t="n">
        <v>0.71</v>
      </c>
      <c r="J637" s="318">
        <f>ROUND(H637*(I637/1000),2)</f>
        <v/>
      </c>
      <c r="K637" s="318" t="n"/>
    </row>
    <row r="638">
      <c r="B638" s="317" t="n">
        <v>611</v>
      </c>
      <c r="C638" s="318" t="n">
        <v>33230550</v>
      </c>
      <c r="D638" s="318" t="inlineStr">
        <is>
          <t>31946_Stihl Dealer Days - TVE_VOD_FreeWheel VOD</t>
        </is>
      </c>
      <c r="E638" s="318" t="inlineStr">
        <is>
          <t>American Heroes Channel</t>
        </is>
      </c>
      <c r="F638" s="319" t="n">
        <v>43571</v>
      </c>
      <c r="G638" s="319" t="n">
        <v>43611</v>
      </c>
      <c r="H638" s="318" t="n">
        <v>25475</v>
      </c>
      <c r="I638" s="318" t="n">
        <v>0.71</v>
      </c>
      <c r="J638" s="318">
        <f>ROUND(H638*(I638/1000),2)</f>
        <v/>
      </c>
      <c r="K638" s="318" t="n"/>
    </row>
    <row r="639">
      <c r="B639" s="317" t="n">
        <v>612</v>
      </c>
      <c r="C639" s="318" t="n">
        <v>33230550</v>
      </c>
      <c r="D639" s="318" t="inlineStr">
        <is>
          <t>31946_Stihl Dealer Days - TVE_VOD_FreeWheel VOD</t>
        </is>
      </c>
      <c r="E639" s="318" t="inlineStr">
        <is>
          <t>Animal Planet</t>
        </is>
      </c>
      <c r="F639" s="319" t="n">
        <v>43571</v>
      </c>
      <c r="G639" s="319" t="n">
        <v>43611</v>
      </c>
      <c r="H639" s="318" t="n">
        <v>124121</v>
      </c>
      <c r="I639" s="318" t="n">
        <v>0.71</v>
      </c>
      <c r="J639" s="318">
        <f>ROUND(H639*(I639/1000),2)</f>
        <v/>
      </c>
      <c r="K639" s="318" t="n"/>
    </row>
    <row r="640">
      <c r="B640" s="317" t="n">
        <v>613</v>
      </c>
      <c r="C640" s="318" t="n">
        <v>33230550</v>
      </c>
      <c r="D640" s="318" t="inlineStr">
        <is>
          <t>31946_Stihl Dealer Days - TVE_VOD_FreeWheel VOD</t>
        </is>
      </c>
      <c r="E640" s="318" t="inlineStr">
        <is>
          <t>Cooking Channel</t>
        </is>
      </c>
      <c r="F640" s="319" t="n">
        <v>43571</v>
      </c>
      <c r="G640" s="319" t="n">
        <v>43611</v>
      </c>
      <c r="H640" s="318" t="n">
        <v>42105</v>
      </c>
      <c r="I640" s="318" t="n">
        <v>0.71</v>
      </c>
      <c r="J640" s="318">
        <f>ROUND(H640*(I640/1000),2)</f>
        <v/>
      </c>
      <c r="K640" s="318" t="n"/>
    </row>
    <row r="641">
      <c r="B641" s="317" t="n">
        <v>614</v>
      </c>
      <c r="C641" s="318" t="n">
        <v>33230550</v>
      </c>
      <c r="D641" s="318" t="inlineStr">
        <is>
          <t>31946_Stihl Dealer Days - TVE_VOD_FreeWheel VOD</t>
        </is>
      </c>
      <c r="E641" s="318" t="inlineStr">
        <is>
          <t>Destination America</t>
        </is>
      </c>
      <c r="F641" s="319" t="n">
        <v>43571</v>
      </c>
      <c r="G641" s="319" t="n">
        <v>43611</v>
      </c>
      <c r="H641" s="318" t="n">
        <v>94</v>
      </c>
      <c r="I641" s="318" t="n">
        <v>0.71</v>
      </c>
      <c r="J641" s="318">
        <f>ROUND(H641*(I641/1000),2)</f>
        <v/>
      </c>
      <c r="K641" s="318" t="n"/>
    </row>
    <row r="642">
      <c r="B642" s="317" t="n">
        <v>615</v>
      </c>
      <c r="C642" s="318" t="n">
        <v>33230550</v>
      </c>
      <c r="D642" s="318" t="inlineStr">
        <is>
          <t>31946_Stihl Dealer Days - TVE_VOD_FreeWheel VOD</t>
        </is>
      </c>
      <c r="E642" s="318" t="inlineStr">
        <is>
          <t>Discovery</t>
        </is>
      </c>
      <c r="F642" s="319" t="n">
        <v>43571</v>
      </c>
      <c r="G642" s="319" t="n">
        <v>43611</v>
      </c>
      <c r="H642" s="318" t="n">
        <v>199436</v>
      </c>
      <c r="I642" s="318" t="n">
        <v>0.71</v>
      </c>
      <c r="J642" s="318">
        <f>ROUND(H642*(I642/1000),2)</f>
        <v/>
      </c>
      <c r="K642" s="318" t="n"/>
    </row>
    <row r="643">
      <c r="B643" s="317" t="n">
        <v>616</v>
      </c>
      <c r="C643" s="318" t="n">
        <v>33230550</v>
      </c>
      <c r="D643" s="318" t="inlineStr">
        <is>
          <t>31946_Stihl Dealer Days - TVE_VOD_FreeWheel VOD</t>
        </is>
      </c>
      <c r="E643" s="318" t="inlineStr">
        <is>
          <t>DIY Network</t>
        </is>
      </c>
      <c r="F643" s="319" t="n">
        <v>43571</v>
      </c>
      <c r="G643" s="319" t="n">
        <v>43611</v>
      </c>
      <c r="H643" s="318" t="n">
        <v>44667</v>
      </c>
      <c r="I643" s="318" t="n">
        <v>0.71</v>
      </c>
      <c r="J643" s="318">
        <f>ROUND(H643*(I643/1000),2)</f>
        <v/>
      </c>
      <c r="K643" s="318" t="n"/>
    </row>
    <row r="644">
      <c r="B644" s="317" t="n">
        <v>617</v>
      </c>
      <c r="C644" s="318" t="n">
        <v>33230550</v>
      </c>
      <c r="D644" s="318" t="inlineStr">
        <is>
          <t>31946_Stihl Dealer Days - TVE_VOD_FreeWheel VOD</t>
        </is>
      </c>
      <c r="E644" s="318" t="inlineStr">
        <is>
          <t>Food Network</t>
        </is>
      </c>
      <c r="F644" s="319" t="n">
        <v>43571</v>
      </c>
      <c r="G644" s="319" t="n">
        <v>43611</v>
      </c>
      <c r="H644" s="318" t="n">
        <v>204537</v>
      </c>
      <c r="I644" s="318" t="n">
        <v>0.71</v>
      </c>
      <c r="J644" s="318">
        <f>ROUND(H644*(I644/1000),2)</f>
        <v/>
      </c>
      <c r="K644" s="318" t="n"/>
    </row>
    <row r="645">
      <c r="B645" s="317" t="n">
        <v>618</v>
      </c>
      <c r="C645" s="318" t="n">
        <v>33230550</v>
      </c>
      <c r="D645" s="318" t="inlineStr">
        <is>
          <t>31946_Stihl Dealer Days - TVE_VOD_FreeWheel VOD</t>
        </is>
      </c>
      <c r="E645" s="318" t="inlineStr">
        <is>
          <t>HGTV</t>
        </is>
      </c>
      <c r="F645" s="319" t="n">
        <v>43571</v>
      </c>
      <c r="G645" s="319" t="n">
        <v>43611</v>
      </c>
      <c r="H645" s="318" t="n">
        <v>164066</v>
      </c>
      <c r="I645" s="318" t="n">
        <v>0.71</v>
      </c>
      <c r="J645" s="318">
        <f>ROUND(H645*(I645/1000),2)</f>
        <v/>
      </c>
      <c r="K645" s="318" t="n"/>
    </row>
    <row r="646">
      <c r="B646" s="317" t="n">
        <v>619</v>
      </c>
      <c r="C646" s="318" t="n">
        <v>33230550</v>
      </c>
      <c r="D646" s="318" t="inlineStr">
        <is>
          <t>31946_Stihl Dealer Days - TVE_VOD_FreeWheel VOD</t>
        </is>
      </c>
      <c r="E646" s="318" t="inlineStr">
        <is>
          <t>Investigation Discovery</t>
        </is>
      </c>
      <c r="F646" s="319" t="n">
        <v>43571</v>
      </c>
      <c r="G646" s="319" t="n">
        <v>43611</v>
      </c>
      <c r="H646" s="318" t="n">
        <v>248157</v>
      </c>
      <c r="I646" s="318" t="n">
        <v>0.71</v>
      </c>
      <c r="J646" s="318">
        <f>ROUND(H646*(I646/1000),2)</f>
        <v/>
      </c>
      <c r="K646" s="318" t="n"/>
    </row>
    <row r="647">
      <c r="B647" s="317" t="n">
        <v>620</v>
      </c>
      <c r="C647" s="318" t="n">
        <v>33230550</v>
      </c>
      <c r="D647" s="318" t="inlineStr">
        <is>
          <t>31946_Stihl Dealer Days - TVE_VOD_FreeWheel VOD</t>
        </is>
      </c>
      <c r="E647" s="318" t="inlineStr">
        <is>
          <t>Science Channel</t>
        </is>
      </c>
      <c r="F647" s="319" t="n">
        <v>43571</v>
      </c>
      <c r="G647" s="319" t="n">
        <v>43611</v>
      </c>
      <c r="H647" s="318" t="n">
        <v>79318</v>
      </c>
      <c r="I647" s="318" t="n">
        <v>0.71</v>
      </c>
      <c r="J647" s="318">
        <f>ROUND(H647*(I647/1000),2)</f>
        <v/>
      </c>
      <c r="K647" s="318" t="n"/>
    </row>
    <row r="648">
      <c r="B648" s="317" t="n">
        <v>621</v>
      </c>
      <c r="C648" s="318" t="n">
        <v>33230550</v>
      </c>
      <c r="D648" s="318" t="inlineStr">
        <is>
          <t>31946_Stihl Dealer Days - TVE_VOD_FreeWheel VOD</t>
        </is>
      </c>
      <c r="E648" s="318" t="inlineStr">
        <is>
          <t>TLC</t>
        </is>
      </c>
      <c r="F648" s="319" t="n">
        <v>43571</v>
      </c>
      <c r="G648" s="319" t="n">
        <v>43611</v>
      </c>
      <c r="H648" s="318" t="n">
        <v>325519</v>
      </c>
      <c r="I648" s="318" t="n">
        <v>0.71</v>
      </c>
      <c r="J648" s="318">
        <f>ROUND(H648*(I648/1000),2)</f>
        <v/>
      </c>
      <c r="K648" s="318" t="n"/>
    </row>
    <row r="649">
      <c r="B649" s="317" t="n">
        <v>622</v>
      </c>
      <c r="C649" s="318" t="n">
        <v>33230550</v>
      </c>
      <c r="D649" s="318" t="inlineStr">
        <is>
          <t>31946_Stihl Dealer Days - TVE_VOD_FreeWheel VOD</t>
        </is>
      </c>
      <c r="E649" s="318" t="inlineStr">
        <is>
          <t>Travel Channel</t>
        </is>
      </c>
      <c r="F649" s="319" t="n">
        <v>43571</v>
      </c>
      <c r="G649" s="319" t="n">
        <v>43611</v>
      </c>
      <c r="H649" s="318" t="n">
        <v>286489</v>
      </c>
      <c r="I649" s="318" t="n">
        <v>0.71</v>
      </c>
      <c r="J649" s="318">
        <f>ROUND(H649*(I649/1000),2)</f>
        <v/>
      </c>
      <c r="K649" s="318" t="n"/>
    </row>
    <row r="650">
      <c r="B650" s="317" t="n">
        <v>623</v>
      </c>
      <c r="C650" s="318" t="n">
        <v>33234987</v>
      </c>
      <c r="D650" s="318" t="inlineStr">
        <is>
          <t>32171_Corona|HorizonMedia|Cecco|$477.7k|1Q19-4Q19|UF_FreeWheel - VOD Q2</t>
        </is>
      </c>
      <c r="E650" s="318" t="inlineStr">
        <is>
          <t>Animal Planet</t>
        </is>
      </c>
      <c r="F650" s="319" t="n">
        <v>43573</v>
      </c>
      <c r="G650" s="319" t="n">
        <v>43646</v>
      </c>
      <c r="H650" s="318" t="n">
        <v>284278</v>
      </c>
      <c r="I650" s="318" t="n">
        <v>0.71</v>
      </c>
      <c r="J650" s="318">
        <f>ROUND(H650*(I650/1000),2)</f>
        <v/>
      </c>
      <c r="K650" s="318" t="n"/>
    </row>
    <row r="651">
      <c r="B651" s="317" t="n">
        <v>624</v>
      </c>
      <c r="C651" s="318" t="n">
        <v>33234987</v>
      </c>
      <c r="D651" s="318" t="inlineStr">
        <is>
          <t>32171_Corona|HorizonMedia|Cecco|$477.7k|1Q19-4Q19|UF_FreeWheel - VOD Q2</t>
        </is>
      </c>
      <c r="E651" s="318" t="inlineStr">
        <is>
          <t>Discovery</t>
        </is>
      </c>
      <c r="F651" s="319" t="n">
        <v>43573</v>
      </c>
      <c r="G651" s="319" t="n">
        <v>43646</v>
      </c>
      <c r="H651" s="318" t="n">
        <v>393790</v>
      </c>
      <c r="I651" s="318" t="n">
        <v>0.71</v>
      </c>
      <c r="J651" s="318">
        <f>ROUND(H651*(I651/1000),2)</f>
        <v/>
      </c>
      <c r="K651" s="318" t="n"/>
    </row>
    <row r="652">
      <c r="B652" s="317" t="n">
        <v>625</v>
      </c>
      <c r="C652" s="318" t="n">
        <v>33234987</v>
      </c>
      <c r="D652" s="318" t="inlineStr">
        <is>
          <t>32171_Corona|HorizonMedia|Cecco|$477.7k|1Q19-4Q19|UF_FreeWheel - VOD Q2</t>
        </is>
      </c>
      <c r="E652" s="318" t="inlineStr">
        <is>
          <t>Science Channel</t>
        </is>
      </c>
      <c r="F652" s="319" t="n">
        <v>43573</v>
      </c>
      <c r="G652" s="319" t="n">
        <v>43646</v>
      </c>
      <c r="H652" s="318" t="n">
        <v>244861</v>
      </c>
      <c r="I652" s="318" t="n">
        <v>0.71</v>
      </c>
      <c r="J652" s="318">
        <f>ROUND(H652*(I652/1000),2)</f>
        <v/>
      </c>
      <c r="K652" s="318" t="n"/>
    </row>
    <row r="653">
      <c r="B653" s="317" t="n">
        <v>626</v>
      </c>
      <c r="C653" s="318" t="n">
        <v>33239938</v>
      </c>
      <c r="D653" s="318" t="inlineStr">
        <is>
          <t>32338_FCA Chrysler Upfront - Q219 ALFBR - TVE/VOD_FreeWheel - VOD</t>
        </is>
      </c>
      <c r="E653" s="318" t="inlineStr">
        <is>
          <t>Discovery</t>
        </is>
      </c>
      <c r="F653" s="319" t="n">
        <v>43571</v>
      </c>
      <c r="G653" s="319" t="n">
        <v>43646</v>
      </c>
      <c r="H653" s="318" t="n">
        <v>354521</v>
      </c>
      <c r="I653" s="318" t="n">
        <v>0.71</v>
      </c>
      <c r="J653" s="318">
        <f>ROUND(H653*(I653/1000),2)</f>
        <v/>
      </c>
      <c r="K653" s="318" t="n"/>
    </row>
    <row r="654">
      <c r="B654" s="317" t="n">
        <v>627</v>
      </c>
      <c r="C654" s="318" t="n">
        <v>33302838</v>
      </c>
      <c r="D654" s="318" t="inlineStr">
        <is>
          <t>31997_Garden of Life - 2019 Convergent - Site Social</t>
        </is>
      </c>
      <c r="E654" s="318" t="inlineStr">
        <is>
          <t>Animal Planet</t>
        </is>
      </c>
      <c r="F654" s="319" t="n">
        <v>43577</v>
      </c>
      <c r="G654" s="319" t="n">
        <v>43738</v>
      </c>
      <c r="H654" s="318" t="n">
        <v>46586</v>
      </c>
      <c r="I654" s="318" t="n">
        <v>0.71</v>
      </c>
      <c r="J654" s="318">
        <f>ROUND(H654*(I654/1000),2)</f>
        <v/>
      </c>
      <c r="K654" s="318" t="n"/>
    </row>
    <row r="655">
      <c r="B655" s="317" t="n">
        <v>628</v>
      </c>
      <c r="C655" s="318" t="n">
        <v>33302838</v>
      </c>
      <c r="D655" s="318" t="inlineStr">
        <is>
          <t>31997_Garden of Life - 2019 Convergent - Site Social</t>
        </is>
      </c>
      <c r="E655" s="318" t="inlineStr">
        <is>
          <t>Food Network</t>
        </is>
      </c>
      <c r="F655" s="319" t="n">
        <v>43577</v>
      </c>
      <c r="G655" s="319" t="n">
        <v>43738</v>
      </c>
      <c r="H655" s="318" t="n">
        <v>77471</v>
      </c>
      <c r="I655" s="318" t="n">
        <v>0.71</v>
      </c>
      <c r="J655" s="318">
        <f>ROUND(H655*(I655/1000),2)</f>
        <v/>
      </c>
      <c r="K655" s="318" t="n"/>
    </row>
    <row r="656">
      <c r="B656" s="317" t="n">
        <v>629</v>
      </c>
      <c r="C656" s="318" t="n">
        <v>33302838</v>
      </c>
      <c r="D656" s="318" t="inlineStr">
        <is>
          <t>31997_Garden of Life - 2019 Convergent - Site Social</t>
        </is>
      </c>
      <c r="E656" s="318" t="inlineStr">
        <is>
          <t>HGTV</t>
        </is>
      </c>
      <c r="F656" s="319" t="n">
        <v>43577</v>
      </c>
      <c r="G656" s="319" t="n">
        <v>43738</v>
      </c>
      <c r="H656" s="318" t="n">
        <v>60449</v>
      </c>
      <c r="I656" s="318" t="n">
        <v>0.71</v>
      </c>
      <c r="J656" s="318">
        <f>ROUND(H656*(I656/1000),2)</f>
        <v/>
      </c>
      <c r="K656" s="318" t="n"/>
    </row>
    <row r="657">
      <c r="B657" s="317" t="n">
        <v>630</v>
      </c>
      <c r="C657" s="318" t="n">
        <v>33302838</v>
      </c>
      <c r="D657" s="318" t="inlineStr">
        <is>
          <t>31997_Garden of Life - 2019 Convergent - Site Social</t>
        </is>
      </c>
      <c r="E657" s="318" t="inlineStr">
        <is>
          <t>Investigation Discovery</t>
        </is>
      </c>
      <c r="F657" s="319" t="n">
        <v>43577</v>
      </c>
      <c r="G657" s="319" t="n">
        <v>43738</v>
      </c>
      <c r="H657" s="318" t="n">
        <v>91233</v>
      </c>
      <c r="I657" s="318" t="n">
        <v>0.71</v>
      </c>
      <c r="J657" s="318">
        <f>ROUND(H657*(I657/1000),2)</f>
        <v/>
      </c>
      <c r="K657" s="318" t="n"/>
    </row>
    <row r="658">
      <c r="B658" s="317" t="n">
        <v>631</v>
      </c>
      <c r="C658" s="318" t="n">
        <v>33302838</v>
      </c>
      <c r="D658" s="318" t="inlineStr">
        <is>
          <t>31997_Garden of Life - 2019 Convergent - Site Social</t>
        </is>
      </c>
      <c r="E658" s="318" t="inlineStr">
        <is>
          <t>OWN: Oprah Winfrey Network</t>
        </is>
      </c>
      <c r="F658" s="319" t="n">
        <v>43577</v>
      </c>
      <c r="G658" s="319" t="n">
        <v>43738</v>
      </c>
      <c r="H658" s="318" t="n">
        <v>71195</v>
      </c>
      <c r="I658" s="318" t="n">
        <v>0.71</v>
      </c>
      <c r="J658" s="318">
        <f>ROUND(H658*(I658/1000),2)</f>
        <v/>
      </c>
      <c r="K658" s="318" t="n"/>
    </row>
    <row r="659">
      <c r="B659" s="317" t="n">
        <v>632</v>
      </c>
      <c r="C659" s="318" t="n">
        <v>33302838</v>
      </c>
      <c r="D659" s="318" t="inlineStr">
        <is>
          <t>31997_Garden of Life - 2019 Convergent - Site Social</t>
        </is>
      </c>
      <c r="E659" s="318" t="inlineStr">
        <is>
          <t>TLC</t>
        </is>
      </c>
      <c r="F659" s="319" t="n">
        <v>43577</v>
      </c>
      <c r="G659" s="319" t="n">
        <v>43738</v>
      </c>
      <c r="H659" s="318" t="n">
        <v>123426</v>
      </c>
      <c r="I659" s="318" t="n">
        <v>0.71</v>
      </c>
      <c r="J659" s="318">
        <f>ROUND(H659*(I659/1000),2)</f>
        <v/>
      </c>
      <c r="K659" s="318" t="n"/>
    </row>
    <row r="660">
      <c r="B660" s="317" t="n">
        <v>633</v>
      </c>
      <c r="C660" s="318" t="n">
        <v>33312358</v>
      </c>
      <c r="D660" s="318" t="inlineStr">
        <is>
          <t>31627_Wyndham 2019 - HGTV - VOD</t>
        </is>
      </c>
      <c r="E660" s="318" t="inlineStr">
        <is>
          <t>HGTV</t>
        </is>
      </c>
      <c r="F660" s="319" t="n">
        <v>43586</v>
      </c>
      <c r="G660" s="319" t="n">
        <v>43695</v>
      </c>
      <c r="H660" s="318" t="n">
        <v>3750886</v>
      </c>
      <c r="I660" s="318" t="n">
        <v>0.71</v>
      </c>
      <c r="J660" s="318">
        <f>ROUND(H660*(I660/1000),2)</f>
        <v/>
      </c>
      <c r="K660" s="318" t="n"/>
    </row>
    <row r="661">
      <c r="B661" s="317" t="n">
        <v>634</v>
      </c>
      <c r="C661" s="318" t="n">
        <v>33314590</v>
      </c>
      <c r="D661" s="318" t="inlineStr">
        <is>
          <t>31904_Wyndham 2019 - Food Network - VOD</t>
        </is>
      </c>
      <c r="E661" s="318" t="inlineStr">
        <is>
          <t>Food Network</t>
        </is>
      </c>
      <c r="F661" s="319" t="n">
        <v>43586</v>
      </c>
      <c r="G661" s="319" t="n">
        <v>43695</v>
      </c>
      <c r="H661" s="318" t="n">
        <v>1706436</v>
      </c>
      <c r="I661" s="318" t="n">
        <v>0.71</v>
      </c>
      <c r="J661" s="318">
        <f>ROUND(H661*(I661/1000),2)</f>
        <v/>
      </c>
      <c r="K661" s="318" t="n"/>
    </row>
    <row r="662">
      <c r="B662" s="317" t="n">
        <v>635</v>
      </c>
      <c r="C662" s="318" t="n">
        <v>33320821</v>
      </c>
      <c r="D662" s="318" t="inlineStr">
        <is>
          <t>32535_Sun Pharma TVE/VOD 2Q'19_FreeWheel VOD</t>
        </is>
      </c>
      <c r="E662" s="318" t="inlineStr">
        <is>
          <t>Discovery</t>
        </is>
      </c>
      <c r="F662" s="319" t="n">
        <v>43586</v>
      </c>
      <c r="G662" s="319" t="n">
        <v>43646</v>
      </c>
      <c r="H662" s="318" t="n">
        <v>140914</v>
      </c>
      <c r="I662" s="318" t="n">
        <v>0.71</v>
      </c>
      <c r="J662" s="318">
        <f>ROUND(H662*(I662/1000),2)</f>
        <v/>
      </c>
      <c r="K662" s="318" t="n"/>
    </row>
    <row r="663">
      <c r="B663" s="317" t="n">
        <v>636</v>
      </c>
      <c r="C663" s="318" t="n">
        <v>33320821</v>
      </c>
      <c r="D663" s="318" t="inlineStr">
        <is>
          <t>32535_Sun Pharma TVE/VOD 2Q'19_FreeWheel VOD</t>
        </is>
      </c>
      <c r="E663" s="318" t="inlineStr">
        <is>
          <t>Food Network</t>
        </is>
      </c>
      <c r="F663" s="319" t="n">
        <v>43586</v>
      </c>
      <c r="G663" s="319" t="n">
        <v>43646</v>
      </c>
      <c r="H663" s="318" t="n">
        <v>96615</v>
      </c>
      <c r="I663" s="318" t="n">
        <v>0.71</v>
      </c>
      <c r="J663" s="318">
        <f>ROUND(H663*(I663/1000),2)</f>
        <v/>
      </c>
      <c r="K663" s="318" t="n"/>
    </row>
    <row r="664">
      <c r="B664" s="317" t="n">
        <v>637</v>
      </c>
      <c r="C664" s="318" t="n">
        <v>33320821</v>
      </c>
      <c r="D664" s="318" t="inlineStr">
        <is>
          <t>32535_Sun Pharma TVE/VOD 2Q'19_FreeWheel VOD</t>
        </is>
      </c>
      <c r="E664" s="318" t="inlineStr">
        <is>
          <t>HGTV</t>
        </is>
      </c>
      <c r="F664" s="319" t="n">
        <v>43586</v>
      </c>
      <c r="G664" s="319" t="n">
        <v>43646</v>
      </c>
      <c r="H664" s="318" t="n">
        <v>80269</v>
      </c>
      <c r="I664" s="318" t="n">
        <v>0.71</v>
      </c>
      <c r="J664" s="318">
        <f>ROUND(H664*(I664/1000),2)</f>
        <v/>
      </c>
      <c r="K664" s="318" t="n"/>
    </row>
    <row r="665">
      <c r="B665" s="317" t="n">
        <v>638</v>
      </c>
      <c r="C665" s="318" t="n">
        <v>33320821</v>
      </c>
      <c r="D665" s="318" t="inlineStr">
        <is>
          <t>32535_Sun Pharma TVE/VOD 2Q'19_FreeWheel VOD</t>
        </is>
      </c>
      <c r="E665" s="318" t="inlineStr">
        <is>
          <t>Investigation Discovery</t>
        </is>
      </c>
      <c r="F665" s="319" t="n">
        <v>43586</v>
      </c>
      <c r="G665" s="319" t="n">
        <v>43646</v>
      </c>
      <c r="H665" s="318" t="n">
        <v>82694</v>
      </c>
      <c r="I665" s="318" t="n">
        <v>0.71</v>
      </c>
      <c r="J665" s="318">
        <f>ROUND(H665*(I665/1000),2)</f>
        <v/>
      </c>
      <c r="K665" s="318" t="n"/>
    </row>
    <row r="666">
      <c r="B666" s="317" t="n">
        <v>639</v>
      </c>
      <c r="C666" s="318" t="n">
        <v>33320821</v>
      </c>
      <c r="D666" s="318" t="inlineStr">
        <is>
          <t>32535_Sun Pharma TVE/VOD 2Q'19_FreeWheel VOD</t>
        </is>
      </c>
      <c r="E666" s="318" t="inlineStr">
        <is>
          <t>Science Channel</t>
        </is>
      </c>
      <c r="F666" s="319" t="n">
        <v>43586</v>
      </c>
      <c r="G666" s="319" t="n">
        <v>43646</v>
      </c>
      <c r="H666" s="318" t="n">
        <v>32755</v>
      </c>
      <c r="I666" s="318" t="n">
        <v>0.71</v>
      </c>
      <c r="J666" s="318">
        <f>ROUND(H666*(I666/1000),2)</f>
        <v/>
      </c>
      <c r="K666" s="318" t="n"/>
    </row>
    <row r="667">
      <c r="B667" s="317" t="n">
        <v>640</v>
      </c>
      <c r="C667" s="318" t="n">
        <v>33320821</v>
      </c>
      <c r="D667" s="318" t="inlineStr">
        <is>
          <t>32535_Sun Pharma TVE/VOD 2Q'19_FreeWheel VOD</t>
        </is>
      </c>
      <c r="E667" s="318" t="inlineStr">
        <is>
          <t>TLC</t>
        </is>
      </c>
      <c r="F667" s="319" t="n">
        <v>43586</v>
      </c>
      <c r="G667" s="319" t="n">
        <v>43646</v>
      </c>
      <c r="H667" s="318" t="n">
        <v>107561</v>
      </c>
      <c r="I667" s="318" t="n">
        <v>0.71</v>
      </c>
      <c r="J667" s="318">
        <f>ROUND(H667*(I667/1000),2)</f>
        <v/>
      </c>
      <c r="K667" s="318" t="n"/>
    </row>
    <row r="668">
      <c r="B668" s="317" t="n">
        <v>641</v>
      </c>
      <c r="C668" s="318" t="n">
        <v>33320821</v>
      </c>
      <c r="D668" s="318" t="inlineStr">
        <is>
          <t>32535_Sun Pharma TVE/VOD 2Q'19_FreeWheel VOD</t>
        </is>
      </c>
      <c r="E668" s="318" t="inlineStr">
        <is>
          <t>Travel Channel</t>
        </is>
      </c>
      <c r="F668" s="319" t="n">
        <v>43586</v>
      </c>
      <c r="G668" s="319" t="n">
        <v>43646</v>
      </c>
      <c r="H668" s="318" t="n">
        <v>124073</v>
      </c>
      <c r="I668" s="318" t="n">
        <v>0.71</v>
      </c>
      <c r="J668" s="318">
        <f>ROUND(H668*(I668/1000),2)</f>
        <v/>
      </c>
      <c r="K668" s="318" t="n"/>
    </row>
    <row r="669">
      <c r="B669" s="317" t="n">
        <v>642</v>
      </c>
      <c r="C669" s="318" t="n">
        <v>33327268</v>
      </c>
      <c r="D669" s="318" t="inlineStr">
        <is>
          <t>31906_Wyndham 2019 - Travel Channel - VOD</t>
        </is>
      </c>
      <c r="E669" s="318" t="inlineStr">
        <is>
          <t>Travel Channel</t>
        </is>
      </c>
      <c r="F669" s="319" t="n">
        <v>43586</v>
      </c>
      <c r="G669" s="319" t="n">
        <v>43695</v>
      </c>
      <c r="H669" s="318" t="n">
        <v>1499280</v>
      </c>
      <c r="I669" s="318" t="n">
        <v>0.71</v>
      </c>
      <c r="J669" s="318">
        <f>ROUND(H669*(I669/1000),2)</f>
        <v/>
      </c>
      <c r="K669" s="318" t="n"/>
    </row>
    <row r="670">
      <c r="B670" s="317" t="n">
        <v>643</v>
      </c>
      <c r="C670" s="318" t="n">
        <v>33333473</v>
      </c>
      <c r="D670" s="318" t="inlineStr">
        <is>
          <t>32553_Opus Noom Inc DR TVE</t>
        </is>
      </c>
      <c r="E670" s="318" t="inlineStr">
        <is>
          <t>Food Network</t>
        </is>
      </c>
      <c r="F670" s="319" t="n">
        <v>43578</v>
      </c>
      <c r="G670" s="319" t="n">
        <v>43646</v>
      </c>
      <c r="H670" s="318" t="n">
        <v>1088211</v>
      </c>
      <c r="I670" s="318" t="n">
        <v>0.71</v>
      </c>
      <c r="J670" s="318">
        <f>ROUND(H670*(I670/1000),2)</f>
        <v/>
      </c>
      <c r="K670" s="318" t="n"/>
    </row>
    <row r="671">
      <c r="B671" s="317" t="n">
        <v>644</v>
      </c>
      <c r="C671" s="318" t="n">
        <v>33333473</v>
      </c>
      <c r="D671" s="318" t="inlineStr">
        <is>
          <t>32553_Opus Noom Inc DR TVE</t>
        </is>
      </c>
      <c r="E671" s="318" t="inlineStr">
        <is>
          <t>HGTV</t>
        </is>
      </c>
      <c r="F671" s="319" t="n">
        <v>43578</v>
      </c>
      <c r="G671" s="319" t="n">
        <v>43646</v>
      </c>
      <c r="H671" s="318" t="n">
        <v>1270530</v>
      </c>
      <c r="I671" s="318" t="n">
        <v>0.71</v>
      </c>
      <c r="J671" s="318">
        <f>ROUND(H671*(I671/1000),2)</f>
        <v/>
      </c>
      <c r="K671" s="318" t="n"/>
    </row>
    <row r="672">
      <c r="B672" s="317" t="n">
        <v>645</v>
      </c>
      <c r="C672" s="318" t="n">
        <v>33333473</v>
      </c>
      <c r="D672" s="318" t="inlineStr">
        <is>
          <t>32553_Opus Noom Inc DR TVE</t>
        </is>
      </c>
      <c r="E672" s="318" t="inlineStr">
        <is>
          <t>Investigation Discovery</t>
        </is>
      </c>
      <c r="F672" s="319" t="n">
        <v>43578</v>
      </c>
      <c r="G672" s="319" t="n">
        <v>43646</v>
      </c>
      <c r="H672" s="318" t="n">
        <v>1145372</v>
      </c>
      <c r="I672" s="318" t="n">
        <v>0.71</v>
      </c>
      <c r="J672" s="318">
        <f>ROUND(H672*(I672/1000),2)</f>
        <v/>
      </c>
      <c r="K672" s="318" t="n"/>
    </row>
    <row r="673">
      <c r="B673" s="317" t="n">
        <v>646</v>
      </c>
      <c r="C673" s="318" t="n">
        <v>33333473</v>
      </c>
      <c r="D673" s="318" t="inlineStr">
        <is>
          <t>32553_Opus Noom Inc DR TVE</t>
        </is>
      </c>
      <c r="E673" s="318" t="inlineStr">
        <is>
          <t>TLC</t>
        </is>
      </c>
      <c r="F673" s="319" t="n">
        <v>43578</v>
      </c>
      <c r="G673" s="319" t="n">
        <v>43646</v>
      </c>
      <c r="H673" s="318" t="n">
        <v>1880508</v>
      </c>
      <c r="I673" s="318" t="n">
        <v>0.71</v>
      </c>
      <c r="J673" s="318">
        <f>ROUND(H673*(I673/1000),2)</f>
        <v/>
      </c>
      <c r="K673" s="318" t="n"/>
    </row>
    <row r="674">
      <c r="B674" s="317" t="n">
        <v>647</v>
      </c>
      <c r="C674" s="318" t="n">
        <v>33378850</v>
      </c>
      <c r="D674" s="318" t="inlineStr">
        <is>
          <t>32436_EWC - 1H2019 FEP Campaign - TVE_VOD_FreeWheel_VOD</t>
        </is>
      </c>
      <c r="E674" s="318" t="inlineStr">
        <is>
          <t>Animal Planet</t>
        </is>
      </c>
      <c r="F674" s="319" t="n">
        <v>43586</v>
      </c>
      <c r="G674" s="319" t="n">
        <v>43646</v>
      </c>
      <c r="H674" s="318" t="n">
        <v>92993</v>
      </c>
      <c r="I674" s="318" t="n">
        <v>0.71</v>
      </c>
      <c r="J674" s="318">
        <f>ROUND(H674*(I674/1000),2)</f>
        <v/>
      </c>
      <c r="K674" s="318" t="n"/>
    </row>
    <row r="675">
      <c r="B675" s="317" t="n">
        <v>648</v>
      </c>
      <c r="C675" s="318" t="n">
        <v>33378850</v>
      </c>
      <c r="D675" s="318" t="inlineStr">
        <is>
          <t>32436_EWC - 1H2019 FEP Campaign - TVE_VOD_FreeWheel_VOD</t>
        </is>
      </c>
      <c r="E675" s="318" t="inlineStr">
        <is>
          <t>Cooking Channel</t>
        </is>
      </c>
      <c r="F675" s="319" t="n">
        <v>43586</v>
      </c>
      <c r="G675" s="319" t="n">
        <v>43646</v>
      </c>
      <c r="H675" s="318" t="n">
        <v>18403</v>
      </c>
      <c r="I675" s="318" t="n">
        <v>0.71</v>
      </c>
      <c r="J675" s="318">
        <f>ROUND(H675*(I675/1000),2)</f>
        <v/>
      </c>
      <c r="K675" s="318" t="n"/>
    </row>
    <row r="676">
      <c r="B676" s="317" t="n">
        <v>649</v>
      </c>
      <c r="C676" s="318" t="n">
        <v>33378850</v>
      </c>
      <c r="D676" s="318" t="inlineStr">
        <is>
          <t>32436_EWC - 1H2019 FEP Campaign - TVE_VOD_FreeWheel_VOD</t>
        </is>
      </c>
      <c r="E676" s="318" t="inlineStr">
        <is>
          <t>Destination America</t>
        </is>
      </c>
      <c r="F676" s="319" t="n">
        <v>43586</v>
      </c>
      <c r="G676" s="319" t="n">
        <v>43646</v>
      </c>
      <c r="H676" s="318" t="n">
        <v>36</v>
      </c>
      <c r="I676" s="318" t="n">
        <v>0.71</v>
      </c>
      <c r="J676" s="318">
        <f>ROUND(H676*(I676/1000),2)</f>
        <v/>
      </c>
      <c r="K676" s="318" t="n"/>
    </row>
    <row r="677">
      <c r="B677" s="317" t="n">
        <v>650</v>
      </c>
      <c r="C677" s="318" t="n">
        <v>33378850</v>
      </c>
      <c r="D677" s="318" t="inlineStr">
        <is>
          <t>32436_EWC - 1H2019 FEP Campaign - TVE_VOD_FreeWheel_VOD</t>
        </is>
      </c>
      <c r="E677" s="318" t="inlineStr">
        <is>
          <t>DIY Network</t>
        </is>
      </c>
      <c r="F677" s="319" t="n">
        <v>43586</v>
      </c>
      <c r="G677" s="319" t="n">
        <v>43646</v>
      </c>
      <c r="H677" s="318" t="n">
        <v>28226</v>
      </c>
      <c r="I677" s="318" t="n">
        <v>0.71</v>
      </c>
      <c r="J677" s="318">
        <f>ROUND(H677*(I677/1000),2)</f>
        <v/>
      </c>
      <c r="K677" s="318" t="n"/>
    </row>
    <row r="678">
      <c r="B678" s="317" t="n">
        <v>651</v>
      </c>
      <c r="C678" s="318" t="n">
        <v>33378850</v>
      </c>
      <c r="D678" s="318" t="inlineStr">
        <is>
          <t>32436_EWC - 1H2019 FEP Campaign - TVE_VOD_FreeWheel_VOD</t>
        </is>
      </c>
      <c r="E678" s="318" t="inlineStr">
        <is>
          <t>Food Network</t>
        </is>
      </c>
      <c r="F678" s="319" t="n">
        <v>43586</v>
      </c>
      <c r="G678" s="319" t="n">
        <v>43646</v>
      </c>
      <c r="H678" s="318" t="n">
        <v>136906</v>
      </c>
      <c r="I678" s="318" t="n">
        <v>0.71</v>
      </c>
      <c r="J678" s="318">
        <f>ROUND(H678*(I678/1000),2)</f>
        <v/>
      </c>
      <c r="K678" s="318" t="n"/>
    </row>
    <row r="679">
      <c r="B679" s="317" t="n">
        <v>652</v>
      </c>
      <c r="C679" s="318" t="n">
        <v>33378850</v>
      </c>
      <c r="D679" s="318" t="inlineStr">
        <is>
          <t>32436_EWC - 1H2019 FEP Campaign - TVE_VOD_FreeWheel_VOD</t>
        </is>
      </c>
      <c r="E679" s="318" t="inlineStr">
        <is>
          <t>HGTV</t>
        </is>
      </c>
      <c r="F679" s="319" t="n">
        <v>43586</v>
      </c>
      <c r="G679" s="319" t="n">
        <v>43646</v>
      </c>
      <c r="H679" s="318" t="n">
        <v>200879</v>
      </c>
      <c r="I679" s="318" t="n">
        <v>0.71</v>
      </c>
      <c r="J679" s="318">
        <f>ROUND(H679*(I679/1000),2)</f>
        <v/>
      </c>
      <c r="K679" s="318" t="n"/>
    </row>
    <row r="680">
      <c r="B680" s="317" t="n">
        <v>653</v>
      </c>
      <c r="C680" s="318" t="n">
        <v>33378850</v>
      </c>
      <c r="D680" s="318" t="inlineStr">
        <is>
          <t>32436_EWC - 1H2019 FEP Campaign - TVE_VOD_FreeWheel_VOD</t>
        </is>
      </c>
      <c r="E680" s="318" t="inlineStr">
        <is>
          <t>Investigation Discovery</t>
        </is>
      </c>
      <c r="F680" s="319" t="n">
        <v>43586</v>
      </c>
      <c r="G680" s="319" t="n">
        <v>43646</v>
      </c>
      <c r="H680" s="318" t="n">
        <v>164504</v>
      </c>
      <c r="I680" s="318" t="n">
        <v>0.71</v>
      </c>
      <c r="J680" s="318">
        <f>ROUND(H680*(I680/1000),2)</f>
        <v/>
      </c>
      <c r="K680" s="318" t="n"/>
    </row>
    <row r="681">
      <c r="B681" s="317" t="n">
        <v>654</v>
      </c>
      <c r="C681" s="318" t="n">
        <v>33378850</v>
      </c>
      <c r="D681" s="318" t="inlineStr">
        <is>
          <t>32436_EWC - 1H2019 FEP Campaign - TVE_VOD_FreeWheel_VOD</t>
        </is>
      </c>
      <c r="E681" s="318" t="inlineStr">
        <is>
          <t>OWN: Oprah Winfrey Network</t>
        </is>
      </c>
      <c r="F681" s="319" t="n">
        <v>43586</v>
      </c>
      <c r="G681" s="319" t="n">
        <v>43646</v>
      </c>
      <c r="H681" s="318" t="n">
        <v>87007</v>
      </c>
      <c r="I681" s="318" t="n">
        <v>0.71</v>
      </c>
      <c r="J681" s="318">
        <f>ROUND(H681*(I681/1000),2)</f>
        <v/>
      </c>
      <c r="K681" s="318" t="n"/>
    </row>
    <row r="682">
      <c r="B682" s="317" t="n">
        <v>655</v>
      </c>
      <c r="C682" s="318" t="n">
        <v>33378850</v>
      </c>
      <c r="D682" s="318" t="inlineStr">
        <is>
          <t>32436_EWC - 1H2019 FEP Campaign - TVE_VOD_FreeWheel_VOD</t>
        </is>
      </c>
      <c r="E682" s="318" t="inlineStr">
        <is>
          <t>TLC</t>
        </is>
      </c>
      <c r="F682" s="319" t="n">
        <v>43586</v>
      </c>
      <c r="G682" s="319" t="n">
        <v>43646</v>
      </c>
      <c r="H682" s="318" t="n">
        <v>243895</v>
      </c>
      <c r="I682" s="318" t="n">
        <v>0.71</v>
      </c>
      <c r="J682" s="318">
        <f>ROUND(H682*(I682/1000),2)</f>
        <v/>
      </c>
      <c r="K682" s="318" t="n"/>
    </row>
    <row r="683">
      <c r="B683" s="317" t="n">
        <v>656</v>
      </c>
      <c r="C683" s="318" t="n">
        <v>33383082</v>
      </c>
      <c r="D683" s="318" t="inlineStr">
        <is>
          <t>32549_Zillow 2Q'19 TVE/VOD_FreeWheel VOD</t>
        </is>
      </c>
      <c r="E683" s="318" t="inlineStr">
        <is>
          <t>American Heroes Channel</t>
        </is>
      </c>
      <c r="F683" s="319" t="n">
        <v>43580</v>
      </c>
      <c r="G683" s="319" t="n">
        <v>43646</v>
      </c>
      <c r="H683" s="318" t="n">
        <v>9004</v>
      </c>
      <c r="I683" s="318" t="n">
        <v>0.71</v>
      </c>
      <c r="J683" s="318">
        <f>ROUND(H683*(I683/1000),2)</f>
        <v/>
      </c>
      <c r="K683" s="318" t="n"/>
    </row>
    <row r="684">
      <c r="B684" s="317" t="n">
        <v>657</v>
      </c>
      <c r="C684" s="318" t="n">
        <v>33383082</v>
      </c>
      <c r="D684" s="318" t="inlineStr">
        <is>
          <t>32549_Zillow 2Q'19 TVE/VOD_FreeWheel VOD</t>
        </is>
      </c>
      <c r="E684" s="318" t="inlineStr">
        <is>
          <t>Animal Planet</t>
        </is>
      </c>
      <c r="F684" s="319" t="n">
        <v>43580</v>
      </c>
      <c r="G684" s="319" t="n">
        <v>43646</v>
      </c>
      <c r="H684" s="318" t="n">
        <v>45710</v>
      </c>
      <c r="I684" s="318" t="n">
        <v>0.71</v>
      </c>
      <c r="J684" s="318">
        <f>ROUND(H684*(I684/1000),2)</f>
        <v/>
      </c>
      <c r="K684" s="318" t="n"/>
    </row>
    <row r="685">
      <c r="B685" s="317" t="n">
        <v>658</v>
      </c>
      <c r="C685" s="318" t="n">
        <v>33383082</v>
      </c>
      <c r="D685" s="318" t="inlineStr">
        <is>
          <t>32549_Zillow 2Q'19 TVE/VOD_FreeWheel VOD</t>
        </is>
      </c>
      <c r="E685" s="318" t="inlineStr">
        <is>
          <t>Cooking Channel</t>
        </is>
      </c>
      <c r="F685" s="319" t="n">
        <v>43580</v>
      </c>
      <c r="G685" s="319" t="n">
        <v>43646</v>
      </c>
      <c r="H685" s="318" t="n">
        <v>16196</v>
      </c>
      <c r="I685" s="318" t="n">
        <v>0.71</v>
      </c>
      <c r="J685" s="318">
        <f>ROUND(H685*(I685/1000),2)</f>
        <v/>
      </c>
      <c r="K685" s="318" t="n"/>
    </row>
    <row r="686">
      <c r="B686" s="317" t="n">
        <v>659</v>
      </c>
      <c r="C686" s="318" t="n">
        <v>33383082</v>
      </c>
      <c r="D686" s="318" t="inlineStr">
        <is>
          <t>32549_Zillow 2Q'19 TVE/VOD_FreeWheel VOD</t>
        </is>
      </c>
      <c r="E686" s="318" t="inlineStr">
        <is>
          <t>Destination America</t>
        </is>
      </c>
      <c r="F686" s="319" t="n">
        <v>43580</v>
      </c>
      <c r="G686" s="319" t="n">
        <v>43646</v>
      </c>
      <c r="H686" s="318" t="n">
        <v>10654</v>
      </c>
      <c r="I686" s="318" t="n">
        <v>0.71</v>
      </c>
      <c r="J686" s="318">
        <f>ROUND(H686*(I686/1000),2)</f>
        <v/>
      </c>
      <c r="K686" s="318" t="n"/>
    </row>
    <row r="687">
      <c r="B687" s="317" t="n">
        <v>660</v>
      </c>
      <c r="C687" s="318" t="n">
        <v>33383082</v>
      </c>
      <c r="D687" s="318" t="inlineStr">
        <is>
          <t>32549_Zillow 2Q'19 TVE/VOD_FreeWheel VOD</t>
        </is>
      </c>
      <c r="E687" s="318" t="inlineStr">
        <is>
          <t>Discovery</t>
        </is>
      </c>
      <c r="F687" s="319" t="n">
        <v>43580</v>
      </c>
      <c r="G687" s="319" t="n">
        <v>43646</v>
      </c>
      <c r="H687" s="318" t="n">
        <v>69446</v>
      </c>
      <c r="I687" s="318" t="n">
        <v>0.71</v>
      </c>
      <c r="J687" s="318">
        <f>ROUND(H687*(I687/1000),2)</f>
        <v/>
      </c>
      <c r="K687" s="318" t="n"/>
    </row>
    <row r="688">
      <c r="B688" s="317" t="n">
        <v>661</v>
      </c>
      <c r="C688" s="318" t="n">
        <v>33383082</v>
      </c>
      <c r="D688" s="318" t="inlineStr">
        <is>
          <t>32549_Zillow 2Q'19 TVE/VOD_FreeWheel VOD</t>
        </is>
      </c>
      <c r="E688" s="318" t="inlineStr">
        <is>
          <t>Discovery Life</t>
        </is>
      </c>
      <c r="F688" s="319" t="n">
        <v>43580</v>
      </c>
      <c r="G688" s="319" t="n">
        <v>43646</v>
      </c>
      <c r="H688" s="318" t="n">
        <v>5748</v>
      </c>
      <c r="I688" s="318" t="n">
        <v>0.71</v>
      </c>
      <c r="J688" s="318">
        <f>ROUND(H688*(I688/1000),2)</f>
        <v/>
      </c>
      <c r="K688" s="318" t="n"/>
    </row>
    <row r="689">
      <c r="B689" s="317" t="n">
        <v>662</v>
      </c>
      <c r="C689" s="318" t="n">
        <v>33383082</v>
      </c>
      <c r="D689" s="318" t="inlineStr">
        <is>
          <t>32549_Zillow 2Q'19 TVE/VOD_FreeWheel VOD</t>
        </is>
      </c>
      <c r="E689" s="318" t="inlineStr">
        <is>
          <t>DIY Network</t>
        </is>
      </c>
      <c r="F689" s="319" t="n">
        <v>43580</v>
      </c>
      <c r="G689" s="319" t="n">
        <v>43646</v>
      </c>
      <c r="H689" s="318" t="n">
        <v>16075</v>
      </c>
      <c r="I689" s="318" t="n">
        <v>0.71</v>
      </c>
      <c r="J689" s="318">
        <f>ROUND(H689*(I689/1000),2)</f>
        <v/>
      </c>
      <c r="K689" s="318" t="n"/>
    </row>
    <row r="690">
      <c r="B690" s="317" t="n">
        <v>663</v>
      </c>
      <c r="C690" s="318" t="n">
        <v>33383082</v>
      </c>
      <c r="D690" s="318" t="inlineStr">
        <is>
          <t>32549_Zillow 2Q'19 TVE/VOD_FreeWheel VOD</t>
        </is>
      </c>
      <c r="E690" s="318" t="inlineStr">
        <is>
          <t>Food Network</t>
        </is>
      </c>
      <c r="F690" s="319" t="n">
        <v>43580</v>
      </c>
      <c r="G690" s="319" t="n">
        <v>43646</v>
      </c>
      <c r="H690" s="318" t="n">
        <v>77903</v>
      </c>
      <c r="I690" s="318" t="n">
        <v>0.71</v>
      </c>
      <c r="J690" s="318">
        <f>ROUND(H690*(I690/1000),2)</f>
        <v/>
      </c>
      <c r="K690" s="318" t="n"/>
    </row>
    <row r="691">
      <c r="B691" s="317" t="n">
        <v>664</v>
      </c>
      <c r="C691" s="318" t="n">
        <v>33383082</v>
      </c>
      <c r="D691" s="318" t="inlineStr">
        <is>
          <t>32549_Zillow 2Q'19 TVE/VOD_FreeWheel VOD</t>
        </is>
      </c>
      <c r="E691" s="318" t="inlineStr">
        <is>
          <t>HGTV</t>
        </is>
      </c>
      <c r="F691" s="319" t="n">
        <v>43580</v>
      </c>
      <c r="G691" s="319" t="n">
        <v>43646</v>
      </c>
      <c r="H691" s="318" t="n">
        <v>61645</v>
      </c>
      <c r="I691" s="318" t="n">
        <v>0.71</v>
      </c>
      <c r="J691" s="318">
        <f>ROUND(H691*(I691/1000),2)</f>
        <v/>
      </c>
      <c r="K691" s="318" t="n"/>
    </row>
    <row r="692">
      <c r="B692" s="317" t="n">
        <v>665</v>
      </c>
      <c r="C692" s="318" t="n">
        <v>33383082</v>
      </c>
      <c r="D692" s="318" t="inlineStr">
        <is>
          <t>32549_Zillow 2Q'19 TVE/VOD_FreeWheel VOD</t>
        </is>
      </c>
      <c r="E692" s="318" t="inlineStr">
        <is>
          <t>Investigation Discovery</t>
        </is>
      </c>
      <c r="F692" s="319" t="n">
        <v>43580</v>
      </c>
      <c r="G692" s="319" t="n">
        <v>43646</v>
      </c>
      <c r="H692" s="318" t="n">
        <v>77583</v>
      </c>
      <c r="I692" s="318" t="n">
        <v>0.71</v>
      </c>
      <c r="J692" s="318">
        <f>ROUND(H692*(I692/1000),2)</f>
        <v/>
      </c>
      <c r="K692" s="318" t="n"/>
    </row>
    <row r="693">
      <c r="B693" s="317" t="n">
        <v>666</v>
      </c>
      <c r="C693" s="318" t="n">
        <v>33383082</v>
      </c>
      <c r="D693" s="318" t="inlineStr">
        <is>
          <t>32549_Zillow 2Q'19 TVE/VOD_FreeWheel VOD</t>
        </is>
      </c>
      <c r="E693" s="318" t="inlineStr">
        <is>
          <t>OWN: Oprah Winfrey Network</t>
        </is>
      </c>
      <c r="F693" s="319" t="n">
        <v>43580</v>
      </c>
      <c r="G693" s="319" t="n">
        <v>43646</v>
      </c>
      <c r="H693" s="318" t="n">
        <v>68256</v>
      </c>
      <c r="I693" s="318" t="n">
        <v>0.71</v>
      </c>
      <c r="J693" s="318">
        <f>ROUND(H693*(I693/1000),2)</f>
        <v/>
      </c>
      <c r="K693" s="318" t="n"/>
    </row>
    <row r="694">
      <c r="B694" s="317" t="n">
        <v>667</v>
      </c>
      <c r="C694" s="318" t="n">
        <v>33383082</v>
      </c>
      <c r="D694" s="318" t="inlineStr">
        <is>
          <t>32549_Zillow 2Q'19 TVE/VOD_FreeWheel VOD</t>
        </is>
      </c>
      <c r="E694" s="318" t="inlineStr">
        <is>
          <t>Science Channel</t>
        </is>
      </c>
      <c r="F694" s="319" t="n">
        <v>43580</v>
      </c>
      <c r="G694" s="319" t="n">
        <v>43646</v>
      </c>
      <c r="H694" s="318" t="n">
        <v>28561</v>
      </c>
      <c r="I694" s="318" t="n">
        <v>0.71</v>
      </c>
      <c r="J694" s="318">
        <f>ROUND(H694*(I694/1000),2)</f>
        <v/>
      </c>
      <c r="K694" s="318" t="n"/>
    </row>
    <row r="695">
      <c r="B695" s="317" t="n">
        <v>668</v>
      </c>
      <c r="C695" s="318" t="n">
        <v>33383082</v>
      </c>
      <c r="D695" s="318" t="inlineStr">
        <is>
          <t>32549_Zillow 2Q'19 TVE/VOD_FreeWheel VOD</t>
        </is>
      </c>
      <c r="E695" s="318" t="inlineStr">
        <is>
          <t>TLC</t>
        </is>
      </c>
      <c r="F695" s="319" t="n">
        <v>43580</v>
      </c>
      <c r="G695" s="319" t="n">
        <v>43646</v>
      </c>
      <c r="H695" s="318" t="n">
        <v>110412</v>
      </c>
      <c r="I695" s="318" t="n">
        <v>0.71</v>
      </c>
      <c r="J695" s="318">
        <f>ROUND(H695*(I695/1000),2)</f>
        <v/>
      </c>
      <c r="K695" s="318" t="n"/>
    </row>
    <row r="696">
      <c r="B696" s="317" t="n">
        <v>669</v>
      </c>
      <c r="C696" s="318" t="n">
        <v>33383082</v>
      </c>
      <c r="D696" s="318" t="inlineStr">
        <is>
          <t>32549_Zillow 2Q'19 TVE/VOD_FreeWheel VOD</t>
        </is>
      </c>
      <c r="E696" s="318" t="inlineStr">
        <is>
          <t>Travel Channel</t>
        </is>
      </c>
      <c r="F696" s="319" t="n">
        <v>43580</v>
      </c>
      <c r="G696" s="319" t="n">
        <v>43646</v>
      </c>
      <c r="H696" s="318" t="n">
        <v>112533</v>
      </c>
      <c r="I696" s="318" t="n">
        <v>0.71</v>
      </c>
      <c r="J696" s="318">
        <f>ROUND(H696*(I696/1000),2)</f>
        <v/>
      </c>
      <c r="K696" s="318" t="n"/>
    </row>
    <row r="697">
      <c r="B697" s="317" t="n">
        <v>670</v>
      </c>
      <c r="C697" s="318" t="n">
        <v>33383082</v>
      </c>
      <c r="D697" s="318" t="inlineStr">
        <is>
          <t>32549_Zillow 2Q'19 TVE/VOD_FreeWheel VOD</t>
        </is>
      </c>
      <c r="E697" s="318" t="inlineStr">
        <is>
          <t>Velocity</t>
        </is>
      </c>
      <c r="F697" s="319" t="n">
        <v>43580</v>
      </c>
      <c r="G697" s="319" t="n">
        <v>43646</v>
      </c>
      <c r="H697" s="318" t="n">
        <v>9239</v>
      </c>
      <c r="I697" s="318" t="n">
        <v>0.71</v>
      </c>
      <c r="J697" s="318">
        <f>ROUND(H697*(I697/1000),2)</f>
        <v/>
      </c>
      <c r="K697" s="318" t="n"/>
    </row>
    <row r="698">
      <c r="B698" s="317" t="n">
        <v>671</v>
      </c>
      <c r="C698" s="318" t="n">
        <v>33416058</v>
      </c>
      <c r="D698" s="318" t="inlineStr">
        <is>
          <t>32439_Realtor TVE/VOD 2</t>
        </is>
      </c>
      <c r="E698" s="318" t="inlineStr">
        <is>
          <t>Animal Planet</t>
        </is>
      </c>
      <c r="F698" s="319" t="n">
        <v>43584</v>
      </c>
      <c r="G698" s="319" t="n">
        <v>43646</v>
      </c>
      <c r="H698" s="318" t="n">
        <v>169721</v>
      </c>
      <c r="I698" s="318" t="n">
        <v>0.71</v>
      </c>
      <c r="J698" s="318">
        <f>ROUND(H698*(I698/1000),2)</f>
        <v/>
      </c>
      <c r="K698" s="318" t="n"/>
    </row>
    <row r="699">
      <c r="B699" s="317" t="n">
        <v>672</v>
      </c>
      <c r="C699" s="318" t="n">
        <v>33416058</v>
      </c>
      <c r="D699" s="318" t="inlineStr">
        <is>
          <t>32439_Realtor TVE/VOD 2</t>
        </is>
      </c>
      <c r="E699" s="318" t="inlineStr">
        <is>
          <t>Discovery</t>
        </is>
      </c>
      <c r="F699" s="319" t="n">
        <v>43584</v>
      </c>
      <c r="G699" s="319" t="n">
        <v>43646</v>
      </c>
      <c r="H699" s="318" t="n">
        <v>292418</v>
      </c>
      <c r="I699" s="318" t="n">
        <v>0.71</v>
      </c>
      <c r="J699" s="318">
        <f>ROUND(H699*(I699/1000),2)</f>
        <v/>
      </c>
      <c r="K699" s="318" t="n"/>
    </row>
    <row r="700">
      <c r="B700" s="317" t="n">
        <v>673</v>
      </c>
      <c r="C700" s="318" t="n">
        <v>33416058</v>
      </c>
      <c r="D700" s="318" t="inlineStr">
        <is>
          <t>32439_Realtor TVE/VOD 2</t>
        </is>
      </c>
      <c r="E700" s="318" t="inlineStr">
        <is>
          <t>Discovery Family Channel</t>
        </is>
      </c>
      <c r="F700" s="319" t="n">
        <v>43584</v>
      </c>
      <c r="G700" s="319" t="n">
        <v>43646</v>
      </c>
      <c r="H700" s="318" t="n">
        <v>68717</v>
      </c>
      <c r="I700" s="318" t="n">
        <v>0.71</v>
      </c>
      <c r="J700" s="318">
        <f>ROUND(H700*(I700/1000),2)</f>
        <v/>
      </c>
      <c r="K700" s="318" t="n"/>
    </row>
    <row r="701">
      <c r="B701" s="317" t="n">
        <v>674</v>
      </c>
      <c r="C701" s="318" t="n">
        <v>33416058</v>
      </c>
      <c r="D701" s="318" t="inlineStr">
        <is>
          <t>32439_Realtor TVE/VOD 2</t>
        </is>
      </c>
      <c r="E701" s="318" t="inlineStr">
        <is>
          <t>DIY Network</t>
        </is>
      </c>
      <c r="F701" s="319" t="n">
        <v>43584</v>
      </c>
      <c r="G701" s="319" t="n">
        <v>43646</v>
      </c>
      <c r="H701" s="318" t="n">
        <v>65510</v>
      </c>
      <c r="I701" s="318" t="n">
        <v>0.71</v>
      </c>
      <c r="J701" s="318">
        <f>ROUND(H701*(I701/1000),2)</f>
        <v/>
      </c>
      <c r="K701" s="318" t="n"/>
    </row>
    <row r="702">
      <c r="B702" s="317" t="n">
        <v>675</v>
      </c>
      <c r="C702" s="318" t="n">
        <v>33416058</v>
      </c>
      <c r="D702" s="318" t="inlineStr">
        <is>
          <t>32439_Realtor TVE/VOD 2</t>
        </is>
      </c>
      <c r="E702" s="318" t="inlineStr">
        <is>
          <t>Food Network</t>
        </is>
      </c>
      <c r="F702" s="319" t="n">
        <v>43584</v>
      </c>
      <c r="G702" s="319" t="n">
        <v>43646</v>
      </c>
      <c r="H702" s="318" t="n">
        <v>315952</v>
      </c>
      <c r="I702" s="318" t="n">
        <v>0.71</v>
      </c>
      <c r="J702" s="318">
        <f>ROUND(H702*(I702/1000),2)</f>
        <v/>
      </c>
      <c r="K702" s="318" t="n"/>
    </row>
    <row r="703">
      <c r="B703" s="317" t="n">
        <v>676</v>
      </c>
      <c r="C703" s="318" t="n">
        <v>33416058</v>
      </c>
      <c r="D703" s="318" t="inlineStr">
        <is>
          <t>32439_Realtor TVE/VOD 2</t>
        </is>
      </c>
      <c r="E703" s="318" t="inlineStr">
        <is>
          <t>HGTV</t>
        </is>
      </c>
      <c r="F703" s="319" t="n">
        <v>43584</v>
      </c>
      <c r="G703" s="319" t="n">
        <v>43646</v>
      </c>
      <c r="H703" s="318" t="n">
        <v>242003</v>
      </c>
      <c r="I703" s="318" t="n">
        <v>0.71</v>
      </c>
      <c r="J703" s="318">
        <f>ROUND(H703*(I703/1000),2)</f>
        <v/>
      </c>
      <c r="K703" s="318" t="n"/>
    </row>
    <row r="704">
      <c r="B704" s="317" t="n">
        <v>677</v>
      </c>
      <c r="C704" s="318" t="n">
        <v>33416058</v>
      </c>
      <c r="D704" s="318" t="inlineStr">
        <is>
          <t>32439_Realtor TVE/VOD 2</t>
        </is>
      </c>
      <c r="E704" s="318" t="inlineStr">
        <is>
          <t>Investigation Discovery</t>
        </is>
      </c>
      <c r="F704" s="319" t="n">
        <v>43584</v>
      </c>
      <c r="G704" s="319" t="n">
        <v>43646</v>
      </c>
      <c r="H704" s="318" t="n">
        <v>258151</v>
      </c>
      <c r="I704" s="318" t="n">
        <v>0.71</v>
      </c>
      <c r="J704" s="318">
        <f>ROUND(H704*(I704/1000),2)</f>
        <v/>
      </c>
      <c r="K704" s="318" t="n"/>
    </row>
    <row r="705">
      <c r="B705" s="317" t="n">
        <v>678</v>
      </c>
      <c r="C705" s="318" t="n">
        <v>33416058</v>
      </c>
      <c r="D705" s="318" t="inlineStr">
        <is>
          <t>32439_Realtor TVE/VOD 2</t>
        </is>
      </c>
      <c r="E705" s="318" t="inlineStr">
        <is>
          <t>TLC</t>
        </is>
      </c>
      <c r="F705" s="319" t="n">
        <v>43584</v>
      </c>
      <c r="G705" s="319" t="n">
        <v>43646</v>
      </c>
      <c r="H705" s="318" t="n">
        <v>427975</v>
      </c>
      <c r="I705" s="318" t="n">
        <v>0.71</v>
      </c>
      <c r="J705" s="318">
        <f>ROUND(H705*(I705/1000),2)</f>
        <v/>
      </c>
      <c r="K705" s="318" t="n"/>
    </row>
    <row r="706">
      <c r="B706" s="317" t="n">
        <v>679</v>
      </c>
      <c r="C706" s="318" t="n">
        <v>33433292</v>
      </c>
      <c r="D706" s="318" t="inlineStr">
        <is>
          <t>HGTV VOD and GO</t>
        </is>
      </c>
      <c r="E706" s="318" t="inlineStr">
        <is>
          <t>DIY Network</t>
        </is>
      </c>
      <c r="F706" s="319" t="n">
        <v>43586</v>
      </c>
      <c r="G706" s="319" t="n">
        <v>43646</v>
      </c>
      <c r="H706" s="318" t="n">
        <v>220581</v>
      </c>
      <c r="I706" s="318" t="n">
        <v>0.71</v>
      </c>
      <c r="J706" s="318">
        <f>ROUND(H706*(I706/1000),2)</f>
        <v/>
      </c>
      <c r="K706" s="318" t="n"/>
    </row>
    <row r="707">
      <c r="B707" s="317" t="n">
        <v>680</v>
      </c>
      <c r="C707" s="318" t="n">
        <v>33433292</v>
      </c>
      <c r="D707" s="318" t="inlineStr">
        <is>
          <t>HGTV VOD and GO</t>
        </is>
      </c>
      <c r="E707" s="318" t="inlineStr">
        <is>
          <t>HGTV</t>
        </is>
      </c>
      <c r="F707" s="319" t="n">
        <v>43586</v>
      </c>
      <c r="G707" s="319" t="n">
        <v>43646</v>
      </c>
      <c r="H707" s="318" t="n">
        <v>2514545</v>
      </c>
      <c r="I707" s="318" t="n">
        <v>0.71</v>
      </c>
      <c r="J707" s="318">
        <f>ROUND(H707*(I707/1000),2)</f>
        <v/>
      </c>
      <c r="K707" s="318" t="n"/>
    </row>
    <row r="708">
      <c r="B708" s="317" t="n">
        <v>681</v>
      </c>
      <c r="C708" s="318" t="n">
        <v>33433300</v>
      </c>
      <c r="D708" s="318" t="inlineStr">
        <is>
          <t>Food Network VOD and GO</t>
        </is>
      </c>
      <c r="E708" s="318" t="inlineStr">
        <is>
          <t>Cooking Channel</t>
        </is>
      </c>
      <c r="F708" s="319" t="n">
        <v>43558</v>
      </c>
      <c r="G708" s="319" t="n">
        <v>43640</v>
      </c>
      <c r="H708" s="318" t="n">
        <v>554224</v>
      </c>
      <c r="I708" s="318" t="n">
        <v>0.71</v>
      </c>
      <c r="J708" s="318">
        <f>ROUND(H708*(I708/1000),2)</f>
        <v/>
      </c>
      <c r="K708" s="318" t="n"/>
    </row>
    <row r="709">
      <c r="B709" s="317" t="n">
        <v>682</v>
      </c>
      <c r="C709" s="318" t="n">
        <v>33433300</v>
      </c>
      <c r="D709" s="318" t="inlineStr">
        <is>
          <t>Food Network VOD and GO</t>
        </is>
      </c>
      <c r="E709" s="318" t="inlineStr">
        <is>
          <t>Destination America</t>
        </is>
      </c>
      <c r="F709" s="319" t="n">
        <v>43558</v>
      </c>
      <c r="G709" s="319" t="n">
        <v>43640</v>
      </c>
      <c r="H709" s="318" t="n">
        <v>952</v>
      </c>
      <c r="I709" s="318" t="n">
        <v>0.71</v>
      </c>
      <c r="J709" s="318">
        <f>ROUND(H709*(I709/1000),2)</f>
        <v/>
      </c>
      <c r="K709" s="318" t="n"/>
    </row>
    <row r="710">
      <c r="B710" s="317" t="n">
        <v>683</v>
      </c>
      <c r="C710" s="318" t="n">
        <v>33433300</v>
      </c>
      <c r="D710" s="318" t="inlineStr">
        <is>
          <t>Food Network VOD and GO</t>
        </is>
      </c>
      <c r="E710" s="318" t="inlineStr">
        <is>
          <t>Food Network</t>
        </is>
      </c>
      <c r="F710" s="319" t="n">
        <v>43558</v>
      </c>
      <c r="G710" s="319" t="n">
        <v>43640</v>
      </c>
      <c r="H710" s="318" t="n">
        <v>4408875</v>
      </c>
      <c r="I710" s="318" t="n">
        <v>0.71</v>
      </c>
      <c r="J710" s="318">
        <f>ROUND(H710*(I710/1000),2)</f>
        <v/>
      </c>
      <c r="K710" s="318" t="n"/>
    </row>
    <row r="711">
      <c r="B711" s="317" t="n">
        <v>684</v>
      </c>
      <c r="C711" s="318" t="n">
        <v>33479924</v>
      </c>
      <c r="D711" s="318" t="inlineStr">
        <is>
          <t>32610_Etsy TVE/VOD 2Q19_FreeWheel_VOD</t>
        </is>
      </c>
      <c r="E711" s="318" t="inlineStr">
        <is>
          <t>Cooking Channel</t>
        </is>
      </c>
      <c r="F711" s="319" t="n">
        <v>43587</v>
      </c>
      <c r="G711" s="319" t="n">
        <v>43632</v>
      </c>
      <c r="H711" s="318" t="n">
        <v>56535</v>
      </c>
      <c r="I711" s="318" t="n">
        <v>0.71</v>
      </c>
      <c r="J711" s="318">
        <f>ROUND(H711*(I711/1000),2)</f>
        <v/>
      </c>
      <c r="K711" s="318" t="n"/>
    </row>
    <row r="712">
      <c r="B712" s="317" t="n">
        <v>685</v>
      </c>
      <c r="C712" s="318" t="n">
        <v>33479924</v>
      </c>
      <c r="D712" s="318" t="inlineStr">
        <is>
          <t>32610_Etsy TVE/VOD 2Q19_FreeWheel_VOD</t>
        </is>
      </c>
      <c r="E712" s="318" t="inlineStr">
        <is>
          <t>Destination America</t>
        </is>
      </c>
      <c r="F712" s="319" t="n">
        <v>43587</v>
      </c>
      <c r="G712" s="319" t="n">
        <v>43632</v>
      </c>
      <c r="H712" s="318" t="n">
        <v>141</v>
      </c>
      <c r="I712" s="318" t="n">
        <v>0.71</v>
      </c>
      <c r="J712" s="318">
        <f>ROUND(H712*(I712/1000),2)</f>
        <v/>
      </c>
      <c r="K712" s="318" t="n"/>
    </row>
    <row r="713">
      <c r="B713" s="317" t="n">
        <v>686</v>
      </c>
      <c r="C713" s="318" t="n">
        <v>33479924</v>
      </c>
      <c r="D713" s="318" t="inlineStr">
        <is>
          <t>32610_Etsy TVE/VOD 2Q19_FreeWheel_VOD</t>
        </is>
      </c>
      <c r="E713" s="318" t="inlineStr">
        <is>
          <t>Food Network</t>
        </is>
      </c>
      <c r="F713" s="319" t="n">
        <v>43587</v>
      </c>
      <c r="G713" s="319" t="n">
        <v>43632</v>
      </c>
      <c r="H713" s="318" t="n">
        <v>399416</v>
      </c>
      <c r="I713" s="318" t="n">
        <v>0.71</v>
      </c>
      <c r="J713" s="318">
        <f>ROUND(H713*(I713/1000),2)</f>
        <v/>
      </c>
      <c r="K713" s="318" t="n"/>
    </row>
    <row r="714">
      <c r="B714" s="317" t="n">
        <v>687</v>
      </c>
      <c r="C714" s="318" t="n">
        <v>33479924</v>
      </c>
      <c r="D714" s="318" t="inlineStr">
        <is>
          <t>32610_Etsy TVE/VOD 2Q19_FreeWheel_VOD</t>
        </is>
      </c>
      <c r="E714" s="318" t="inlineStr">
        <is>
          <t>HGTV</t>
        </is>
      </c>
      <c r="F714" s="319" t="n">
        <v>43587</v>
      </c>
      <c r="G714" s="319" t="n">
        <v>43632</v>
      </c>
      <c r="H714" s="318" t="n">
        <v>364206</v>
      </c>
      <c r="I714" s="318" t="n">
        <v>0.71</v>
      </c>
      <c r="J714" s="318">
        <f>ROUND(H714*(I714/1000),2)</f>
        <v/>
      </c>
      <c r="K714" s="318" t="n"/>
    </row>
    <row r="715">
      <c r="B715" s="317" t="n">
        <v>688</v>
      </c>
      <c r="C715" s="318" t="n">
        <v>33479924</v>
      </c>
      <c r="D715" s="318" t="inlineStr">
        <is>
          <t>32610_Etsy TVE/VOD 2Q19_FreeWheel_VOD</t>
        </is>
      </c>
      <c r="E715" s="318" t="inlineStr">
        <is>
          <t>Investigation Discovery</t>
        </is>
      </c>
      <c r="F715" s="319" t="n">
        <v>43587</v>
      </c>
      <c r="G715" s="319" t="n">
        <v>43632</v>
      </c>
      <c r="H715" s="318" t="n">
        <v>360523</v>
      </c>
      <c r="I715" s="318" t="n">
        <v>0.71</v>
      </c>
      <c r="J715" s="318">
        <f>ROUND(H715*(I715/1000),2)</f>
        <v/>
      </c>
      <c r="K715" s="318" t="n"/>
    </row>
    <row r="716">
      <c r="B716" s="317" t="n">
        <v>689</v>
      </c>
      <c r="C716" s="318" t="n">
        <v>33479924</v>
      </c>
      <c r="D716" s="318" t="inlineStr">
        <is>
          <t>32610_Etsy TVE/VOD 2Q19_FreeWheel_VOD</t>
        </is>
      </c>
      <c r="E716" s="318" t="inlineStr">
        <is>
          <t>OWN: Oprah Winfrey Network</t>
        </is>
      </c>
      <c r="F716" s="319" t="n">
        <v>43587</v>
      </c>
      <c r="G716" s="319" t="n">
        <v>43632</v>
      </c>
      <c r="H716" s="318" t="n">
        <v>319601</v>
      </c>
      <c r="I716" s="318" t="n">
        <v>0.71</v>
      </c>
      <c r="J716" s="318">
        <f>ROUND(H716*(I716/1000),2)</f>
        <v/>
      </c>
      <c r="K716" s="318" t="n"/>
    </row>
    <row r="717">
      <c r="B717" s="317" t="n">
        <v>690</v>
      </c>
      <c r="C717" s="318" t="n">
        <v>33479924</v>
      </c>
      <c r="D717" s="318" t="inlineStr">
        <is>
          <t>32610_Etsy TVE/VOD 2Q19_FreeWheel_VOD</t>
        </is>
      </c>
      <c r="E717" s="318" t="inlineStr">
        <is>
          <t>TLC</t>
        </is>
      </c>
      <c r="F717" s="319" t="n">
        <v>43587</v>
      </c>
      <c r="G717" s="319" t="n">
        <v>43632</v>
      </c>
      <c r="H717" s="318" t="n">
        <v>711619</v>
      </c>
      <c r="I717" s="318" t="n">
        <v>0.71</v>
      </c>
      <c r="J717" s="318">
        <f>ROUND(H717*(I717/1000),2)</f>
        <v/>
      </c>
      <c r="K717" s="318" t="n"/>
    </row>
    <row r="718">
      <c r="B718" s="317" t="n">
        <v>691</v>
      </c>
      <c r="C718" s="318" t="n">
        <v>33492601</v>
      </c>
      <c r="D718" s="318" t="inlineStr">
        <is>
          <t>32200_KIA|Canvas Worldwide|$204K Net|Cecco|2Q19|UF_FreeWheel_VOD</t>
        </is>
      </c>
      <c r="E718" s="318" t="inlineStr">
        <is>
          <t>American Heroes Channel</t>
        </is>
      </c>
      <c r="F718" s="319" t="n">
        <v>43586</v>
      </c>
      <c r="G718" s="319" t="n">
        <v>43611</v>
      </c>
      <c r="H718" s="318" t="n">
        <v>38939</v>
      </c>
      <c r="I718" s="318" t="n">
        <v>0.71</v>
      </c>
      <c r="J718" s="318">
        <f>ROUND(H718*(I718/1000),2)</f>
        <v/>
      </c>
      <c r="K718" s="318" t="n"/>
    </row>
    <row r="719">
      <c r="B719" s="317" t="n">
        <v>692</v>
      </c>
      <c r="C719" s="318" t="n">
        <v>33492601</v>
      </c>
      <c r="D719" s="318" t="inlineStr">
        <is>
          <t>32200_KIA|Canvas Worldwide|$204K Net|Cecco|2Q19|UF_FreeWheel_VOD</t>
        </is>
      </c>
      <c r="E719" s="318" t="inlineStr">
        <is>
          <t>Animal Planet</t>
        </is>
      </c>
      <c r="F719" s="319" t="n">
        <v>43586</v>
      </c>
      <c r="G719" s="319" t="n">
        <v>43611</v>
      </c>
      <c r="H719" s="318" t="n">
        <v>256721</v>
      </c>
      <c r="I719" s="318" t="n">
        <v>0.71</v>
      </c>
      <c r="J719" s="318">
        <f>ROUND(H719*(I719/1000),2)</f>
        <v/>
      </c>
      <c r="K719" s="318" t="n"/>
    </row>
    <row r="720">
      <c r="B720" s="317" t="n">
        <v>693</v>
      </c>
      <c r="C720" s="318" t="n">
        <v>33492601</v>
      </c>
      <c r="D720" s="318" t="inlineStr">
        <is>
          <t>32200_KIA|Canvas Worldwide|$204K Net|Cecco|2Q19|UF_FreeWheel_VOD</t>
        </is>
      </c>
      <c r="E720" s="318" t="inlineStr">
        <is>
          <t>Destination America</t>
        </is>
      </c>
      <c r="F720" s="319" t="n">
        <v>43586</v>
      </c>
      <c r="G720" s="319" t="n">
        <v>43611</v>
      </c>
      <c r="H720" s="318" t="n">
        <v>50968</v>
      </c>
      <c r="I720" s="318" t="n">
        <v>0.71</v>
      </c>
      <c r="J720" s="318">
        <f>ROUND(H720*(I720/1000),2)</f>
        <v/>
      </c>
      <c r="K720" s="318" t="n"/>
    </row>
    <row r="721">
      <c r="B721" s="317" t="n">
        <v>694</v>
      </c>
      <c r="C721" s="318" t="n">
        <v>33492601</v>
      </c>
      <c r="D721" s="318" t="inlineStr">
        <is>
          <t>32200_KIA|Canvas Worldwide|$204K Net|Cecco|2Q19|UF_FreeWheel_VOD</t>
        </is>
      </c>
      <c r="E721" s="318" t="inlineStr">
        <is>
          <t>Discovery</t>
        </is>
      </c>
      <c r="F721" s="319" t="n">
        <v>43586</v>
      </c>
      <c r="G721" s="319" t="n">
        <v>43611</v>
      </c>
      <c r="H721" s="318" t="n">
        <v>369703</v>
      </c>
      <c r="I721" s="318" t="n">
        <v>0.71</v>
      </c>
      <c r="J721" s="318">
        <f>ROUND(H721*(I721/1000),2)</f>
        <v/>
      </c>
      <c r="K721" s="318" t="n"/>
    </row>
    <row r="722">
      <c r="B722" s="317" t="n">
        <v>695</v>
      </c>
      <c r="C722" s="318" t="n">
        <v>33492601</v>
      </c>
      <c r="D722" s="318" t="inlineStr">
        <is>
          <t>32200_KIA|Canvas Worldwide|$204K Net|Cecco|2Q19|UF_FreeWheel_VOD</t>
        </is>
      </c>
      <c r="E722" s="318" t="inlineStr">
        <is>
          <t>Discovery en Espanol</t>
        </is>
      </c>
      <c r="F722" s="319" t="n">
        <v>43586</v>
      </c>
      <c r="G722" s="319" t="n">
        <v>43611</v>
      </c>
      <c r="H722" s="318" t="n">
        <v>3140</v>
      </c>
      <c r="I722" s="318" t="n">
        <v>0.71</v>
      </c>
      <c r="J722" s="318">
        <f>ROUND(H722*(I722/1000),2)</f>
        <v/>
      </c>
      <c r="K722" s="318" t="n"/>
    </row>
    <row r="723">
      <c r="B723" s="317" t="n">
        <v>696</v>
      </c>
      <c r="C723" s="318" t="n">
        <v>33492601</v>
      </c>
      <c r="D723" s="318" t="inlineStr">
        <is>
          <t>32200_KIA|Canvas Worldwide|$204K Net|Cecco|2Q19|UF_FreeWheel_VOD</t>
        </is>
      </c>
      <c r="E723" s="318" t="inlineStr">
        <is>
          <t>Discovery Familia</t>
        </is>
      </c>
      <c r="F723" s="319" t="n">
        <v>43586</v>
      </c>
      <c r="G723" s="319" t="n">
        <v>43611</v>
      </c>
      <c r="H723" s="318" t="n">
        <v>1502</v>
      </c>
      <c r="I723" s="318" t="n">
        <v>0.71</v>
      </c>
      <c r="J723" s="318">
        <f>ROUND(H723*(I723/1000),2)</f>
        <v/>
      </c>
      <c r="K723" s="318" t="n"/>
    </row>
    <row r="724">
      <c r="B724" s="317" t="n">
        <v>697</v>
      </c>
      <c r="C724" s="318" t="n">
        <v>33492601</v>
      </c>
      <c r="D724" s="318" t="inlineStr">
        <is>
          <t>32200_KIA|Canvas Worldwide|$204K Net|Cecco|2Q19|UF_FreeWheel_VOD</t>
        </is>
      </c>
      <c r="E724" s="318" t="inlineStr">
        <is>
          <t>Discovery Family Channel</t>
        </is>
      </c>
      <c r="F724" s="319" t="n">
        <v>43586</v>
      </c>
      <c r="G724" s="319" t="n">
        <v>43611</v>
      </c>
      <c r="H724" s="318" t="n">
        <v>98271</v>
      </c>
      <c r="I724" s="318" t="n">
        <v>0.71</v>
      </c>
      <c r="J724" s="318">
        <f>ROUND(H724*(I724/1000),2)</f>
        <v/>
      </c>
      <c r="K724" s="318" t="n"/>
    </row>
    <row r="725">
      <c r="B725" s="317" t="n">
        <v>698</v>
      </c>
      <c r="C725" s="318" t="n">
        <v>33492601</v>
      </c>
      <c r="D725" s="318" t="inlineStr">
        <is>
          <t>32200_KIA|Canvas Worldwide|$204K Net|Cecco|2Q19|UF_FreeWheel_VOD</t>
        </is>
      </c>
      <c r="E725" s="318" t="inlineStr">
        <is>
          <t>Discovery Life</t>
        </is>
      </c>
      <c r="F725" s="319" t="n">
        <v>43586</v>
      </c>
      <c r="G725" s="319" t="n">
        <v>43611</v>
      </c>
      <c r="H725" s="318" t="n">
        <v>24935</v>
      </c>
      <c r="I725" s="318" t="n">
        <v>0.71</v>
      </c>
      <c r="J725" s="318">
        <f>ROUND(H725*(I725/1000),2)</f>
        <v/>
      </c>
      <c r="K725" s="318" t="n"/>
    </row>
    <row r="726">
      <c r="B726" s="317" t="n">
        <v>699</v>
      </c>
      <c r="C726" s="318" t="n">
        <v>33492601</v>
      </c>
      <c r="D726" s="318" t="inlineStr">
        <is>
          <t>32200_KIA|Canvas Worldwide|$204K Net|Cecco|2Q19|UF_FreeWheel_VOD</t>
        </is>
      </c>
      <c r="E726" s="318" t="inlineStr">
        <is>
          <t>Investigation Discovery</t>
        </is>
      </c>
      <c r="F726" s="319" t="n">
        <v>43586</v>
      </c>
      <c r="G726" s="319" t="n">
        <v>43611</v>
      </c>
      <c r="H726" s="318" t="n">
        <v>405580</v>
      </c>
      <c r="I726" s="318" t="n">
        <v>0.71</v>
      </c>
      <c r="J726" s="318">
        <f>ROUND(H726*(I726/1000),2)</f>
        <v/>
      </c>
      <c r="K726" s="318" t="n"/>
    </row>
    <row r="727">
      <c r="B727" s="317" t="n">
        <v>700</v>
      </c>
      <c r="C727" s="318" t="n">
        <v>33492601</v>
      </c>
      <c r="D727" s="318" t="inlineStr">
        <is>
          <t>32200_KIA|Canvas Worldwide|$204K Net|Cecco|2Q19|UF_FreeWheel_VOD</t>
        </is>
      </c>
      <c r="E727" s="318" t="inlineStr">
        <is>
          <t>OWN: Oprah Winfrey Network</t>
        </is>
      </c>
      <c r="F727" s="319" t="n">
        <v>43586</v>
      </c>
      <c r="G727" s="319" t="n">
        <v>43611</v>
      </c>
      <c r="H727" s="318" t="n">
        <v>380787</v>
      </c>
      <c r="I727" s="318" t="n">
        <v>0.71</v>
      </c>
      <c r="J727" s="318">
        <f>ROUND(H727*(I727/1000),2)</f>
        <v/>
      </c>
      <c r="K727" s="318" t="n"/>
    </row>
    <row r="728">
      <c r="B728" s="317" t="n">
        <v>701</v>
      </c>
      <c r="C728" s="318" t="n">
        <v>33492601</v>
      </c>
      <c r="D728" s="318" t="inlineStr">
        <is>
          <t>32200_KIA|Canvas Worldwide|$204K Net|Cecco|2Q19|UF_FreeWheel_VOD</t>
        </is>
      </c>
      <c r="E728" s="318" t="inlineStr">
        <is>
          <t>Science Channel</t>
        </is>
      </c>
      <c r="F728" s="319" t="n">
        <v>43586</v>
      </c>
      <c r="G728" s="319" t="n">
        <v>43611</v>
      </c>
      <c r="H728" s="318" t="n">
        <v>139023</v>
      </c>
      <c r="I728" s="318" t="n">
        <v>0.71</v>
      </c>
      <c r="J728" s="318">
        <f>ROUND(H728*(I728/1000),2)</f>
        <v/>
      </c>
      <c r="K728" s="318" t="n"/>
    </row>
    <row r="729">
      <c r="B729" s="317" t="n">
        <v>702</v>
      </c>
      <c r="C729" s="318" t="n">
        <v>33492601</v>
      </c>
      <c r="D729" s="318" t="inlineStr">
        <is>
          <t>32200_KIA|Canvas Worldwide|$204K Net|Cecco|2Q19|UF_FreeWheel_VOD</t>
        </is>
      </c>
      <c r="E729" s="318" t="inlineStr">
        <is>
          <t>TLC</t>
        </is>
      </c>
      <c r="F729" s="319" t="n">
        <v>43586</v>
      </c>
      <c r="G729" s="319" t="n">
        <v>43611</v>
      </c>
      <c r="H729" s="318" t="n">
        <v>688483</v>
      </c>
      <c r="I729" s="318" t="n">
        <v>0.71</v>
      </c>
      <c r="J729" s="318">
        <f>ROUND(H729*(I729/1000),2)</f>
        <v/>
      </c>
      <c r="K729" s="318" t="n"/>
    </row>
    <row r="730">
      <c r="B730" s="317" t="n">
        <v>703</v>
      </c>
      <c r="C730" s="318" t="n">
        <v>33492601</v>
      </c>
      <c r="D730" s="318" t="inlineStr">
        <is>
          <t>32200_KIA|Canvas Worldwide|$204K Net|Cecco|2Q19|UF_FreeWheel_VOD</t>
        </is>
      </c>
      <c r="E730" s="318" t="inlineStr">
        <is>
          <t>Velocity</t>
        </is>
      </c>
      <c r="F730" s="319" t="n">
        <v>43586</v>
      </c>
      <c r="G730" s="319" t="n">
        <v>43611</v>
      </c>
      <c r="H730" s="318" t="n">
        <v>42265</v>
      </c>
      <c r="I730" s="318" t="n">
        <v>0.71</v>
      </c>
      <c r="J730" s="318">
        <f>ROUND(H730*(I730/1000),2)</f>
        <v/>
      </c>
      <c r="K730" s="318" t="n"/>
    </row>
    <row r="731">
      <c r="B731" s="317" t="n">
        <v>704</v>
      </c>
      <c r="C731" s="318" t="n">
        <v>33497014</v>
      </c>
      <c r="D731" s="318" t="inlineStr">
        <is>
          <t>31794_Disney-Aladdin-TVE/VOD_FreeWheel_VOD</t>
        </is>
      </c>
      <c r="E731" s="318" t="inlineStr">
        <is>
          <t>Discovery</t>
        </is>
      </c>
      <c r="F731" s="319" t="n">
        <v>43591</v>
      </c>
      <c r="G731" s="319" t="n">
        <v>43611</v>
      </c>
      <c r="H731" s="318" t="n">
        <v>72944</v>
      </c>
      <c r="I731" s="318" t="n">
        <v>0.71</v>
      </c>
      <c r="J731" s="318">
        <f>ROUND(H731*(I731/1000),2)</f>
        <v/>
      </c>
      <c r="K731" s="318" t="n"/>
    </row>
    <row r="732">
      <c r="B732" s="317" t="n">
        <v>705</v>
      </c>
      <c r="C732" s="318" t="n">
        <v>33497014</v>
      </c>
      <c r="D732" s="318" t="inlineStr">
        <is>
          <t>31794_Disney-Aladdin-TVE/VOD_FreeWheel_VOD</t>
        </is>
      </c>
      <c r="E732" s="318" t="inlineStr">
        <is>
          <t>Food Network</t>
        </is>
      </c>
      <c r="F732" s="319" t="n">
        <v>43591</v>
      </c>
      <c r="G732" s="319" t="n">
        <v>43611</v>
      </c>
      <c r="H732" s="318" t="n">
        <v>112008</v>
      </c>
      <c r="I732" s="318" t="n">
        <v>0.71</v>
      </c>
      <c r="J732" s="318">
        <f>ROUND(H732*(I732/1000),2)</f>
        <v/>
      </c>
      <c r="K732" s="318" t="n"/>
    </row>
    <row r="733">
      <c r="B733" s="317" t="n">
        <v>706</v>
      </c>
      <c r="C733" s="318" t="n">
        <v>33497014</v>
      </c>
      <c r="D733" s="318" t="inlineStr">
        <is>
          <t>31794_Disney-Aladdin-TVE/VOD_FreeWheel_VOD</t>
        </is>
      </c>
      <c r="E733" s="318" t="inlineStr">
        <is>
          <t>HGTV</t>
        </is>
      </c>
      <c r="F733" s="319" t="n">
        <v>43591</v>
      </c>
      <c r="G733" s="319" t="n">
        <v>43611</v>
      </c>
      <c r="H733" s="318" t="n">
        <v>94998</v>
      </c>
      <c r="I733" s="318" t="n">
        <v>0.71</v>
      </c>
      <c r="J733" s="318">
        <f>ROUND(H733*(I733/1000),2)</f>
        <v/>
      </c>
      <c r="K733" s="318" t="n"/>
    </row>
    <row r="734">
      <c r="B734" s="317" t="n">
        <v>707</v>
      </c>
      <c r="C734" s="318" t="n">
        <v>33497014</v>
      </c>
      <c r="D734" s="318" t="inlineStr">
        <is>
          <t>31794_Disney-Aladdin-TVE/VOD_FreeWheel_VOD</t>
        </is>
      </c>
      <c r="E734" s="318" t="inlineStr">
        <is>
          <t>TLC</t>
        </is>
      </c>
      <c r="F734" s="319" t="n">
        <v>43591</v>
      </c>
      <c r="G734" s="319" t="n">
        <v>43611</v>
      </c>
      <c r="H734" s="318" t="n">
        <v>93800</v>
      </c>
      <c r="I734" s="318" t="n">
        <v>0.71</v>
      </c>
      <c r="J734" s="318">
        <f>ROUND(H734*(I734/1000),2)</f>
        <v/>
      </c>
      <c r="K734" s="318" t="n"/>
    </row>
    <row r="735">
      <c r="B735" s="317" t="n">
        <v>708</v>
      </c>
      <c r="C735" s="318" t="n">
        <v>33499759</v>
      </c>
      <c r="D735" s="318" t="inlineStr">
        <is>
          <t>32614_Shark Ninja Foodi 2Q'19 TVE/VOD_FreeWheel - VOD</t>
        </is>
      </c>
      <c r="E735" s="318" t="inlineStr">
        <is>
          <t>Food Network</t>
        </is>
      </c>
      <c r="F735" s="319" t="n">
        <v>43587</v>
      </c>
      <c r="G735" s="319" t="n">
        <v>43597</v>
      </c>
      <c r="H735" s="318" t="n">
        <v>210149</v>
      </c>
      <c r="I735" s="318" t="n">
        <v>0.71</v>
      </c>
      <c r="J735" s="318">
        <f>ROUND(H735*(I735/1000),2)</f>
        <v/>
      </c>
      <c r="K735" s="318" t="n"/>
    </row>
    <row r="736">
      <c r="B736" s="317" t="n">
        <v>709</v>
      </c>
      <c r="C736" s="318" t="n">
        <v>33499759</v>
      </c>
      <c r="D736" s="318" t="inlineStr">
        <is>
          <t>32614_Shark Ninja Foodi 2Q'19 TVE/VOD_FreeWheel - VOD</t>
        </is>
      </c>
      <c r="E736" s="318" t="inlineStr">
        <is>
          <t>HGTV</t>
        </is>
      </c>
      <c r="F736" s="319" t="n">
        <v>43587</v>
      </c>
      <c r="G736" s="319" t="n">
        <v>43597</v>
      </c>
      <c r="H736" s="318" t="n">
        <v>177310</v>
      </c>
      <c r="I736" s="318" t="n">
        <v>0.71</v>
      </c>
      <c r="J736" s="318">
        <f>ROUND(H736*(I736/1000),2)</f>
        <v/>
      </c>
      <c r="K736" s="318" t="n"/>
    </row>
    <row r="737">
      <c r="B737" s="317" t="n">
        <v>710</v>
      </c>
      <c r="C737" s="318" t="n">
        <v>33499759</v>
      </c>
      <c r="D737" s="318" t="inlineStr">
        <is>
          <t>32614_Shark Ninja Foodi 2Q'19 TVE/VOD_FreeWheel - VOD</t>
        </is>
      </c>
      <c r="E737" s="318" t="inlineStr">
        <is>
          <t>Investigation Discovery</t>
        </is>
      </c>
      <c r="F737" s="319" t="n">
        <v>43587</v>
      </c>
      <c r="G737" s="319" t="n">
        <v>43597</v>
      </c>
      <c r="H737" s="318" t="n">
        <v>213345</v>
      </c>
      <c r="I737" s="318" t="n">
        <v>0.71</v>
      </c>
      <c r="J737" s="318">
        <f>ROUND(H737*(I737/1000),2)</f>
        <v/>
      </c>
      <c r="K737" s="318" t="n"/>
    </row>
    <row r="738">
      <c r="B738" s="317" t="n">
        <v>711</v>
      </c>
      <c r="C738" s="318" t="n">
        <v>33499759</v>
      </c>
      <c r="D738" s="318" t="inlineStr">
        <is>
          <t>32614_Shark Ninja Foodi 2Q'19 TVE/VOD_FreeWheel - VOD</t>
        </is>
      </c>
      <c r="E738" s="318" t="inlineStr">
        <is>
          <t>OWN: Oprah Winfrey Network</t>
        </is>
      </c>
      <c r="F738" s="319" t="n">
        <v>43587</v>
      </c>
      <c r="G738" s="319" t="n">
        <v>43597</v>
      </c>
      <c r="H738" s="318" t="n">
        <v>130618</v>
      </c>
      <c r="I738" s="318" t="n">
        <v>0.71</v>
      </c>
      <c r="J738" s="318">
        <f>ROUND(H738*(I738/1000),2)</f>
        <v/>
      </c>
      <c r="K738" s="318" t="n"/>
    </row>
    <row r="739">
      <c r="B739" s="317" t="n">
        <v>712</v>
      </c>
      <c r="C739" s="318" t="n">
        <v>33499759</v>
      </c>
      <c r="D739" s="318" t="inlineStr">
        <is>
          <t>32614_Shark Ninja Foodi 2Q'19 TVE/VOD_FreeWheel - VOD</t>
        </is>
      </c>
      <c r="E739" s="318" t="inlineStr">
        <is>
          <t>TLC</t>
        </is>
      </c>
      <c r="F739" s="319" t="n">
        <v>43587</v>
      </c>
      <c r="G739" s="319" t="n">
        <v>43597</v>
      </c>
      <c r="H739" s="318" t="n">
        <v>406981</v>
      </c>
      <c r="I739" s="318" t="n">
        <v>0.71</v>
      </c>
      <c r="J739" s="318">
        <f>ROUND(H739*(I739/1000),2)</f>
        <v/>
      </c>
      <c r="K739" s="318" t="n"/>
    </row>
    <row r="740">
      <c r="B740" s="317" t="n">
        <v>713</v>
      </c>
      <c r="C740" s="318" t="n">
        <v>33499759</v>
      </c>
      <c r="D740" s="318" t="inlineStr">
        <is>
          <t>32614_Shark Ninja Foodi 2Q'19 TVE/VOD_FreeWheel - VOD</t>
        </is>
      </c>
      <c r="E740" s="318" t="inlineStr">
        <is>
          <t>Travel Channel</t>
        </is>
      </c>
      <c r="F740" s="319" t="n">
        <v>43587</v>
      </c>
      <c r="G740" s="319" t="n">
        <v>43597</v>
      </c>
      <c r="H740" s="318" t="n">
        <v>198967</v>
      </c>
      <c r="I740" s="318" t="n">
        <v>0.71</v>
      </c>
      <c r="J740" s="318">
        <f>ROUND(H740*(I740/1000),2)</f>
        <v/>
      </c>
      <c r="K740" s="318" t="n"/>
    </row>
    <row r="741">
      <c r="B741" s="317" t="n">
        <v>714</v>
      </c>
      <c r="C741" s="318" t="n">
        <v>33582751</v>
      </c>
      <c r="D741" s="318" t="inlineStr">
        <is>
          <t>32639_STX Poms 2Q TLC VOD Scatter - TVE</t>
        </is>
      </c>
      <c r="E741" s="318" t="inlineStr">
        <is>
          <t>TLC</t>
        </is>
      </c>
      <c r="F741" s="319" t="n">
        <v>43592</v>
      </c>
      <c r="G741" s="319" t="n">
        <v>43595</v>
      </c>
      <c r="H741" s="318" t="n">
        <v>160066</v>
      </c>
      <c r="I741" s="318" t="n">
        <v>0.71</v>
      </c>
      <c r="J741" s="318">
        <f>ROUND(H741*(I741/1000),2)</f>
        <v/>
      </c>
      <c r="K741" s="318" t="n"/>
    </row>
    <row r="742">
      <c r="B742" s="317" t="n">
        <v>715</v>
      </c>
      <c r="C742" s="318" t="n">
        <v>33587573</v>
      </c>
      <c r="D742" s="318" t="inlineStr">
        <is>
          <t>30955_Bissell Smart Home 2019_FreeWheel VOD</t>
        </is>
      </c>
      <c r="E742" s="318" t="inlineStr">
        <is>
          <t>HGTV</t>
        </is>
      </c>
      <c r="F742" s="319" t="n">
        <v>43592</v>
      </c>
      <c r="G742" s="319" t="n">
        <v>43646</v>
      </c>
      <c r="H742" s="318" t="n">
        <v>1667599</v>
      </c>
      <c r="I742" s="318" t="n">
        <v>0.71</v>
      </c>
      <c r="J742" s="318">
        <f>ROUND(H742*(I742/1000),2)</f>
        <v/>
      </c>
      <c r="K742" s="318" t="n"/>
    </row>
    <row r="743">
      <c r="B743" s="317" t="n">
        <v>716</v>
      </c>
      <c r="C743" s="318" t="n">
        <v>33590765</v>
      </c>
      <c r="D743" s="318" t="inlineStr">
        <is>
          <t>32413_Cottage8 - Wagner Flexio_FreeWheel_VOD</t>
        </is>
      </c>
      <c r="E743" s="318" t="inlineStr">
        <is>
          <t>DIY Network</t>
        </is>
      </c>
      <c r="F743" s="319" t="n">
        <v>43598</v>
      </c>
      <c r="G743" s="319" t="n">
        <v>43709</v>
      </c>
      <c r="H743" s="318" t="n">
        <v>18165</v>
      </c>
      <c r="I743" s="318" t="n">
        <v>0.71</v>
      </c>
      <c r="J743" s="318">
        <f>ROUND(H743*(I743/1000),2)</f>
        <v/>
      </c>
      <c r="K743" s="318" t="n"/>
    </row>
    <row r="744">
      <c r="B744" s="317" t="n">
        <v>717</v>
      </c>
      <c r="C744" s="318" t="n">
        <v>33590765</v>
      </c>
      <c r="D744" s="318" t="inlineStr">
        <is>
          <t>32413_Cottage8 - Wagner Flexio_FreeWheel_VOD</t>
        </is>
      </c>
      <c r="E744" s="318" t="inlineStr">
        <is>
          <t>HGTV</t>
        </is>
      </c>
      <c r="F744" s="319" t="n">
        <v>43598</v>
      </c>
      <c r="G744" s="319" t="n">
        <v>43709</v>
      </c>
      <c r="H744" s="318" t="n">
        <v>79293</v>
      </c>
      <c r="I744" s="318" t="n">
        <v>0.71</v>
      </c>
      <c r="J744" s="318">
        <f>ROUND(H744*(I744/1000),2)</f>
        <v/>
      </c>
      <c r="K744" s="318" t="n"/>
    </row>
    <row r="745">
      <c r="B745" s="317" t="n">
        <v>718</v>
      </c>
      <c r="C745" s="318" t="n">
        <v>33603347</v>
      </c>
      <c r="D745" s="318" t="inlineStr">
        <is>
          <t>32666_Smuckers MeowMix 2Q'19 PET UF</t>
        </is>
      </c>
      <c r="E745" s="318" t="inlineStr">
        <is>
          <t>Food Network</t>
        </is>
      </c>
      <c r="F745" s="319" t="n">
        <v>43592</v>
      </c>
      <c r="G745" s="319" t="n">
        <v>43632</v>
      </c>
      <c r="H745" s="318" t="n">
        <v>151462</v>
      </c>
      <c r="I745" s="318" t="n">
        <v>0.71</v>
      </c>
      <c r="J745" s="318">
        <f>ROUND(H745*(I745/1000),2)</f>
        <v/>
      </c>
      <c r="K745" s="318" t="n"/>
    </row>
    <row r="746">
      <c r="B746" s="317" t="n">
        <v>719</v>
      </c>
      <c r="C746" s="318" t="n">
        <v>33603347</v>
      </c>
      <c r="D746" s="318" t="inlineStr">
        <is>
          <t>32666_Smuckers MeowMix 2Q'19 PET UF</t>
        </is>
      </c>
      <c r="E746" s="318" t="inlineStr">
        <is>
          <t>HGTV</t>
        </is>
      </c>
      <c r="F746" s="319" t="n">
        <v>43592</v>
      </c>
      <c r="G746" s="319" t="n">
        <v>43632</v>
      </c>
      <c r="H746" s="318" t="n">
        <v>132586</v>
      </c>
      <c r="I746" s="318" t="n">
        <v>0.71</v>
      </c>
      <c r="J746" s="318">
        <f>ROUND(H746*(I746/1000),2)</f>
        <v/>
      </c>
      <c r="K746" s="318" t="n"/>
    </row>
    <row r="747">
      <c r="B747" s="317" t="n">
        <v>720</v>
      </c>
      <c r="C747" s="318" t="n">
        <v>33603347</v>
      </c>
      <c r="D747" s="318" t="inlineStr">
        <is>
          <t>32666_Smuckers MeowMix 2Q'19 PET UF</t>
        </is>
      </c>
      <c r="E747" s="318" t="inlineStr">
        <is>
          <t>OWN: Oprah Winfrey Network</t>
        </is>
      </c>
      <c r="F747" s="319" t="n">
        <v>43592</v>
      </c>
      <c r="G747" s="319" t="n">
        <v>43632</v>
      </c>
      <c r="H747" s="318" t="n">
        <v>113048</v>
      </c>
      <c r="I747" s="318" t="n">
        <v>0.71</v>
      </c>
      <c r="J747" s="318">
        <f>ROUND(H747*(I747/1000),2)</f>
        <v/>
      </c>
      <c r="K747" s="318" t="n"/>
    </row>
    <row r="748">
      <c r="B748" s="317" t="n">
        <v>721</v>
      </c>
      <c r="C748" s="318" t="n">
        <v>33635035</v>
      </c>
      <c r="D748" s="318" t="inlineStr">
        <is>
          <t>32634_LG Mobile 2018 Liability ADU Package - TVE</t>
        </is>
      </c>
      <c r="E748" s="318" t="inlineStr">
        <is>
          <t>Discovery</t>
        </is>
      </c>
      <c r="F748" s="319" t="n">
        <v>43598</v>
      </c>
      <c r="G748" s="319" t="n">
        <v>43632</v>
      </c>
      <c r="H748" s="318" t="n">
        <v>552292</v>
      </c>
      <c r="I748" s="318" t="n">
        <v>0.71</v>
      </c>
      <c r="J748" s="318">
        <f>ROUND(H748*(I748/1000),2)</f>
        <v/>
      </c>
      <c r="K748" s="318" t="n"/>
    </row>
    <row r="749">
      <c r="B749" s="317" t="n">
        <v>722</v>
      </c>
      <c r="C749" s="318" t="n">
        <v>33635035</v>
      </c>
      <c r="D749" s="318" t="inlineStr">
        <is>
          <t>32634_LG Mobile 2018 Liability ADU Package - TVE</t>
        </is>
      </c>
      <c r="E749" s="318" t="inlineStr">
        <is>
          <t>Food Network</t>
        </is>
      </c>
      <c r="F749" s="319" t="n">
        <v>43598</v>
      </c>
      <c r="G749" s="319" t="n">
        <v>43632</v>
      </c>
      <c r="H749" s="318" t="n">
        <v>612500</v>
      </c>
      <c r="I749" s="318" t="n">
        <v>0.71</v>
      </c>
      <c r="J749" s="318">
        <f>ROUND(H749*(I749/1000),2)</f>
        <v/>
      </c>
      <c r="K749" s="318" t="n"/>
    </row>
    <row r="750">
      <c r="B750" s="317" t="n">
        <v>723</v>
      </c>
      <c r="C750" s="318" t="n">
        <v>33647544</v>
      </c>
      <c r="D750" s="318" t="inlineStr">
        <is>
          <t>32721_Geico 2Q'19 - VOD - DAM</t>
        </is>
      </c>
      <c r="E750" s="318" t="inlineStr">
        <is>
          <t>Destination America</t>
        </is>
      </c>
      <c r="F750" s="319" t="n">
        <v>43595</v>
      </c>
      <c r="G750" s="319" t="n">
        <v>43646</v>
      </c>
      <c r="H750" s="318" t="n">
        <v>440951</v>
      </c>
      <c r="I750" s="318" t="n">
        <v>0.71</v>
      </c>
      <c r="J750" s="318">
        <f>ROUND(H750*(I750/1000),2)</f>
        <v/>
      </c>
      <c r="K750" s="318" t="n"/>
    </row>
    <row r="751">
      <c r="B751" s="317" t="n">
        <v>724</v>
      </c>
      <c r="C751" s="318" t="n">
        <v>33648209</v>
      </c>
      <c r="D751" s="318" t="inlineStr">
        <is>
          <t>32551_Bel Brands TLCD 2Q18 TVEVOD</t>
        </is>
      </c>
      <c r="E751" s="318" t="inlineStr">
        <is>
          <t>Cooking Channel</t>
        </is>
      </c>
      <c r="F751" s="319" t="n">
        <v>43599</v>
      </c>
      <c r="G751" s="319" t="n">
        <v>43639</v>
      </c>
      <c r="H751" s="318" t="n">
        <v>85294</v>
      </c>
      <c r="I751" s="318" t="n">
        <v>0.71</v>
      </c>
      <c r="J751" s="318">
        <f>ROUND(H751*(I751/1000),2)</f>
        <v/>
      </c>
      <c r="K751" s="318" t="n"/>
    </row>
    <row r="752">
      <c r="B752" s="317" t="n">
        <v>725</v>
      </c>
      <c r="C752" s="318" t="n">
        <v>33648209</v>
      </c>
      <c r="D752" s="318" t="inlineStr">
        <is>
          <t>32551_Bel Brands TLCD 2Q18 TVEVOD</t>
        </is>
      </c>
      <c r="E752" s="318" t="inlineStr">
        <is>
          <t>Destination America</t>
        </is>
      </c>
      <c r="F752" s="319" t="n">
        <v>43599</v>
      </c>
      <c r="G752" s="319" t="n">
        <v>43639</v>
      </c>
      <c r="H752" s="318" t="n">
        <v>92</v>
      </c>
      <c r="I752" s="318" t="n">
        <v>0.71</v>
      </c>
      <c r="J752" s="318">
        <f>ROUND(H752*(I752/1000),2)</f>
        <v/>
      </c>
      <c r="K752" s="318" t="n"/>
    </row>
    <row r="753">
      <c r="B753" s="317" t="n">
        <v>726</v>
      </c>
      <c r="C753" s="318" t="n">
        <v>33648209</v>
      </c>
      <c r="D753" s="318" t="inlineStr">
        <is>
          <t>32551_Bel Brands TLCD 2Q18 TVEVOD</t>
        </is>
      </c>
      <c r="E753" s="318" t="inlineStr">
        <is>
          <t>DIY Network</t>
        </is>
      </c>
      <c r="F753" s="319" t="n">
        <v>43599</v>
      </c>
      <c r="G753" s="319" t="n">
        <v>43639</v>
      </c>
      <c r="H753" s="318" t="n">
        <v>29410</v>
      </c>
      <c r="I753" s="318" t="n">
        <v>0.71</v>
      </c>
      <c r="J753" s="318">
        <f>ROUND(H753*(I753/1000),2)</f>
        <v/>
      </c>
      <c r="K753" s="318" t="n"/>
    </row>
    <row r="754">
      <c r="B754" s="317" t="n">
        <v>727</v>
      </c>
      <c r="C754" s="318" t="n">
        <v>33648209</v>
      </c>
      <c r="D754" s="318" t="inlineStr">
        <is>
          <t>32551_Bel Brands TLCD 2Q18 TVEVOD</t>
        </is>
      </c>
      <c r="E754" s="318" t="inlineStr">
        <is>
          <t>Food Network</t>
        </is>
      </c>
      <c r="F754" s="319" t="n">
        <v>43599</v>
      </c>
      <c r="G754" s="319" t="n">
        <v>43639</v>
      </c>
      <c r="H754" s="318" t="n">
        <v>360892</v>
      </c>
      <c r="I754" s="318" t="n">
        <v>0.71</v>
      </c>
      <c r="J754" s="318">
        <f>ROUND(H754*(I754/1000),2)</f>
        <v/>
      </c>
      <c r="K754" s="318" t="n"/>
    </row>
    <row r="755">
      <c r="B755" s="317" t="n">
        <v>728</v>
      </c>
      <c r="C755" s="318" t="n">
        <v>33648209</v>
      </c>
      <c r="D755" s="318" t="inlineStr">
        <is>
          <t>32551_Bel Brands TLCD 2Q18 TVEVOD</t>
        </is>
      </c>
      <c r="E755" s="318" t="inlineStr">
        <is>
          <t>HGTV</t>
        </is>
      </c>
      <c r="F755" s="319" t="n">
        <v>43599</v>
      </c>
      <c r="G755" s="319" t="n">
        <v>43639</v>
      </c>
      <c r="H755" s="318" t="n">
        <v>119390</v>
      </c>
      <c r="I755" s="318" t="n">
        <v>0.71</v>
      </c>
      <c r="J755" s="318">
        <f>ROUND(H755*(I755/1000),2)</f>
        <v/>
      </c>
      <c r="K755" s="318" t="n"/>
    </row>
    <row r="756">
      <c r="B756" s="317" t="n">
        <v>729</v>
      </c>
      <c r="C756" s="318" t="n">
        <v>33648209</v>
      </c>
      <c r="D756" s="318" t="inlineStr">
        <is>
          <t>32551_Bel Brands TLCD 2Q18 TVEVOD</t>
        </is>
      </c>
      <c r="E756" s="318" t="inlineStr">
        <is>
          <t>Travel Channel</t>
        </is>
      </c>
      <c r="F756" s="319" t="n">
        <v>43599</v>
      </c>
      <c r="G756" s="319" t="n">
        <v>43639</v>
      </c>
      <c r="H756" s="318" t="n">
        <v>248221</v>
      </c>
      <c r="I756" s="318" t="n">
        <v>0.71</v>
      </c>
      <c r="J756" s="318">
        <f>ROUND(H756*(I756/1000),2)</f>
        <v/>
      </c>
      <c r="K756" s="318" t="n"/>
    </row>
    <row r="757">
      <c r="B757" s="317" t="n">
        <v>730</v>
      </c>
      <c r="C757" s="318" t="n">
        <v>33649577</v>
      </c>
      <c r="D757" s="318" t="inlineStr">
        <is>
          <t>32540_Bel Brands TLCM 2Q18 TVEVOD</t>
        </is>
      </c>
      <c r="E757" s="318" t="inlineStr">
        <is>
          <t>Cooking Channel</t>
        </is>
      </c>
      <c r="F757" s="319" t="n">
        <v>43599</v>
      </c>
      <c r="G757" s="319" t="n">
        <v>43639</v>
      </c>
      <c r="H757" s="318" t="n">
        <v>33809</v>
      </c>
      <c r="I757" s="318" t="n">
        <v>0.71</v>
      </c>
      <c r="J757" s="318">
        <f>ROUND(H757*(I757/1000),2)</f>
        <v/>
      </c>
      <c r="K757" s="318" t="n"/>
    </row>
    <row r="758">
      <c r="B758" s="317" t="n">
        <v>731</v>
      </c>
      <c r="C758" s="318" t="n">
        <v>33649577</v>
      </c>
      <c r="D758" s="318" t="inlineStr">
        <is>
          <t>32540_Bel Brands TLCM 2Q18 TVEVOD</t>
        </is>
      </c>
      <c r="E758" s="318" t="inlineStr">
        <is>
          <t>Destination America</t>
        </is>
      </c>
      <c r="F758" s="319" t="n">
        <v>43599</v>
      </c>
      <c r="G758" s="319" t="n">
        <v>43639</v>
      </c>
      <c r="H758" s="318" t="n">
        <v>34</v>
      </c>
      <c r="I758" s="318" t="n">
        <v>0.71</v>
      </c>
      <c r="J758" s="318">
        <f>ROUND(H758*(I758/1000),2)</f>
        <v/>
      </c>
      <c r="K758" s="318" t="n"/>
    </row>
    <row r="759">
      <c r="B759" s="317" t="n">
        <v>732</v>
      </c>
      <c r="C759" s="318" t="n">
        <v>33649577</v>
      </c>
      <c r="D759" s="318" t="inlineStr">
        <is>
          <t>32540_Bel Brands TLCM 2Q18 TVEVOD</t>
        </is>
      </c>
      <c r="E759" s="318" t="inlineStr">
        <is>
          <t>DIY Network</t>
        </is>
      </c>
      <c r="F759" s="319" t="n">
        <v>43599</v>
      </c>
      <c r="G759" s="319" t="n">
        <v>43639</v>
      </c>
      <c r="H759" s="318" t="n">
        <v>13112</v>
      </c>
      <c r="I759" s="318" t="n">
        <v>0.71</v>
      </c>
      <c r="J759" s="318">
        <f>ROUND(H759*(I759/1000),2)</f>
        <v/>
      </c>
      <c r="K759" s="318" t="n"/>
    </row>
    <row r="760">
      <c r="B760" s="317" t="n">
        <v>733</v>
      </c>
      <c r="C760" s="318" t="n">
        <v>33649577</v>
      </c>
      <c r="D760" s="318" t="inlineStr">
        <is>
          <t>32540_Bel Brands TLCM 2Q18 TVEVOD</t>
        </is>
      </c>
      <c r="E760" s="318" t="inlineStr">
        <is>
          <t>Food Network</t>
        </is>
      </c>
      <c r="F760" s="319" t="n">
        <v>43599</v>
      </c>
      <c r="G760" s="319" t="n">
        <v>43639</v>
      </c>
      <c r="H760" s="318" t="n">
        <v>140908</v>
      </c>
      <c r="I760" s="318" t="n">
        <v>0.71</v>
      </c>
      <c r="J760" s="318">
        <f>ROUND(H760*(I760/1000),2)</f>
        <v/>
      </c>
      <c r="K760" s="318" t="n"/>
    </row>
    <row r="761">
      <c r="B761" s="317" t="n">
        <v>734</v>
      </c>
      <c r="C761" s="318" t="n">
        <v>33649577</v>
      </c>
      <c r="D761" s="318" t="inlineStr">
        <is>
          <t>32540_Bel Brands TLCM 2Q18 TVEVOD</t>
        </is>
      </c>
      <c r="E761" s="318" t="inlineStr">
        <is>
          <t>HGTV</t>
        </is>
      </c>
      <c r="F761" s="319" t="n">
        <v>43599</v>
      </c>
      <c r="G761" s="319" t="n">
        <v>43639</v>
      </c>
      <c r="H761" s="318" t="n">
        <v>50882</v>
      </c>
      <c r="I761" s="318" t="n">
        <v>0.71</v>
      </c>
      <c r="J761" s="318">
        <f>ROUND(H761*(I761/1000),2)</f>
        <v/>
      </c>
      <c r="K761" s="318" t="n"/>
    </row>
    <row r="762">
      <c r="B762" s="317" t="n">
        <v>735</v>
      </c>
      <c r="C762" s="318" t="n">
        <v>33649577</v>
      </c>
      <c r="D762" s="318" t="inlineStr">
        <is>
          <t>32540_Bel Brands TLCM 2Q18 TVEVOD</t>
        </is>
      </c>
      <c r="E762" s="318" t="inlineStr">
        <is>
          <t>Travel Channel</t>
        </is>
      </c>
      <c r="F762" s="319" t="n">
        <v>43599</v>
      </c>
      <c r="G762" s="319" t="n">
        <v>43639</v>
      </c>
      <c r="H762" s="318" t="n">
        <v>107323</v>
      </c>
      <c r="I762" s="318" t="n">
        <v>0.71</v>
      </c>
      <c r="J762" s="318">
        <f>ROUND(H762*(I762/1000),2)</f>
        <v/>
      </c>
      <c r="K762" s="318" t="n"/>
    </row>
    <row r="763">
      <c r="B763" s="317" t="n">
        <v>736</v>
      </c>
      <c r="C763" s="318" t="n">
        <v>33651642</v>
      </c>
      <c r="D763" s="318" t="inlineStr">
        <is>
          <t>30982_Levolor - 2019 - ALL_FreeWheel_VOD</t>
        </is>
      </c>
      <c r="E763" s="318" t="inlineStr">
        <is>
          <t>HGTV</t>
        </is>
      </c>
      <c r="F763" s="319" t="n">
        <v>43600</v>
      </c>
      <c r="G763" s="319" t="n">
        <v>43830</v>
      </c>
      <c r="H763" s="318" t="n">
        <v>44311</v>
      </c>
      <c r="I763" s="318" t="n">
        <v>0.71</v>
      </c>
      <c r="J763" s="318">
        <f>ROUND(H763*(I763/1000),2)</f>
        <v/>
      </c>
      <c r="K763" s="318" t="n"/>
    </row>
    <row r="764">
      <c r="B764" s="317" t="n">
        <v>737</v>
      </c>
      <c r="C764" s="318" t="n">
        <v>33660619</v>
      </c>
      <c r="D764" s="318" t="inlineStr">
        <is>
          <t>32719_Geico 2Q'19 - VOD - DSC</t>
        </is>
      </c>
      <c r="E764" s="318" t="inlineStr">
        <is>
          <t>Discovery</t>
        </is>
      </c>
      <c r="F764" s="319" t="n">
        <v>43598</v>
      </c>
      <c r="G764" s="319" t="n">
        <v>43646</v>
      </c>
      <c r="H764" s="318" t="n">
        <v>1761368</v>
      </c>
      <c r="I764" s="318" t="n">
        <v>0.71</v>
      </c>
      <c r="J764" s="318">
        <f>ROUND(H764*(I764/1000),2)</f>
        <v/>
      </c>
      <c r="K764" s="318" t="n"/>
    </row>
    <row r="765">
      <c r="B765" s="317" t="n">
        <v>738</v>
      </c>
      <c r="C765" s="318" t="n">
        <v>33692106</v>
      </c>
      <c r="D765" s="318" t="inlineStr">
        <is>
          <t>30080_Cabot Stain Dream Home 2019_FreeWheel_VOD</t>
        </is>
      </c>
      <c r="E765" s="318" t="inlineStr">
        <is>
          <t>HGTV</t>
        </is>
      </c>
      <c r="F765" s="319" t="n">
        <v>43600</v>
      </c>
      <c r="G765" s="319" t="n">
        <v>43711</v>
      </c>
      <c r="H765" s="318" t="n">
        <v>228016</v>
      </c>
      <c r="I765" s="318" t="n">
        <v>0.71</v>
      </c>
      <c r="J765" s="318">
        <f>ROUND(H765*(I765/1000),2)</f>
        <v/>
      </c>
      <c r="K765" s="318" t="n"/>
    </row>
    <row r="766">
      <c r="B766" s="317" t="n">
        <v>739</v>
      </c>
      <c r="C766" s="318" t="n">
        <v>33772465</v>
      </c>
      <c r="D766" s="318" t="inlineStr">
        <is>
          <t>32757_Smuckers Folgers Equity 2Q'19 FOOD UF</t>
        </is>
      </c>
      <c r="E766" s="318" t="inlineStr">
        <is>
          <t>Food Network</t>
        </is>
      </c>
      <c r="F766" s="319" t="n">
        <v>43602</v>
      </c>
      <c r="G766" s="319" t="n">
        <v>43646</v>
      </c>
      <c r="H766" s="318" t="n">
        <v>80534</v>
      </c>
      <c r="I766" s="318" t="n">
        <v>0.71</v>
      </c>
      <c r="J766" s="318">
        <f>ROUND(H766*(I766/1000),2)</f>
        <v/>
      </c>
      <c r="K766" s="318" t="n"/>
    </row>
    <row r="767">
      <c r="B767" s="317" t="n">
        <v>740</v>
      </c>
      <c r="C767" s="318" t="n">
        <v>33772465</v>
      </c>
      <c r="D767" s="318" t="inlineStr">
        <is>
          <t>32757_Smuckers Folgers Equity 2Q'19 FOOD UF</t>
        </is>
      </c>
      <c r="E767" s="318" t="inlineStr">
        <is>
          <t>HGTV</t>
        </is>
      </c>
      <c r="F767" s="319" t="n">
        <v>43602</v>
      </c>
      <c r="G767" s="319" t="n">
        <v>43646</v>
      </c>
      <c r="H767" s="318" t="n">
        <v>84014</v>
      </c>
      <c r="I767" s="318" t="n">
        <v>0.71</v>
      </c>
      <c r="J767" s="318">
        <f>ROUND(H767*(I767/1000),2)</f>
        <v/>
      </c>
      <c r="K767" s="318" t="n"/>
    </row>
    <row r="768">
      <c r="B768" s="317" t="n">
        <v>741</v>
      </c>
      <c r="C768" s="318" t="n">
        <v>33772465</v>
      </c>
      <c r="D768" s="318" t="inlineStr">
        <is>
          <t>32757_Smuckers Folgers Equity 2Q'19 FOOD UF</t>
        </is>
      </c>
      <c r="E768" s="318" t="inlineStr">
        <is>
          <t>OWN: Oprah Winfrey Network</t>
        </is>
      </c>
      <c r="F768" s="319" t="n">
        <v>43602</v>
      </c>
      <c r="G768" s="319" t="n">
        <v>43646</v>
      </c>
      <c r="H768" s="318" t="n">
        <v>58294</v>
      </c>
      <c r="I768" s="318" t="n">
        <v>0.71</v>
      </c>
      <c r="J768" s="318">
        <f>ROUND(H768*(I768/1000),2)</f>
        <v/>
      </c>
      <c r="K768" s="318" t="n"/>
    </row>
    <row r="769">
      <c r="B769" s="317" t="n">
        <v>742</v>
      </c>
      <c r="C769" s="318" t="n">
        <v>33780939</v>
      </c>
      <c r="D769" s="318" t="inlineStr">
        <is>
          <t>31476_Boston Beer - Truly 2Q ID - TVE/VOD</t>
        </is>
      </c>
      <c r="E769" s="318" t="inlineStr">
        <is>
          <t>Investigation Discovery</t>
        </is>
      </c>
      <c r="F769" s="319" t="n">
        <v>43602</v>
      </c>
      <c r="G769" s="319" t="n">
        <v>43646</v>
      </c>
      <c r="H769" s="318" t="n">
        <v>581956</v>
      </c>
      <c r="I769" s="318" t="n">
        <v>0.71</v>
      </c>
      <c r="J769" s="318">
        <f>ROUND(H769*(I769/1000),2)</f>
        <v/>
      </c>
      <c r="K769" s="318" t="n"/>
    </row>
    <row r="770">
      <c r="B770" s="317" t="n">
        <v>743</v>
      </c>
      <c r="C770" s="318" t="n">
        <v>33782680</v>
      </c>
      <c r="D770" s="318" t="inlineStr">
        <is>
          <t>31474_Boston Beer  - Truly Food 2Q - TVE/VOD</t>
        </is>
      </c>
      <c r="E770" s="318" t="inlineStr">
        <is>
          <t>Food Network</t>
        </is>
      </c>
      <c r="F770" s="319" t="n">
        <v>43602</v>
      </c>
      <c r="G770" s="319" t="n">
        <v>43646</v>
      </c>
      <c r="H770" s="318" t="n">
        <v>338284</v>
      </c>
      <c r="I770" s="318" t="n">
        <v>0.71</v>
      </c>
      <c r="J770" s="318">
        <f>ROUND(H770*(I770/1000),2)</f>
        <v/>
      </c>
      <c r="K770" s="318" t="n"/>
    </row>
    <row r="771">
      <c r="B771" s="317" t="n">
        <v>744</v>
      </c>
      <c r="C771" s="318" t="n">
        <v>33783455</v>
      </c>
      <c r="D771" s="318" t="inlineStr">
        <is>
          <t>31706_Valspar OLV 2Q19_FreeWheel_VOD</t>
        </is>
      </c>
      <c r="E771" s="318" t="inlineStr">
        <is>
          <t>Animal Planet</t>
        </is>
      </c>
      <c r="F771" s="319" t="n">
        <v>43603</v>
      </c>
      <c r="G771" s="319" t="n">
        <v>43611</v>
      </c>
      <c r="H771" s="318" t="n">
        <v>249133</v>
      </c>
      <c r="I771" s="318" t="n">
        <v>0.71</v>
      </c>
      <c r="J771" s="318">
        <f>ROUND(H771*(I771/1000),2)</f>
        <v/>
      </c>
      <c r="K771" s="318" t="n"/>
    </row>
    <row r="772">
      <c r="B772" s="317" t="n">
        <v>745</v>
      </c>
      <c r="C772" s="318" t="n">
        <v>33783455</v>
      </c>
      <c r="D772" s="318" t="inlineStr">
        <is>
          <t>31706_Valspar OLV 2Q19_FreeWheel_VOD</t>
        </is>
      </c>
      <c r="E772" s="318" t="inlineStr">
        <is>
          <t>DIY Network</t>
        </is>
      </c>
      <c r="F772" s="319" t="n">
        <v>43603</v>
      </c>
      <c r="G772" s="319" t="n">
        <v>43611</v>
      </c>
      <c r="H772" s="318" t="n">
        <v>87823</v>
      </c>
      <c r="I772" s="318" t="n">
        <v>0.71</v>
      </c>
      <c r="J772" s="318">
        <f>ROUND(H772*(I772/1000),2)</f>
        <v/>
      </c>
      <c r="K772" s="318" t="n"/>
    </row>
    <row r="773">
      <c r="B773" s="317" t="n">
        <v>746</v>
      </c>
      <c r="C773" s="318" t="n">
        <v>33783455</v>
      </c>
      <c r="D773" s="318" t="inlineStr">
        <is>
          <t>31706_Valspar OLV 2Q19_FreeWheel_VOD</t>
        </is>
      </c>
      <c r="E773" s="318" t="inlineStr">
        <is>
          <t>HGTV</t>
        </is>
      </c>
      <c r="F773" s="319" t="n">
        <v>43603</v>
      </c>
      <c r="G773" s="319" t="n">
        <v>43611</v>
      </c>
      <c r="H773" s="318" t="n">
        <v>344728</v>
      </c>
      <c r="I773" s="318" t="n">
        <v>0.71</v>
      </c>
      <c r="J773" s="318">
        <f>ROUND(H773*(I773/1000),2)</f>
        <v/>
      </c>
      <c r="K773" s="318" t="n"/>
    </row>
    <row r="774">
      <c r="B774" s="317" t="n">
        <v>747</v>
      </c>
      <c r="C774" s="318" t="n">
        <v>33783455</v>
      </c>
      <c r="D774" s="318" t="inlineStr">
        <is>
          <t>31706_Valspar OLV 2Q19_FreeWheel_VOD</t>
        </is>
      </c>
      <c r="E774" s="318" t="inlineStr">
        <is>
          <t>Investigation Discovery</t>
        </is>
      </c>
      <c r="F774" s="319" t="n">
        <v>43603</v>
      </c>
      <c r="G774" s="319" t="n">
        <v>43611</v>
      </c>
      <c r="H774" s="318" t="n">
        <v>310692</v>
      </c>
      <c r="I774" s="318" t="n">
        <v>0.71</v>
      </c>
      <c r="J774" s="318">
        <f>ROUND(H774*(I774/1000),2)</f>
        <v/>
      </c>
      <c r="K774" s="318" t="n"/>
    </row>
    <row r="775">
      <c r="B775" s="317" t="n">
        <v>748</v>
      </c>
      <c r="C775" s="318" t="n">
        <v>33783590</v>
      </c>
      <c r="D775" s="318" t="inlineStr">
        <is>
          <t>30558_Boston Beer - Truly HGTV 2Q - TVE/VOD</t>
        </is>
      </c>
      <c r="E775" s="318" t="inlineStr">
        <is>
          <t>HGTV</t>
        </is>
      </c>
      <c r="F775" s="319" t="n">
        <v>43602</v>
      </c>
      <c r="G775" s="319" t="n">
        <v>43646</v>
      </c>
      <c r="H775" s="318" t="n">
        <v>220403</v>
      </c>
      <c r="I775" s="318" t="n">
        <v>0.71</v>
      </c>
      <c r="J775" s="318">
        <f>ROUND(H775*(I775/1000),2)</f>
        <v/>
      </c>
      <c r="K775" s="318" t="n"/>
    </row>
    <row r="776">
      <c r="B776" s="317" t="n">
        <v>749</v>
      </c>
      <c r="C776" s="318" t="n">
        <v>33783649</v>
      </c>
      <c r="D776" s="318" t="inlineStr">
        <is>
          <t>31480_Boston Beer - Truly TLC 2Q - TVE/VOD</t>
        </is>
      </c>
      <c r="E776" s="318" t="inlineStr">
        <is>
          <t>TLC</t>
        </is>
      </c>
      <c r="F776" s="319" t="n">
        <v>43602</v>
      </c>
      <c r="G776" s="319" t="n">
        <v>43646</v>
      </c>
      <c r="H776" s="318" t="n">
        <v>841990</v>
      </c>
      <c r="I776" s="318" t="n">
        <v>0.71</v>
      </c>
      <c r="J776" s="318">
        <f>ROUND(H776*(I776/1000),2)</f>
        <v/>
      </c>
      <c r="K776" s="318" t="n"/>
    </row>
    <row r="777">
      <c r="B777" s="317" t="n">
        <v>750</v>
      </c>
      <c r="C777" s="318" t="n">
        <v>33788718</v>
      </c>
      <c r="D777" s="318" t="inlineStr">
        <is>
          <t>32189_Universal Pictures|SLOP2 Puppy Bowl|Makowski|$150k|1Q-2Q19|SC_FreeWheel - VOD</t>
        </is>
      </c>
      <c r="E777" s="318" t="inlineStr">
        <is>
          <t>Animal Planet</t>
        </is>
      </c>
      <c r="F777" s="319" t="n">
        <v>43605</v>
      </c>
      <c r="G777" s="319" t="n">
        <v>43623</v>
      </c>
      <c r="H777" s="318" t="n">
        <v>133396</v>
      </c>
      <c r="I777" s="318" t="n">
        <v>0.71</v>
      </c>
      <c r="J777" s="318">
        <f>ROUND(H777*(I777/1000),2)</f>
        <v/>
      </c>
      <c r="K777" s="318" t="n"/>
    </row>
    <row r="778">
      <c r="B778" s="317" t="n">
        <v>751</v>
      </c>
      <c r="C778" s="318" t="n">
        <v>33788718</v>
      </c>
      <c r="D778" s="318" t="inlineStr">
        <is>
          <t>32189_Universal Pictures|SLOP2 Puppy Bowl|Makowski|$150k|1Q-2Q19|SC_FreeWheel - VOD</t>
        </is>
      </c>
      <c r="E778" s="318" t="inlineStr">
        <is>
          <t>HGTV</t>
        </is>
      </c>
      <c r="F778" s="319" t="n">
        <v>43605</v>
      </c>
      <c r="G778" s="319" t="n">
        <v>43623</v>
      </c>
      <c r="H778" s="318" t="n">
        <v>172789</v>
      </c>
      <c r="I778" s="318" t="n">
        <v>0.71</v>
      </c>
      <c r="J778" s="318">
        <f>ROUND(H778*(I778/1000),2)</f>
        <v/>
      </c>
      <c r="K778" s="318" t="n"/>
    </row>
    <row r="779">
      <c r="B779" s="317" t="n">
        <v>752</v>
      </c>
      <c r="C779" s="318" t="n">
        <v>33788718</v>
      </c>
      <c r="D779" s="318" t="inlineStr">
        <is>
          <t>32189_Universal Pictures|SLOP2 Puppy Bowl|Makowski|$150k|1Q-2Q19|SC_FreeWheel - VOD</t>
        </is>
      </c>
      <c r="E779" s="318" t="inlineStr">
        <is>
          <t>TLC</t>
        </is>
      </c>
      <c r="F779" s="319" t="n">
        <v>43605</v>
      </c>
      <c r="G779" s="319" t="n">
        <v>43623</v>
      </c>
      <c r="H779" s="318" t="n">
        <v>243814</v>
      </c>
      <c r="I779" s="318" t="n">
        <v>0.71</v>
      </c>
      <c r="J779" s="318">
        <f>ROUND(H779*(I779/1000),2)</f>
        <v/>
      </c>
      <c r="K779" s="318" t="n"/>
    </row>
    <row r="780">
      <c r="B780" s="317" t="n">
        <v>753</v>
      </c>
      <c r="C780" s="318" t="n">
        <v>33804048</v>
      </c>
      <c r="D780" s="318" t="inlineStr">
        <is>
          <t>32770_Smuckers Nutrish 2Q'19 PET UF</t>
        </is>
      </c>
      <c r="E780" s="318" t="inlineStr">
        <is>
          <t>Food Network</t>
        </is>
      </c>
      <c r="F780" s="319" t="n">
        <v>43606</v>
      </c>
      <c r="G780" s="319" t="n">
        <v>43646</v>
      </c>
      <c r="H780" s="318" t="n">
        <v>16906</v>
      </c>
      <c r="I780" s="318" t="n">
        <v>0.71</v>
      </c>
      <c r="J780" s="318">
        <f>ROUND(H780*(I780/1000),2)</f>
        <v/>
      </c>
      <c r="K780" s="318" t="n"/>
    </row>
    <row r="781">
      <c r="B781" s="317" t="n">
        <v>754</v>
      </c>
      <c r="C781" s="318" t="n">
        <v>33804048</v>
      </c>
      <c r="D781" s="318" t="inlineStr">
        <is>
          <t>32770_Smuckers Nutrish 2Q'19 PET UF</t>
        </is>
      </c>
      <c r="E781" s="318" t="inlineStr">
        <is>
          <t>HGTV</t>
        </is>
      </c>
      <c r="F781" s="319" t="n">
        <v>43606</v>
      </c>
      <c r="G781" s="319" t="n">
        <v>43646</v>
      </c>
      <c r="H781" s="318" t="n">
        <v>18081</v>
      </c>
      <c r="I781" s="318" t="n">
        <v>0.71</v>
      </c>
      <c r="J781" s="318">
        <f>ROUND(H781*(I781/1000),2)</f>
        <v/>
      </c>
      <c r="K781" s="318" t="n"/>
    </row>
    <row r="782">
      <c r="B782" s="317" t="n">
        <v>755</v>
      </c>
      <c r="C782" s="318" t="n">
        <v>33804048</v>
      </c>
      <c r="D782" s="318" t="inlineStr">
        <is>
          <t>32770_Smuckers Nutrish 2Q'19 PET UF</t>
        </is>
      </c>
      <c r="E782" s="318" t="inlineStr">
        <is>
          <t>OWN: Oprah Winfrey Network</t>
        </is>
      </c>
      <c r="F782" s="319" t="n">
        <v>43606</v>
      </c>
      <c r="G782" s="319" t="n">
        <v>43646</v>
      </c>
      <c r="H782" s="318" t="n">
        <v>13834</v>
      </c>
      <c r="I782" s="318" t="n">
        <v>0.71</v>
      </c>
      <c r="J782" s="318">
        <f>ROUND(H782*(I782/1000),2)</f>
        <v/>
      </c>
      <c r="K782" s="318" t="n"/>
    </row>
    <row r="783">
      <c r="B783" s="317" t="n">
        <v>756</v>
      </c>
      <c r="C783" s="318" t="n">
        <v>33863186</v>
      </c>
      <c r="D783" s="318" t="inlineStr">
        <is>
          <t>31948_Stihl Father's Day - TVE_VOD</t>
        </is>
      </c>
      <c r="E783" s="318" t="inlineStr">
        <is>
          <t>American Heroes Channel</t>
        </is>
      </c>
      <c r="F783" s="319" t="n">
        <v>43612</v>
      </c>
      <c r="G783" s="319" t="n">
        <v>43632</v>
      </c>
      <c r="H783" s="318" t="n">
        <v>5694</v>
      </c>
      <c r="I783" s="318" t="n">
        <v>0.71</v>
      </c>
      <c r="J783" s="318">
        <f>ROUND(H783*(I783/1000),2)</f>
        <v/>
      </c>
      <c r="K783" s="318" t="n"/>
    </row>
    <row r="784">
      <c r="B784" s="317" t="n">
        <v>757</v>
      </c>
      <c r="C784" s="318" t="n">
        <v>33863186</v>
      </c>
      <c r="D784" s="318" t="inlineStr">
        <is>
          <t>31948_Stihl Father's Day - TVE_VOD</t>
        </is>
      </c>
      <c r="E784" s="318" t="inlineStr">
        <is>
          <t>Animal Planet</t>
        </is>
      </c>
      <c r="F784" s="319" t="n">
        <v>43612</v>
      </c>
      <c r="G784" s="319" t="n">
        <v>43632</v>
      </c>
      <c r="H784" s="318" t="n">
        <v>28655</v>
      </c>
      <c r="I784" s="318" t="n">
        <v>0.71</v>
      </c>
      <c r="J784" s="318">
        <f>ROUND(H784*(I784/1000),2)</f>
        <v/>
      </c>
      <c r="K784" s="318" t="n"/>
    </row>
    <row r="785">
      <c r="B785" s="317" t="n">
        <v>758</v>
      </c>
      <c r="C785" s="318" t="n">
        <v>33863186</v>
      </c>
      <c r="D785" s="318" t="inlineStr">
        <is>
          <t>31948_Stihl Father's Day - TVE_VOD</t>
        </is>
      </c>
      <c r="E785" s="318" t="inlineStr">
        <is>
          <t>Cooking Channel</t>
        </is>
      </c>
      <c r="F785" s="319" t="n">
        <v>43612</v>
      </c>
      <c r="G785" s="319" t="n">
        <v>43632</v>
      </c>
      <c r="H785" s="318" t="n">
        <v>6585</v>
      </c>
      <c r="I785" s="318" t="n">
        <v>0.71</v>
      </c>
      <c r="J785" s="318">
        <f>ROUND(H785*(I785/1000),2)</f>
        <v/>
      </c>
      <c r="K785" s="318" t="n"/>
    </row>
    <row r="786">
      <c r="B786" s="317" t="n">
        <v>759</v>
      </c>
      <c r="C786" s="318" t="n">
        <v>33863186</v>
      </c>
      <c r="D786" s="318" t="inlineStr">
        <is>
          <t>31948_Stihl Father's Day - TVE_VOD</t>
        </is>
      </c>
      <c r="E786" s="318" t="inlineStr">
        <is>
          <t>Destination America</t>
        </is>
      </c>
      <c r="F786" s="319" t="n">
        <v>43612</v>
      </c>
      <c r="G786" s="319" t="n">
        <v>43632</v>
      </c>
      <c r="H786" s="318" t="n">
        <v>2</v>
      </c>
      <c r="I786" s="318" t="n">
        <v>0.71</v>
      </c>
      <c r="J786" s="318">
        <f>ROUND(H786*(I786/1000),2)</f>
        <v/>
      </c>
      <c r="K786" s="318" t="n"/>
    </row>
    <row r="787">
      <c r="B787" s="317" t="n">
        <v>760</v>
      </c>
      <c r="C787" s="318" t="n">
        <v>33863186</v>
      </c>
      <c r="D787" s="318" t="inlineStr">
        <is>
          <t>31948_Stihl Father's Day - TVE_VOD</t>
        </is>
      </c>
      <c r="E787" s="318" t="inlineStr">
        <is>
          <t>Discovery</t>
        </is>
      </c>
      <c r="F787" s="319" t="n">
        <v>43612</v>
      </c>
      <c r="G787" s="319" t="n">
        <v>43632</v>
      </c>
      <c r="H787" s="318" t="n">
        <v>35714</v>
      </c>
      <c r="I787" s="318" t="n">
        <v>0.71</v>
      </c>
      <c r="J787" s="318">
        <f>ROUND(H787*(I787/1000),2)</f>
        <v/>
      </c>
      <c r="K787" s="318" t="n"/>
    </row>
    <row r="788">
      <c r="B788" s="317" t="n">
        <v>761</v>
      </c>
      <c r="C788" s="318" t="n">
        <v>33863186</v>
      </c>
      <c r="D788" s="318" t="inlineStr">
        <is>
          <t>31948_Stihl Father's Day - TVE_VOD</t>
        </is>
      </c>
      <c r="E788" s="318" t="inlineStr">
        <is>
          <t>DIY Network</t>
        </is>
      </c>
      <c r="F788" s="319" t="n">
        <v>43612</v>
      </c>
      <c r="G788" s="319" t="n">
        <v>43632</v>
      </c>
      <c r="H788" s="318" t="n">
        <v>5994</v>
      </c>
      <c r="I788" s="318" t="n">
        <v>0.71</v>
      </c>
      <c r="J788" s="318">
        <f>ROUND(H788*(I788/1000),2)</f>
        <v/>
      </c>
      <c r="K788" s="318" t="n"/>
    </row>
    <row r="789">
      <c r="B789" s="317" t="n">
        <v>762</v>
      </c>
      <c r="C789" s="318" t="n">
        <v>33863186</v>
      </c>
      <c r="D789" s="318" t="inlineStr">
        <is>
          <t>31948_Stihl Father's Day - TVE_VOD</t>
        </is>
      </c>
      <c r="E789" s="318" t="inlineStr">
        <is>
          <t>Food Network</t>
        </is>
      </c>
      <c r="F789" s="319" t="n">
        <v>43612</v>
      </c>
      <c r="G789" s="319" t="n">
        <v>43632</v>
      </c>
      <c r="H789" s="318" t="n">
        <v>34547</v>
      </c>
      <c r="I789" s="318" t="n">
        <v>0.71</v>
      </c>
      <c r="J789" s="318">
        <f>ROUND(H789*(I789/1000),2)</f>
        <v/>
      </c>
      <c r="K789" s="318" t="n"/>
    </row>
    <row r="790">
      <c r="B790" s="317" t="n">
        <v>763</v>
      </c>
      <c r="C790" s="318" t="n">
        <v>33863186</v>
      </c>
      <c r="D790" s="318" t="inlineStr">
        <is>
          <t>31948_Stihl Father's Day - TVE_VOD</t>
        </is>
      </c>
      <c r="E790" s="318" t="inlineStr">
        <is>
          <t>HGTV</t>
        </is>
      </c>
      <c r="F790" s="319" t="n">
        <v>43612</v>
      </c>
      <c r="G790" s="319" t="n">
        <v>43632</v>
      </c>
      <c r="H790" s="318" t="n">
        <v>37820</v>
      </c>
      <c r="I790" s="318" t="n">
        <v>0.71</v>
      </c>
      <c r="J790" s="318">
        <f>ROUND(H790*(I790/1000),2)</f>
        <v/>
      </c>
      <c r="K790" s="318" t="n"/>
    </row>
    <row r="791">
      <c r="B791" s="317" t="n">
        <v>764</v>
      </c>
      <c r="C791" s="318" t="n">
        <v>33863186</v>
      </c>
      <c r="D791" s="318" t="inlineStr">
        <is>
          <t>31948_Stihl Father's Day - TVE_VOD</t>
        </is>
      </c>
      <c r="E791" s="318" t="inlineStr">
        <is>
          <t>Science Channel</t>
        </is>
      </c>
      <c r="F791" s="319" t="n">
        <v>43612</v>
      </c>
      <c r="G791" s="319" t="n">
        <v>43632</v>
      </c>
      <c r="H791" s="318" t="n">
        <v>22666</v>
      </c>
      <c r="I791" s="318" t="n">
        <v>0.71</v>
      </c>
      <c r="J791" s="318">
        <f>ROUND(H791*(I791/1000),2)</f>
        <v/>
      </c>
      <c r="K791" s="318" t="n"/>
    </row>
    <row r="792">
      <c r="B792" s="317" t="n">
        <v>765</v>
      </c>
      <c r="C792" s="318" t="n">
        <v>33863186</v>
      </c>
      <c r="D792" s="318" t="inlineStr">
        <is>
          <t>31948_Stihl Father's Day - TVE_VOD</t>
        </is>
      </c>
      <c r="E792" s="318" t="inlineStr">
        <is>
          <t>TLC</t>
        </is>
      </c>
      <c r="F792" s="319" t="n">
        <v>43612</v>
      </c>
      <c r="G792" s="319" t="n">
        <v>43632</v>
      </c>
      <c r="H792" s="318" t="n">
        <v>54508</v>
      </c>
      <c r="I792" s="318" t="n">
        <v>0.71</v>
      </c>
      <c r="J792" s="318">
        <f>ROUND(H792*(I792/1000),2)</f>
        <v/>
      </c>
      <c r="K792" s="318" t="n"/>
    </row>
    <row r="793">
      <c r="B793" s="317" t="n">
        <v>766</v>
      </c>
      <c r="C793" s="318" t="n">
        <v>33863186</v>
      </c>
      <c r="D793" s="318" t="inlineStr">
        <is>
          <t>31948_Stihl Father's Day - TVE_VOD</t>
        </is>
      </c>
      <c r="E793" s="318" t="inlineStr">
        <is>
          <t>Travel Channel</t>
        </is>
      </c>
      <c r="F793" s="319" t="n">
        <v>43612</v>
      </c>
      <c r="G793" s="319" t="n">
        <v>43632</v>
      </c>
      <c r="H793" s="318" t="n">
        <v>63473</v>
      </c>
      <c r="I793" s="318" t="n">
        <v>0.71</v>
      </c>
      <c r="J793" s="318">
        <f>ROUND(H793*(I793/1000),2)</f>
        <v/>
      </c>
      <c r="K793" s="318" t="n"/>
    </row>
    <row r="794">
      <c r="B794" s="317" t="n">
        <v>767</v>
      </c>
      <c r="C794" s="318" t="n">
        <v>33913780</v>
      </c>
      <c r="D794" s="318" t="inlineStr">
        <is>
          <t>32808_UM TGI FRIDAYS 2Q19 TVEVOD_FreeWheel_VOD</t>
        </is>
      </c>
      <c r="E794" s="318" t="inlineStr">
        <is>
          <t>Cooking Channel</t>
        </is>
      </c>
      <c r="F794" s="319" t="n">
        <v>43612</v>
      </c>
      <c r="G794" s="319" t="n">
        <v>43625</v>
      </c>
      <c r="H794" s="318" t="n">
        <v>11049</v>
      </c>
      <c r="I794" s="318" t="n">
        <v>0.71</v>
      </c>
      <c r="J794" s="318">
        <f>ROUND(H794*(I794/1000),2)</f>
        <v/>
      </c>
      <c r="K794" s="318" t="n"/>
    </row>
    <row r="795">
      <c r="B795" s="317" t="n">
        <v>768</v>
      </c>
      <c r="C795" s="318" t="n">
        <v>33913780</v>
      </c>
      <c r="D795" s="318" t="inlineStr">
        <is>
          <t>32808_UM TGI FRIDAYS 2Q19 TVEVOD_FreeWheel_VOD</t>
        </is>
      </c>
      <c r="E795" s="318" t="inlineStr">
        <is>
          <t>Destination America</t>
        </is>
      </c>
      <c r="F795" s="319" t="n">
        <v>43612</v>
      </c>
      <c r="G795" s="319" t="n">
        <v>43625</v>
      </c>
      <c r="H795" s="318" t="n">
        <v>18</v>
      </c>
      <c r="I795" s="318" t="n">
        <v>0.71</v>
      </c>
      <c r="J795" s="318">
        <f>ROUND(H795*(I795/1000),2)</f>
        <v/>
      </c>
      <c r="K795" s="318" t="n"/>
    </row>
    <row r="796">
      <c r="B796" s="317" t="n">
        <v>769</v>
      </c>
      <c r="C796" s="318" t="n">
        <v>33913780</v>
      </c>
      <c r="D796" s="318" t="inlineStr">
        <is>
          <t>32808_UM TGI FRIDAYS 2Q19 TVEVOD_FreeWheel_VOD</t>
        </is>
      </c>
      <c r="E796" s="318" t="inlineStr">
        <is>
          <t>Discovery</t>
        </is>
      </c>
      <c r="F796" s="319" t="n">
        <v>43612</v>
      </c>
      <c r="G796" s="319" t="n">
        <v>43625</v>
      </c>
      <c r="H796" s="318" t="n">
        <v>38525</v>
      </c>
      <c r="I796" s="318" t="n">
        <v>0.71</v>
      </c>
      <c r="J796" s="318">
        <f>ROUND(H796*(I796/1000),2)</f>
        <v/>
      </c>
      <c r="K796" s="318" t="n"/>
    </row>
    <row r="797">
      <c r="B797" s="317" t="n">
        <v>770</v>
      </c>
      <c r="C797" s="318" t="n">
        <v>33913780</v>
      </c>
      <c r="D797" s="318" t="inlineStr">
        <is>
          <t>32808_UM TGI FRIDAYS 2Q19 TVEVOD_FreeWheel_VOD</t>
        </is>
      </c>
      <c r="E797" s="318" t="inlineStr">
        <is>
          <t>DIY Network</t>
        </is>
      </c>
      <c r="F797" s="319" t="n">
        <v>43612</v>
      </c>
      <c r="G797" s="319" t="n">
        <v>43625</v>
      </c>
      <c r="H797" s="318" t="n">
        <v>10050</v>
      </c>
      <c r="I797" s="318" t="n">
        <v>0.71</v>
      </c>
      <c r="J797" s="318">
        <f>ROUND(H797*(I797/1000),2)</f>
        <v/>
      </c>
      <c r="K797" s="318" t="n"/>
    </row>
    <row r="798">
      <c r="B798" s="317" t="n">
        <v>771</v>
      </c>
      <c r="C798" s="318" t="n">
        <v>33913780</v>
      </c>
      <c r="D798" s="318" t="inlineStr">
        <is>
          <t>32808_UM TGI FRIDAYS 2Q19 TVEVOD_FreeWheel_VOD</t>
        </is>
      </c>
      <c r="E798" s="318" t="inlineStr">
        <is>
          <t>Food Network</t>
        </is>
      </c>
      <c r="F798" s="319" t="n">
        <v>43612</v>
      </c>
      <c r="G798" s="319" t="n">
        <v>43625</v>
      </c>
      <c r="H798" s="318" t="n">
        <v>65027</v>
      </c>
      <c r="I798" s="318" t="n">
        <v>0.71</v>
      </c>
      <c r="J798" s="318">
        <f>ROUND(H798*(I798/1000),2)</f>
        <v/>
      </c>
      <c r="K798" s="318" t="n"/>
    </row>
    <row r="799">
      <c r="B799" s="317" t="n">
        <v>772</v>
      </c>
      <c r="C799" s="318" t="n">
        <v>33913780</v>
      </c>
      <c r="D799" s="318" t="inlineStr">
        <is>
          <t>32808_UM TGI FRIDAYS 2Q19 TVEVOD_FreeWheel_VOD</t>
        </is>
      </c>
      <c r="E799" s="318" t="inlineStr">
        <is>
          <t>HGTV</t>
        </is>
      </c>
      <c r="F799" s="319" t="n">
        <v>43612</v>
      </c>
      <c r="G799" s="319" t="n">
        <v>43625</v>
      </c>
      <c r="H799" s="318" t="n">
        <v>65304</v>
      </c>
      <c r="I799" s="318" t="n">
        <v>0.71</v>
      </c>
      <c r="J799" s="318">
        <f>ROUND(H799*(I799/1000),2)</f>
        <v/>
      </c>
      <c r="K799" s="318" t="n"/>
    </row>
    <row r="800">
      <c r="B800" s="317" t="n">
        <v>773</v>
      </c>
      <c r="C800" s="318" t="n">
        <v>33913780</v>
      </c>
      <c r="D800" s="318" t="inlineStr">
        <is>
          <t>32808_UM TGI FRIDAYS 2Q19 TVEVOD_FreeWheel_VOD</t>
        </is>
      </c>
      <c r="E800" s="318" t="inlineStr">
        <is>
          <t>Investigation Discovery</t>
        </is>
      </c>
      <c r="F800" s="319" t="n">
        <v>43612</v>
      </c>
      <c r="G800" s="319" t="n">
        <v>43625</v>
      </c>
      <c r="H800" s="318" t="n">
        <v>29253</v>
      </c>
      <c r="I800" s="318" t="n">
        <v>0.71</v>
      </c>
      <c r="J800" s="318">
        <f>ROUND(H800*(I800/1000),2)</f>
        <v/>
      </c>
      <c r="K800" s="318" t="n"/>
    </row>
    <row r="801">
      <c r="B801" s="317" t="n">
        <v>774</v>
      </c>
      <c r="C801" s="318" t="n">
        <v>33913780</v>
      </c>
      <c r="D801" s="318" t="inlineStr">
        <is>
          <t>32808_UM TGI FRIDAYS 2Q19 TVEVOD_FreeWheel_VOD</t>
        </is>
      </c>
      <c r="E801" s="318" t="inlineStr">
        <is>
          <t>Travel Channel</t>
        </is>
      </c>
      <c r="F801" s="319" t="n">
        <v>43612</v>
      </c>
      <c r="G801" s="319" t="n">
        <v>43625</v>
      </c>
      <c r="H801" s="318" t="n">
        <v>89244</v>
      </c>
      <c r="I801" s="318" t="n">
        <v>0.71</v>
      </c>
      <c r="J801" s="318">
        <f>ROUND(H801*(I801/1000),2)</f>
        <v/>
      </c>
      <c r="K801" s="318" t="n"/>
    </row>
    <row r="802">
      <c r="B802" s="317" t="n">
        <v>775</v>
      </c>
      <c r="C802" s="318" t="inlineStr">
        <is>
          <t>MP</t>
        </is>
      </c>
      <c r="D802" s="318" t="inlineStr">
        <is>
          <t>American Heroes Channel Marketplace Campaigns</t>
        </is>
      </c>
      <c r="E802" s="318" t="inlineStr">
        <is>
          <t>American Heroes Channel</t>
        </is>
      </c>
      <c r="F802" s="319" t="n">
        <v>43586</v>
      </c>
      <c r="G802" s="319" t="n">
        <v>43616</v>
      </c>
      <c r="H802" s="318" t="n">
        <v>782165</v>
      </c>
      <c r="I802" s="318" t="n">
        <v>0.71</v>
      </c>
      <c r="J802" s="318">
        <f>ROUND(H802*(I802/1000),2)</f>
        <v/>
      </c>
      <c r="K802" s="318" t="n"/>
    </row>
    <row r="803">
      <c r="B803" s="317" t="n">
        <v>776</v>
      </c>
      <c r="C803" s="318" t="inlineStr">
        <is>
          <t>MP</t>
        </is>
      </c>
      <c r="D803" s="318" t="inlineStr">
        <is>
          <t>Animal Planet Marketplace Campaigns</t>
        </is>
      </c>
      <c r="E803" s="318" t="inlineStr">
        <is>
          <t>Animal Planet</t>
        </is>
      </c>
      <c r="F803" s="319" t="n">
        <v>43586</v>
      </c>
      <c r="G803" s="319" t="n">
        <v>43616</v>
      </c>
      <c r="H803" s="318" t="n">
        <v>7936796</v>
      </c>
      <c r="I803" s="318" t="n">
        <v>0.71</v>
      </c>
      <c r="J803" s="318">
        <f>ROUND(H803*(I803/1000),2)</f>
        <v/>
      </c>
      <c r="K803" s="318" t="n"/>
    </row>
    <row r="804">
      <c r="B804" s="317" t="n">
        <v>777</v>
      </c>
      <c r="C804" s="318" t="inlineStr">
        <is>
          <t>MP</t>
        </is>
      </c>
      <c r="D804" s="318" t="inlineStr">
        <is>
          <t>Cooking Channel Marketplace Campaigns</t>
        </is>
      </c>
      <c r="E804" s="318" t="inlineStr">
        <is>
          <t>Cooking Channel</t>
        </is>
      </c>
      <c r="F804" s="319" t="n">
        <v>43586</v>
      </c>
      <c r="G804" s="319" t="n">
        <v>43616</v>
      </c>
      <c r="H804" s="318" t="n">
        <v>172758</v>
      </c>
      <c r="I804" s="318" t="n">
        <v>0.71</v>
      </c>
      <c r="J804" s="318">
        <f>ROUND(H804*(I804/1000),2)</f>
        <v/>
      </c>
      <c r="K804" s="318" t="n"/>
    </row>
    <row r="805">
      <c r="B805" s="317" t="n">
        <v>778</v>
      </c>
      <c r="C805" s="318" t="inlineStr">
        <is>
          <t>MP</t>
        </is>
      </c>
      <c r="D805" s="318" t="inlineStr">
        <is>
          <t>Destination America Marketplace Campaigns</t>
        </is>
      </c>
      <c r="E805" s="318" t="inlineStr">
        <is>
          <t>Destination America</t>
        </is>
      </c>
      <c r="F805" s="319" t="n">
        <v>43586</v>
      </c>
      <c r="G805" s="319" t="n">
        <v>43616</v>
      </c>
      <c r="H805" s="318" t="n">
        <v>1220048</v>
      </c>
      <c r="I805" s="318" t="n">
        <v>0.71</v>
      </c>
      <c r="J805" s="318">
        <f>ROUND(H805*(I805/1000),2)</f>
        <v/>
      </c>
      <c r="K805" s="318" t="n"/>
    </row>
    <row r="806">
      <c r="B806" s="317" t="n">
        <v>779</v>
      </c>
      <c r="C806" s="318" t="inlineStr">
        <is>
          <t>MP</t>
        </is>
      </c>
      <c r="D806" s="318" t="inlineStr">
        <is>
          <t>Discovery Life Marketplace Campaigns</t>
        </is>
      </c>
      <c r="E806" s="318" t="inlineStr">
        <is>
          <t>Discovery Life</t>
        </is>
      </c>
      <c r="F806" s="319" t="n">
        <v>43586</v>
      </c>
      <c r="G806" s="319" t="n">
        <v>43616</v>
      </c>
      <c r="H806" s="318" t="n">
        <v>477173</v>
      </c>
      <c r="I806" s="318" t="n">
        <v>0.71</v>
      </c>
      <c r="J806" s="318">
        <f>ROUND(H806*(I806/1000),2)</f>
        <v/>
      </c>
      <c r="K806" s="318" t="n"/>
    </row>
    <row r="807">
      <c r="B807" s="317" t="n">
        <v>780</v>
      </c>
      <c r="C807" s="318" t="inlineStr">
        <is>
          <t>MP</t>
        </is>
      </c>
      <c r="D807" s="318" t="inlineStr">
        <is>
          <t>Discovery Marketplace Campaigns</t>
        </is>
      </c>
      <c r="E807" s="318" t="inlineStr">
        <is>
          <t>Discovery</t>
        </is>
      </c>
      <c r="F807" s="319" t="n">
        <v>43586</v>
      </c>
      <c r="G807" s="319" t="n">
        <v>43616</v>
      </c>
      <c r="H807" s="318" t="n">
        <v>16759510</v>
      </c>
      <c r="I807" s="318" t="n">
        <v>0.71</v>
      </c>
      <c r="J807" s="318">
        <f>ROUND(H807*(I807/1000),2)</f>
        <v/>
      </c>
      <c r="K807" s="318" t="n"/>
    </row>
    <row r="808">
      <c r="B808" s="317" t="n">
        <v>781</v>
      </c>
      <c r="C808" s="318" t="inlineStr">
        <is>
          <t>MP</t>
        </is>
      </c>
      <c r="D808" s="318" t="inlineStr">
        <is>
          <t>DIY Network Marketplace Campaigns</t>
        </is>
      </c>
      <c r="E808" s="318" t="inlineStr">
        <is>
          <t>DIY Network</t>
        </is>
      </c>
      <c r="F808" s="319" t="n">
        <v>43586</v>
      </c>
      <c r="G808" s="319" t="n">
        <v>43616</v>
      </c>
      <c r="H808" s="318" t="n">
        <v>236081</v>
      </c>
      <c r="I808" s="318" t="n">
        <v>0.71</v>
      </c>
      <c r="J808" s="318">
        <f>ROUND(H808*(I808/1000),2)</f>
        <v/>
      </c>
      <c r="K808" s="318" t="n"/>
    </row>
    <row r="809">
      <c r="B809" s="317" t="n">
        <v>782</v>
      </c>
      <c r="C809" s="318" t="inlineStr">
        <is>
          <t>MP</t>
        </is>
      </c>
      <c r="D809" s="318" t="inlineStr">
        <is>
          <t>Food Network Marketplace Campaigns</t>
        </is>
      </c>
      <c r="E809" s="318" t="inlineStr">
        <is>
          <t>Food Network</t>
        </is>
      </c>
      <c r="F809" s="319" t="n">
        <v>43586</v>
      </c>
      <c r="G809" s="319" t="n">
        <v>43616</v>
      </c>
      <c r="H809" s="318" t="n">
        <v>1545429</v>
      </c>
      <c r="I809" s="318" t="n">
        <v>0.71</v>
      </c>
      <c r="J809" s="318">
        <f>ROUND(H809*(I809/1000),2)</f>
        <v/>
      </c>
      <c r="K809" s="318" t="n"/>
    </row>
    <row r="810">
      <c r="B810" s="317" t="n">
        <v>783</v>
      </c>
      <c r="C810" s="318" t="inlineStr">
        <is>
          <t>MP</t>
        </is>
      </c>
      <c r="D810" s="318" t="inlineStr">
        <is>
          <t>HGTV Marketplace Campaigns</t>
        </is>
      </c>
      <c r="E810" s="318" t="inlineStr">
        <is>
          <t>HGTV</t>
        </is>
      </c>
      <c r="F810" s="319" t="n">
        <v>43586</v>
      </c>
      <c r="G810" s="319" t="n">
        <v>43616</v>
      </c>
      <c r="H810" s="318" t="n">
        <v>1665780</v>
      </c>
      <c r="I810" s="318" t="n">
        <v>0.71</v>
      </c>
      <c r="J810" s="318">
        <f>ROUND(H810*(I810/1000),2)</f>
        <v/>
      </c>
      <c r="K810" s="318" t="n"/>
    </row>
    <row r="811">
      <c r="B811" s="317" t="n">
        <v>784</v>
      </c>
      <c r="C811" s="318" t="inlineStr">
        <is>
          <t>MP</t>
        </is>
      </c>
      <c r="D811" s="318" t="inlineStr">
        <is>
          <t>Investigation Discovery Marketplace Campaigns</t>
        </is>
      </c>
      <c r="E811" s="318" t="inlineStr">
        <is>
          <t>Investigation Discovery</t>
        </is>
      </c>
      <c r="F811" s="319" t="n">
        <v>43586</v>
      </c>
      <c r="G811" s="319" t="n">
        <v>43616</v>
      </c>
      <c r="H811" s="318" t="n">
        <v>5301982</v>
      </c>
      <c r="I811" s="318" t="n">
        <v>0.71</v>
      </c>
      <c r="J811" s="318">
        <f>ROUND(H811*(I811/1000),2)</f>
        <v/>
      </c>
      <c r="K811" s="318" t="n"/>
    </row>
    <row r="812">
      <c r="B812" s="317" t="n">
        <v>785</v>
      </c>
      <c r="C812" s="318" t="inlineStr">
        <is>
          <t>MP</t>
        </is>
      </c>
      <c r="D812" s="318" t="inlineStr">
        <is>
          <t>Science Channel Marketplace Campaigns</t>
        </is>
      </c>
      <c r="E812" s="318" t="inlineStr">
        <is>
          <t>Science Channel</t>
        </is>
      </c>
      <c r="F812" s="319" t="n">
        <v>43586</v>
      </c>
      <c r="G812" s="319" t="n">
        <v>43616</v>
      </c>
      <c r="H812" s="318" t="n">
        <v>4178123</v>
      </c>
      <c r="I812" s="318" t="n">
        <v>0.71</v>
      </c>
      <c r="J812" s="318">
        <f>ROUND(H812*(I812/1000),2)</f>
        <v/>
      </c>
      <c r="K812" s="318" t="n"/>
    </row>
    <row r="813">
      <c r="B813" s="317" t="n">
        <v>786</v>
      </c>
      <c r="C813" s="318" t="inlineStr">
        <is>
          <t>MP</t>
        </is>
      </c>
      <c r="D813" s="318" t="inlineStr">
        <is>
          <t>TLC Marketplace Campaigns</t>
        </is>
      </c>
      <c r="E813" s="318" t="inlineStr">
        <is>
          <t>TLC</t>
        </is>
      </c>
      <c r="F813" s="319" t="n">
        <v>43586</v>
      </c>
      <c r="G813" s="319" t="n">
        <v>43616</v>
      </c>
      <c r="H813" s="318" t="n">
        <v>25755130</v>
      </c>
      <c r="I813" s="318" t="n">
        <v>0.71</v>
      </c>
      <c r="J813" s="318">
        <f>ROUND(H813*(I813/1000),2)</f>
        <v/>
      </c>
      <c r="K813" s="318" t="n"/>
    </row>
    <row r="814">
      <c r="B814" s="317" t="n">
        <v>787</v>
      </c>
      <c r="C814" s="318" t="inlineStr">
        <is>
          <t>MP</t>
        </is>
      </c>
      <c r="D814" s="318" t="inlineStr">
        <is>
          <t>Travel Channel Marketplace Campaigns</t>
        </is>
      </c>
      <c r="E814" s="318" t="inlineStr">
        <is>
          <t>Travel Channel</t>
        </is>
      </c>
      <c r="F814" s="319" t="n">
        <v>43586</v>
      </c>
      <c r="G814" s="319" t="n">
        <v>43616</v>
      </c>
      <c r="H814" s="318" t="n">
        <v>884474</v>
      </c>
      <c r="I814" s="318" t="n">
        <v>0.71</v>
      </c>
      <c r="J814" s="318">
        <f>ROUND(H814*(I814/1000),2)</f>
        <v/>
      </c>
      <c r="K814" s="318" t="n"/>
    </row>
    <row r="815">
      <c r="B815" s="317" t="n">
        <v>788</v>
      </c>
      <c r="C815" s="318" t="inlineStr">
        <is>
          <t>MP</t>
        </is>
      </c>
      <c r="D815" s="318" t="inlineStr">
        <is>
          <t>Velocity Marketplace Campaigns</t>
        </is>
      </c>
      <c r="E815" s="318" t="inlineStr">
        <is>
          <t>Velocity</t>
        </is>
      </c>
      <c r="F815" s="319" t="n">
        <v>43586</v>
      </c>
      <c r="G815" s="319" t="n">
        <v>43616</v>
      </c>
      <c r="H815" s="318" t="n">
        <v>1531539</v>
      </c>
      <c r="I815" s="318" t="n">
        <v>0.71</v>
      </c>
      <c r="J815" s="318">
        <f>ROUND(H815*(I815/1000),2)</f>
        <v/>
      </c>
      <c r="K815" s="318" t="n"/>
    </row>
    <row r="816">
      <c r="B816" s="317" t="n">
        <v>789</v>
      </c>
      <c r="C816" s="318" t="inlineStr">
        <is>
          <t>NA</t>
        </is>
      </c>
      <c r="D816" s="318" t="inlineStr">
        <is>
          <t>American Heroes Channel Unassociated Campaigns</t>
        </is>
      </c>
      <c r="E816" s="318" t="inlineStr">
        <is>
          <t>American Heroes Channel</t>
        </is>
      </c>
      <c r="F816" s="319" t="n">
        <v>43586</v>
      </c>
      <c r="G816" s="319" t="n">
        <v>43616</v>
      </c>
      <c r="H816" s="318" t="n">
        <v>2566</v>
      </c>
      <c r="I816" s="318" t="n">
        <v>0.71</v>
      </c>
      <c r="J816" s="318">
        <f>ROUND(H816*(I816/1000),2)</f>
        <v/>
      </c>
      <c r="K816" s="318" t="n"/>
    </row>
    <row r="817">
      <c r="B817" s="317" t="n">
        <v>790</v>
      </c>
      <c r="C817" s="318" t="inlineStr">
        <is>
          <t>NA</t>
        </is>
      </c>
      <c r="D817" s="318" t="inlineStr">
        <is>
          <t>Animal Planet Unassociated Campaigns</t>
        </is>
      </c>
      <c r="E817" s="318" t="inlineStr">
        <is>
          <t>Animal Planet</t>
        </is>
      </c>
      <c r="F817" s="319" t="n">
        <v>43586</v>
      </c>
      <c r="G817" s="319" t="n">
        <v>43616</v>
      </c>
      <c r="H817" s="318" t="n">
        <v>22577</v>
      </c>
      <c r="I817" s="318" t="n">
        <v>0.71</v>
      </c>
      <c r="J817" s="318">
        <f>ROUND(H817*(I817/1000),2)</f>
        <v/>
      </c>
      <c r="K817" s="318" t="n"/>
    </row>
    <row r="818">
      <c r="B818" s="317" t="n">
        <v>791</v>
      </c>
      <c r="C818" s="318" t="inlineStr">
        <is>
          <t>NA</t>
        </is>
      </c>
      <c r="D818" s="318" t="inlineStr">
        <is>
          <t>Cooking Channel Unassociated Campaigns</t>
        </is>
      </c>
      <c r="E818" s="318" t="inlineStr">
        <is>
          <t>Cooking Channel</t>
        </is>
      </c>
      <c r="F818" s="319" t="n">
        <v>43586</v>
      </c>
      <c r="G818" s="319" t="n">
        <v>43616</v>
      </c>
      <c r="H818" s="318" t="n">
        <v>4697</v>
      </c>
      <c r="I818" s="318" t="n">
        <v>0.71</v>
      </c>
      <c r="J818" s="318">
        <f>ROUND(H818*(I818/1000),2)</f>
        <v/>
      </c>
      <c r="K818" s="318" t="n"/>
    </row>
    <row r="819">
      <c r="B819" s="317" t="n">
        <v>792</v>
      </c>
      <c r="C819" s="318" t="inlineStr">
        <is>
          <t>NA</t>
        </is>
      </c>
      <c r="D819" s="318" t="inlineStr">
        <is>
          <t>Destination America Unassociated Campaigns</t>
        </is>
      </c>
      <c r="E819" s="318" t="inlineStr">
        <is>
          <t>Destination America</t>
        </is>
      </c>
      <c r="F819" s="319" t="n">
        <v>43586</v>
      </c>
      <c r="G819" s="319" t="n">
        <v>43616</v>
      </c>
      <c r="H819" s="318" t="n">
        <v>2409</v>
      </c>
      <c r="I819" s="318" t="n">
        <v>0.71</v>
      </c>
      <c r="J819" s="318">
        <f>ROUND(H819*(I819/1000),2)</f>
        <v/>
      </c>
      <c r="K819" s="318" t="n"/>
    </row>
    <row r="820">
      <c r="B820" s="317" t="n">
        <v>793</v>
      </c>
      <c r="C820" s="318" t="inlineStr">
        <is>
          <t>NA</t>
        </is>
      </c>
      <c r="D820" s="318" t="inlineStr">
        <is>
          <t>Discovery Life Unassociated Campaigns</t>
        </is>
      </c>
      <c r="E820" s="318" t="inlineStr">
        <is>
          <t>Discovery Life</t>
        </is>
      </c>
      <c r="F820" s="319" t="n">
        <v>43586</v>
      </c>
      <c r="G820" s="319" t="n">
        <v>43616</v>
      </c>
      <c r="H820" s="318" t="n">
        <v>1443</v>
      </c>
      <c r="I820" s="318" t="n">
        <v>0.71</v>
      </c>
      <c r="J820" s="318">
        <f>ROUND(H820*(I820/1000),2)</f>
        <v/>
      </c>
      <c r="K820" s="318" t="n"/>
    </row>
    <row r="821">
      <c r="B821" s="317" t="n">
        <v>794</v>
      </c>
      <c r="C821" s="318" t="inlineStr">
        <is>
          <t>NA</t>
        </is>
      </c>
      <c r="D821" s="318" t="inlineStr">
        <is>
          <t>Discovery Unassociated Campaigns</t>
        </is>
      </c>
      <c r="E821" s="318" t="inlineStr">
        <is>
          <t>Discovery</t>
        </is>
      </c>
      <c r="F821" s="319" t="n">
        <v>43586</v>
      </c>
      <c r="G821" s="319" t="n">
        <v>43616</v>
      </c>
      <c r="H821" s="318" t="n">
        <v>42059</v>
      </c>
      <c r="I821" s="318" t="n">
        <v>0.71</v>
      </c>
      <c r="J821" s="318">
        <f>ROUND(H821*(I821/1000),2)</f>
        <v/>
      </c>
      <c r="K821" s="318" t="n"/>
    </row>
    <row r="822">
      <c r="B822" s="317" t="n">
        <v>795</v>
      </c>
      <c r="C822" s="318" t="inlineStr">
        <is>
          <t>NA</t>
        </is>
      </c>
      <c r="D822" s="318" t="inlineStr">
        <is>
          <t>DIY Network Unassociated Campaigns</t>
        </is>
      </c>
      <c r="E822" s="318" t="inlineStr">
        <is>
          <t>DIY Network</t>
        </is>
      </c>
      <c r="F822" s="319" t="n">
        <v>43586</v>
      </c>
      <c r="G822" s="319" t="n">
        <v>43616</v>
      </c>
      <c r="H822" s="318" t="n">
        <v>4917</v>
      </c>
      <c r="I822" s="318" t="n">
        <v>0.71</v>
      </c>
      <c r="J822" s="318">
        <f>ROUND(H822*(I822/1000),2)</f>
        <v/>
      </c>
      <c r="K822" s="318" t="n"/>
    </row>
    <row r="823">
      <c r="B823" s="317" t="n">
        <v>796</v>
      </c>
      <c r="C823" s="318" t="inlineStr">
        <is>
          <t>NA</t>
        </is>
      </c>
      <c r="D823" s="318" t="inlineStr">
        <is>
          <t>Food Network Unassociated Campaigns</t>
        </is>
      </c>
      <c r="E823" s="318" t="inlineStr">
        <is>
          <t>Food Network</t>
        </is>
      </c>
      <c r="F823" s="319" t="n">
        <v>43586</v>
      </c>
      <c r="G823" s="319" t="n">
        <v>43616</v>
      </c>
      <c r="H823" s="318" t="n">
        <v>36977</v>
      </c>
      <c r="I823" s="318" t="n">
        <v>0.71</v>
      </c>
      <c r="J823" s="318">
        <f>ROUND(H823*(I823/1000),2)</f>
        <v/>
      </c>
      <c r="K823" s="318" t="n"/>
    </row>
    <row r="824">
      <c r="B824" s="317" t="n">
        <v>797</v>
      </c>
      <c r="C824" s="318" t="inlineStr">
        <is>
          <t>NA</t>
        </is>
      </c>
      <c r="D824" s="318" t="inlineStr">
        <is>
          <t>HGTV Unassociated Campaigns</t>
        </is>
      </c>
      <c r="E824" s="318" t="inlineStr">
        <is>
          <t>HGTV</t>
        </is>
      </c>
      <c r="F824" s="319" t="n">
        <v>43586</v>
      </c>
      <c r="G824" s="319" t="n">
        <v>43616</v>
      </c>
      <c r="H824" s="318" t="n">
        <v>49222</v>
      </c>
      <c r="I824" s="318" t="n">
        <v>0.71</v>
      </c>
      <c r="J824" s="318">
        <f>ROUND(H824*(I824/1000),2)</f>
        <v/>
      </c>
      <c r="K824" s="318" t="n"/>
    </row>
    <row r="825">
      <c r="B825" s="317" t="n">
        <v>798</v>
      </c>
      <c r="C825" s="318" t="inlineStr">
        <is>
          <t>NA</t>
        </is>
      </c>
      <c r="D825" s="318" t="inlineStr">
        <is>
          <t>Investigation Discovery Unassociated Campaigns</t>
        </is>
      </c>
      <c r="E825" s="318" t="inlineStr">
        <is>
          <t>Investigation Discovery</t>
        </is>
      </c>
      <c r="F825" s="319" t="n">
        <v>43586</v>
      </c>
      <c r="G825" s="319" t="n">
        <v>43616</v>
      </c>
      <c r="H825" s="318" t="n">
        <v>29133</v>
      </c>
      <c r="I825" s="318" t="n">
        <v>0.71</v>
      </c>
      <c r="J825" s="318">
        <f>ROUND(H825*(I825/1000),2)</f>
        <v/>
      </c>
      <c r="K825" s="318" t="n"/>
    </row>
    <row r="826">
      <c r="B826" s="317" t="n">
        <v>799</v>
      </c>
      <c r="C826" s="318" t="inlineStr">
        <is>
          <t>NA</t>
        </is>
      </c>
      <c r="D826" s="318" t="inlineStr">
        <is>
          <t>OWN: Oprah Winfrey Network Unassociated Campaigns</t>
        </is>
      </c>
      <c r="E826" s="318" t="inlineStr">
        <is>
          <t>OWN: Oprah Winfrey Network</t>
        </is>
      </c>
      <c r="F826" s="319" t="n">
        <v>43586</v>
      </c>
      <c r="G826" s="319" t="n">
        <v>43616</v>
      </c>
      <c r="H826" s="318" t="n">
        <v>22640</v>
      </c>
      <c r="I826" s="318" t="n">
        <v>0.71</v>
      </c>
      <c r="J826" s="318">
        <f>ROUND(H826*(I826/1000),2)</f>
        <v/>
      </c>
      <c r="K826" s="318" t="n"/>
    </row>
    <row r="827">
      <c r="B827" s="317" t="n">
        <v>800</v>
      </c>
      <c r="C827" s="318" t="inlineStr">
        <is>
          <t>NA</t>
        </is>
      </c>
      <c r="D827" s="318" t="inlineStr">
        <is>
          <t>Science Channel Unassociated Campaigns</t>
        </is>
      </c>
      <c r="E827" s="318" t="inlineStr">
        <is>
          <t>Science Channel</t>
        </is>
      </c>
      <c r="F827" s="319" t="n">
        <v>43586</v>
      </c>
      <c r="G827" s="319" t="n">
        <v>43616</v>
      </c>
      <c r="H827" s="318" t="n">
        <v>11612</v>
      </c>
      <c r="I827" s="318" t="n">
        <v>0.71</v>
      </c>
      <c r="J827" s="318">
        <f>ROUND(H827*(I827/1000),2)</f>
        <v/>
      </c>
      <c r="K827" s="318" t="n"/>
    </row>
    <row r="828">
      <c r="B828" s="317" t="n">
        <v>801</v>
      </c>
      <c r="C828" s="318" t="inlineStr">
        <is>
          <t>NA</t>
        </is>
      </c>
      <c r="D828" s="318" t="inlineStr">
        <is>
          <t>TLC Unassociated Campaigns</t>
        </is>
      </c>
      <c r="E828" s="318" t="inlineStr">
        <is>
          <t>TLC</t>
        </is>
      </c>
      <c r="F828" s="319" t="n">
        <v>43586</v>
      </c>
      <c r="G828" s="319" t="n">
        <v>43616</v>
      </c>
      <c r="H828" s="318" t="n">
        <v>105155</v>
      </c>
      <c r="I828" s="318" t="n">
        <v>0.71</v>
      </c>
      <c r="J828" s="318">
        <f>ROUND(H828*(I828/1000),2)</f>
        <v/>
      </c>
      <c r="K828" s="318" t="n"/>
    </row>
    <row r="829">
      <c r="B829" s="317" t="n">
        <v>802</v>
      </c>
      <c r="C829" s="318" t="inlineStr">
        <is>
          <t>NA</t>
        </is>
      </c>
      <c r="D829" s="318" t="inlineStr">
        <is>
          <t>Travel Channel Unassociated Campaigns</t>
        </is>
      </c>
      <c r="E829" s="318" t="inlineStr">
        <is>
          <t>Travel Channel</t>
        </is>
      </c>
      <c r="F829" s="319" t="n">
        <v>43586</v>
      </c>
      <c r="G829" s="319" t="n">
        <v>43616</v>
      </c>
      <c r="H829" s="318" t="n">
        <v>29348</v>
      </c>
      <c r="I829" s="318" t="n">
        <v>0.71</v>
      </c>
      <c r="J829" s="318">
        <f>ROUND(H829*(I829/1000),2)</f>
        <v/>
      </c>
      <c r="K829" s="318" t="n"/>
    </row>
    <row r="830">
      <c r="B830" s="317" t="n">
        <v>803</v>
      </c>
      <c r="C830" s="318" t="inlineStr">
        <is>
          <t>NA</t>
        </is>
      </c>
      <c r="D830" s="318" t="inlineStr">
        <is>
          <t>Velocity Unassociated Campaigns</t>
        </is>
      </c>
      <c r="E830" s="318" t="inlineStr">
        <is>
          <t>Velocity</t>
        </is>
      </c>
      <c r="F830" s="319" t="n">
        <v>43586</v>
      </c>
      <c r="G830" s="319" t="n">
        <v>43616</v>
      </c>
      <c r="H830" s="318" t="n">
        <v>3297</v>
      </c>
      <c r="I830" s="318" t="n">
        <v>0.71</v>
      </c>
      <c r="J830" s="318">
        <f>ROUND(H830*(I830/1000),2)</f>
        <v/>
      </c>
      <c r="K830" s="318" t="n"/>
    </row>
    <row r="831"/>
    <row r="832">
      <c r="D832" s="253" t="n"/>
      <c r="E832" s="323" t="n"/>
      <c r="F832" s="47" t="n"/>
      <c r="G832" s="323" t="n"/>
      <c r="H832" s="333" t="n"/>
      <c r="I832" s="333" t="n"/>
      <c r="J832" s="333" t="n"/>
    </row>
    <row r="833"/>
    <row r="834">
      <c r="E834" s="100" t="inlineStr">
        <is>
          <t>Sub-totals by Network:</t>
        </is>
      </c>
      <c r="G834" s="216" t="inlineStr">
        <is>
          <t>American Heroes Channel</t>
        </is>
      </c>
      <c r="H834" s="215">
        <f>SUMIF(E28:E832,G834,H28:H832)</f>
        <v/>
      </c>
      <c r="J834" s="336">
        <f>SUMIF(E28:E832,G834,J28:J832)</f>
        <v/>
      </c>
    </row>
    <row r="835">
      <c r="D835" s="320" t="n"/>
      <c r="E835" s="100" t="n"/>
      <c r="G835" s="216" t="inlineStr">
        <is>
          <t>Animal Planet</t>
        </is>
      </c>
      <c r="H835" s="215">
        <f>SUMIF(E28:E832,G835,H28:H832)</f>
        <v/>
      </c>
      <c r="J835" s="336">
        <f>SUMIF(E28:E832,G835,J28:J832)</f>
        <v/>
      </c>
    </row>
    <row r="836">
      <c r="D836" s="320" t="n"/>
      <c r="E836" s="100" t="n"/>
      <c r="G836" s="216" t="inlineStr">
        <is>
          <t>Destination America</t>
        </is>
      </c>
      <c r="H836" s="215">
        <f>SUMIF(E28:E832,G836,H28:H832)</f>
        <v/>
      </c>
      <c r="J836" s="336">
        <f>SUMIF(E28:E832,G836,J28:J832)</f>
        <v/>
      </c>
    </row>
    <row r="837">
      <c r="D837" s="320" t="n"/>
      <c r="E837" s="100" t="n"/>
      <c r="G837" s="216" t="inlineStr">
        <is>
          <t>Discovery</t>
        </is>
      </c>
      <c r="H837" s="215">
        <f>SUMIF(E28:E832,G837,H28:H832)</f>
        <v/>
      </c>
      <c r="J837" s="336">
        <f>SUMIF(E28:E832,G837,J28:J832)</f>
        <v/>
      </c>
    </row>
    <row r="838">
      <c r="D838" s="320" t="n"/>
      <c r="E838" s="100" t="n"/>
      <c r="G838" s="216" t="inlineStr">
        <is>
          <t>Discovery en Espanol</t>
        </is>
      </c>
      <c r="H838" s="215">
        <f>SUMIF(E28:E832,G838,H28:H832)</f>
        <v/>
      </c>
      <c r="J838" s="336">
        <f>SUMIF(E28:E832,G838,J28:J832)</f>
        <v/>
      </c>
    </row>
    <row r="839">
      <c r="D839" s="320" t="n"/>
      <c r="E839" s="100" t="n"/>
      <c r="G839" s="216" t="inlineStr">
        <is>
          <t>Discovery Familia</t>
        </is>
      </c>
      <c r="H839" s="215">
        <f>SUMIF(E28:E832,G839,H28:H832)</f>
        <v/>
      </c>
      <c r="J839" s="336">
        <f>SUMIF(E28:E832,G839,J28:J832)</f>
        <v/>
      </c>
    </row>
    <row r="840">
      <c r="D840" s="320" t="n"/>
      <c r="E840" s="100" t="n"/>
      <c r="G840" s="216" t="inlineStr">
        <is>
          <t>Discovery Family Channel</t>
        </is>
      </c>
      <c r="H840" s="215">
        <f>SUMIF(E28:E832,G840,H28:H832)</f>
        <v/>
      </c>
      <c r="J840" s="336">
        <f>SUMIF(E28:E832,G840,J28:J832)</f>
        <v/>
      </c>
    </row>
    <row r="841">
      <c r="D841" s="320" t="n"/>
      <c r="E841" s="100" t="n"/>
      <c r="G841" s="216" t="inlineStr">
        <is>
          <t>Discovery Life</t>
        </is>
      </c>
      <c r="H841" s="215">
        <f>SUMIF(E28:E832,G841,H28:H832)</f>
        <v/>
      </c>
      <c r="J841" s="336">
        <f>SUMIF(E28:E832,G841,J28:J832)</f>
        <v/>
      </c>
    </row>
    <row r="842">
      <c r="D842" s="320" t="n"/>
      <c r="E842" s="100" t="n"/>
      <c r="G842" s="216" t="inlineStr">
        <is>
          <t>Investigation Discovery</t>
        </is>
      </c>
      <c r="H842" s="215" t="n"/>
      <c r="J842" s="336" t="n"/>
    </row>
    <row r="843">
      <c r="D843" s="320" t="n"/>
      <c r="E843" s="100" t="n"/>
      <c r="G843" s="216" t="inlineStr">
        <is>
          <t>OWN: Oprah Winfrey Network</t>
        </is>
      </c>
      <c r="H843" s="215">
        <f>SUMIF(E28:E832,G843,H28:H832)</f>
        <v/>
      </c>
      <c r="J843" s="336">
        <f>SUMIF(E28:E832,G843,J28:J832)</f>
        <v/>
      </c>
    </row>
    <row r="844">
      <c r="D844" s="320" t="n"/>
      <c r="E844" s="100" t="n"/>
      <c r="G844" s="216" t="inlineStr">
        <is>
          <t>Science Channel</t>
        </is>
      </c>
      <c r="H844" s="215">
        <f>SUMIF(E28:E832,G844,H28:H832)</f>
        <v/>
      </c>
      <c r="J844" s="336">
        <f>SUMIF(E28:E832,G844,J28:J832)</f>
        <v/>
      </c>
    </row>
    <row r="845">
      <c r="D845" s="320" t="n"/>
      <c r="E845" s="100" t="n"/>
      <c r="G845" s="216" t="inlineStr">
        <is>
          <t>TLC</t>
        </is>
      </c>
      <c r="H845" s="215">
        <f>SUMIF(E28:E832,G845,H28:H832)</f>
        <v/>
      </c>
      <c r="J845" s="336">
        <f>SUMIF(E28:E832,G845,J28:J832)</f>
        <v/>
      </c>
    </row>
    <row r="846">
      <c r="D846" s="320" t="n"/>
      <c r="E846" s="100" t="n"/>
      <c r="G846" s="216" t="inlineStr">
        <is>
          <t>Velocity</t>
        </is>
      </c>
      <c r="H846" s="215">
        <f>SUMIF(E28:E832,G846,H28:H832)</f>
        <v/>
      </c>
      <c r="J846" s="336">
        <f>SUMIF(E28:E832,G846,J28:J832)</f>
        <v/>
      </c>
    </row>
    <row r="847">
      <c r="D847" s="320" t="n"/>
      <c r="E847" s="100" t="n"/>
      <c r="G847" s="216" t="inlineStr">
        <is>
          <t>Cooking Channel</t>
        </is>
      </c>
      <c r="H847" s="215">
        <f>SUMIF(E28:E832,G847,H28:H832)</f>
        <v/>
      </c>
      <c r="J847" s="336">
        <f>SUMIF(E28:E832,G847,J28:J832)</f>
        <v/>
      </c>
    </row>
    <row r="848">
      <c r="D848" s="320" t="n"/>
      <c r="E848" s="100" t="n"/>
      <c r="G848" s="216" t="inlineStr">
        <is>
          <t>DIY Network</t>
        </is>
      </c>
      <c r="H848" s="215">
        <f>SUMIF(E28:E832,G848,H28:H832)</f>
        <v/>
      </c>
      <c r="J848" s="336">
        <f>SUMIF(E28:E832,G848,J28:J832)</f>
        <v/>
      </c>
    </row>
    <row r="849">
      <c r="B849" s="95" t="n"/>
      <c r="C849" s="92" t="n"/>
      <c r="D849" s="320" t="n"/>
      <c r="E849" s="100" t="n"/>
      <c r="G849" s="216" t="inlineStr">
        <is>
          <t>Food Network</t>
        </is>
      </c>
      <c r="H849" s="215">
        <f>SUMIF(E28:E832,G849,H28:H832)</f>
        <v/>
      </c>
      <c r="J849" s="336">
        <f>SUMIF(E28:E832,G849,J28:J832)</f>
        <v/>
      </c>
    </row>
    <row r="850">
      <c r="B850" s="95" t="n"/>
      <c r="C850" s="92" t="n"/>
      <c r="D850" s="320" t="n"/>
      <c r="E850" s="100" t="n"/>
      <c r="G850" s="216" t="inlineStr">
        <is>
          <t>HGTV</t>
        </is>
      </c>
      <c r="H850" s="215">
        <f>SUMIF(E28:E832,G850,H28:H832)</f>
        <v/>
      </c>
      <c r="J850" s="336">
        <f>SUMIF(E28:E832,G850,J28:J832)</f>
        <v/>
      </c>
    </row>
    <row r="851">
      <c r="B851" s="95" t="n"/>
      <c r="C851" s="92" t="n"/>
      <c r="D851" s="320" t="n"/>
      <c r="E851" s="100" t="n"/>
      <c r="G851" s="216" t="inlineStr">
        <is>
          <t>Travel Channel</t>
        </is>
      </c>
      <c r="H851" s="215">
        <f>SUMIF(E28:E832,G851,H28:H832)</f>
        <v/>
      </c>
      <c r="J851" s="336">
        <f>SUMIF(E28:E832,G851,J28:J832)</f>
        <v/>
      </c>
    </row>
    <row r="852">
      <c r="B852" s="95" t="n"/>
      <c r="C852" s="92" t="n"/>
      <c r="D852" s="253" t="n"/>
      <c r="E852" s="47" t="n"/>
      <c r="F852" s="48" t="n"/>
      <c r="G852" s="47" t="n"/>
      <c r="H852" s="332" t="n"/>
      <c r="I852" s="332" t="n"/>
      <c r="J852" s="333" t="n"/>
    </row>
    <row r="853">
      <c r="B853" s="95" t="n"/>
      <c r="C853" s="92" t="n"/>
      <c r="D853" s="320" t="n"/>
      <c r="E853" s="253" t="n"/>
      <c r="G853" s="253" t="n"/>
      <c r="H853" s="337" t="n"/>
      <c r="I853" s="337" t="n"/>
      <c r="J853" s="338" t="n"/>
    </row>
    <row r="854">
      <c r="B854" s="95" t="n"/>
      <c r="C854" s="92" t="n"/>
      <c r="D854" s="320" t="n"/>
      <c r="F854" s="100" t="inlineStr">
        <is>
          <t>Total:</t>
        </is>
      </c>
      <c r="H854" s="253">
        <f>SUM(H28:H832)</f>
        <v/>
      </c>
      <c r="I854" s="337" t="n"/>
      <c r="J854" s="339">
        <f>SUM(J28:J832)</f>
        <v/>
      </c>
    </row>
    <row r="855"/>
    <row r="856">
      <c r="B856" s="172" t="inlineStr">
        <is>
          <t xml:space="preserve">Invoice Comments:
</t>
        </is>
      </c>
      <c r="C856" s="171" t="n"/>
      <c r="D856" s="170" t="n"/>
      <c r="E856" s="170" t="n"/>
      <c r="F856" s="170" t="n"/>
      <c r="G856" s="170" t="n"/>
      <c r="H856" s="170" t="n"/>
      <c r="I856" s="170" t="n"/>
      <c r="J856" s="169" t="n"/>
    </row>
    <row r="857">
      <c r="B857" s="153" t="n"/>
      <c r="C857" s="153" t="n"/>
      <c r="D857" s="153" t="n"/>
      <c r="E857" s="153" t="n"/>
      <c r="F857" s="153" t="n"/>
      <c r="G857" s="153" t="n"/>
      <c r="H857" s="153" t="n"/>
      <c r="I857" s="153" t="n"/>
      <c r="J857" s="153" t="n"/>
    </row>
    <row r="858">
      <c r="B858" s="168" t="n"/>
      <c r="C858" s="168" t="n"/>
    </row>
    <row r="859">
      <c r="B859" s="24" t="inlineStr">
        <is>
          <t>Please detach this portion and return with your remittance to:</t>
        </is>
      </c>
    </row>
    <row r="860">
      <c r="K860" s="151" t="n"/>
      <c r="L860" s="149" t="n"/>
      <c r="M860" s="149" t="n"/>
      <c r="N860" s="149" t="n"/>
      <c r="O860" s="149" t="n"/>
      <c r="Q860" s="25" t="n"/>
    </row>
    <row r="861">
      <c r="B861" s="30" t="inlineStr">
        <is>
          <t>Canoe Ventures, LLC</t>
        </is>
      </c>
      <c r="C861" s="276" t="n"/>
      <c r="D861" s="71" t="n"/>
      <c r="E861" s="28" t="inlineStr">
        <is>
          <t>Invoice Date:</t>
        </is>
      </c>
      <c r="F861" s="26">
        <f>J1</f>
        <v/>
      </c>
      <c r="K861" s="18" t="n"/>
      <c r="L861" s="149" t="n"/>
      <c r="M861" s="149" t="n"/>
      <c r="N861" s="149" t="n"/>
      <c r="O861" s="149" t="n"/>
    </row>
    <row r="862">
      <c r="B862" s="23" t="inlineStr">
        <is>
          <t>Attention: Accounting Department</t>
        </is>
      </c>
      <c r="D862" s="72" t="n"/>
      <c r="E862" s="58" t="inlineStr">
        <is>
          <t>Invoice Number:</t>
        </is>
      </c>
      <c r="F862" s="27">
        <f>J2</f>
        <v/>
      </c>
    </row>
    <row r="863">
      <c r="B863" s="31" t="inlineStr">
        <is>
          <t>200 Union Boulevard, Suite 201</t>
        </is>
      </c>
      <c r="D863" s="72" t="n"/>
      <c r="E863" s="58" t="inlineStr">
        <is>
          <t>Programmer:</t>
        </is>
      </c>
      <c r="F863" s="27" t="inlineStr">
        <is>
          <t>Discovery Networks</t>
        </is>
      </c>
      <c r="H863" s="167" t="n"/>
      <c r="I863" s="25" t="inlineStr">
        <is>
          <t>Amount Due:</t>
        </is>
      </c>
      <c r="J863" s="343">
        <f>SUM(J28:J832)</f>
        <v/>
      </c>
    </row>
    <row r="864">
      <c r="B864" s="32" t="inlineStr">
        <is>
          <t>Lakewood, CO  80228</t>
        </is>
      </c>
      <c r="C864" s="277" t="n"/>
      <c r="D864" s="73" t="n"/>
      <c r="E864" s="151" t="n"/>
      <c r="F864" s="167" t="n"/>
      <c r="G864" s="167" t="n"/>
      <c r="H864" s="167" t="n"/>
    </row>
  </sheetData>
  <mergeCells count="11">
    <mergeCell ref="D21:E23"/>
    <mergeCell ref="H15:J15"/>
    <mergeCell ref="H13:J13"/>
    <mergeCell ref="H12:J12"/>
    <mergeCell ref="H11:J11"/>
    <mergeCell ref="H9:J9"/>
    <mergeCell ref="H8:J8"/>
    <mergeCell ref="H7:J7"/>
    <mergeCell ref="H6:J6"/>
    <mergeCell ref="H5:J5"/>
    <mergeCell ref="H4:J4"/>
  </mergeCells>
  <hyperlinks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  <hyperlink ref="B10" r:id="rId34"/>
    <hyperlink ref="D14" r:id="rId35"/>
    <hyperlink ref="D16" r:id="rId36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7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59"/>
  <sheetViews>
    <sheetView showGridLines="0" topLeftCell="A4" workbookViewId="0" zoomScale="85" zoomScaleNormal="85" zoomScalePageLayoutView="90">
      <selection activeCell="J16" sqref="J16"/>
    </sheetView>
  </sheetViews>
  <sheetFormatPr baseColWidth="8" defaultColWidth="8.7109375" defaultRowHeight="15.75" outlineLevelCol="0"/>
  <cols>
    <col customWidth="1" max="1" min="1" style="280" width="1.42578125"/>
    <col customWidth="1" max="2" min="2" style="280" width="10.140625"/>
    <col customWidth="1" max="3" min="3" style="280" width="16.28515625"/>
    <col customWidth="1" max="4" min="4" style="280" width="50.7109375"/>
    <col customWidth="1" max="5" min="5" style="280" width="20.7109375"/>
    <col customWidth="1" max="6" min="6" style="280" width="24.28515625"/>
    <col customWidth="1" max="7" min="7" style="280" width="20.5703125"/>
    <col customWidth="1" max="8" min="8" style="280" width="25"/>
    <col customWidth="1" max="9" min="9" style="280" width="17.42578125"/>
    <col customWidth="1" max="10" min="10" style="280" width="23"/>
    <col customWidth="1" max="11" min="11" style="280" width="1.140625"/>
    <col customWidth="1" max="12" min="12" style="280" width="12.28515625"/>
    <col customWidth="1" max="13" min="13" style="280" width="16"/>
    <col customWidth="1" max="14" min="14" style="280" width="4.7109375"/>
    <col customWidth="1" max="16384" min="15" style="280" width="8.710937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7" t="inlineStr">
        <is>
          <t>Canoe Ventures, LLC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200 Union Boulevard, Suite 201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126" t="inlineStr">
        <is>
          <t>Lakewood, CO  80228</t>
        </is>
      </c>
      <c r="C8" s="279" t="n"/>
      <c r="D8" s="279" t="n"/>
      <c r="E8" s="297" t="n"/>
      <c r="F8" s="297" t="n"/>
      <c r="H8" s="297" t="inlineStr">
        <is>
          <t>200 Union Boulevard, Suite 201</t>
        </is>
      </c>
    </row>
    <row r="9">
      <c r="B9" s="2" t="inlineStr">
        <is>
          <t>303-224-3000</t>
        </is>
      </c>
      <c r="C9" s="297" t="n"/>
      <c r="E9" s="279" t="n"/>
      <c r="F9" s="279" t="n"/>
      <c r="H9" s="297" t="inlineStr">
        <is>
          <t>Lakewood, CO  80228</t>
        </is>
      </c>
    </row>
    <row r="10">
      <c r="B10" s="125" t="inlineStr">
        <is>
          <t>invoices@canoeventures.com</t>
        </is>
      </c>
      <c r="C10" s="297" t="n"/>
      <c r="D10" s="279" t="n"/>
      <c r="E10" s="279" t="n"/>
      <c r="F10" s="279" t="n"/>
      <c r="H10" s="298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30 DAYS      </t>
        </is>
      </c>
    </row>
    <row r="12">
      <c r="B12" s="115" t="inlineStr">
        <is>
          <t>Bill To:</t>
        </is>
      </c>
      <c r="C12" s="121" t="n"/>
      <c r="D12" s="162" t="inlineStr">
        <is>
          <t>Epix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19" t="inlineStr">
        <is>
          <t>Attention: Greg Varhely</t>
        </is>
      </c>
      <c r="E13" s="121" t="n"/>
      <c r="F13" s="121" t="n"/>
      <c r="H13" s="294" t="inlineStr">
        <is>
          <t>Invoice # is required on all remittances</t>
        </is>
      </c>
    </row>
    <row r="14">
      <c r="C14" s="121" t="n"/>
      <c r="D14" s="162" t="n"/>
      <c r="E14" s="295" t="n"/>
      <c r="F14" s="295" t="n"/>
      <c r="H14" s="297" t="n"/>
      <c r="I14" s="297" t="n"/>
      <c r="J14" s="297" t="n"/>
    </row>
    <row r="15">
      <c r="A15" s="280" t="inlineStr">
        <is>
          <t xml:space="preserve"> </t>
        </is>
      </c>
      <c r="C15" s="295" t="n"/>
      <c r="D15" s="118" t="inlineStr">
        <is>
          <t>Gvarhely@epix.com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</row>
    <row r="16">
      <c r="D16" s="162" t="n"/>
      <c r="E16" s="295" t="n"/>
      <c r="F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</row>
    <row r="17">
      <c r="C17" s="295" t="n"/>
      <c r="D17" s="76" t="n"/>
      <c r="E17" s="295" t="n"/>
      <c r="F17" s="295" t="n"/>
      <c r="G17" s="312" t="n"/>
      <c r="H17" s="313" t="inlineStr">
        <is>
          <t xml:space="preserve">    0M - 200M</t>
        </is>
      </c>
      <c r="I17" s="314" t="n">
        <v>1.05</v>
      </c>
      <c r="J17" s="315">
        <f>SUM(H27:H29) + D22</f>
        <v/>
      </c>
      <c r="K17" s="312" t="n"/>
    </row>
    <row r="18">
      <c r="B18" s="117" t="inlineStr">
        <is>
          <t>Invoice Period Start:</t>
        </is>
      </c>
      <c r="D18" s="116" t="n">
        <v>43586</v>
      </c>
      <c r="E18" s="295" t="n"/>
      <c r="F18" s="295" t="n"/>
      <c r="G18" s="245" t="n"/>
      <c r="H18" s="104" t="inlineStr">
        <is>
          <t>200M - 400M</t>
        </is>
      </c>
      <c r="I18" s="311" t="n">
        <v>1</v>
      </c>
      <c r="J18" s="110" t="n"/>
    </row>
    <row r="19">
      <c r="B19" s="117" t="inlineStr">
        <is>
          <t>Invoice Period End:</t>
        </is>
      </c>
      <c r="D19" s="116" t="n">
        <v>43616</v>
      </c>
      <c r="E19" s="295" t="n"/>
      <c r="F19" s="295" t="n"/>
      <c r="G19" s="245" t="n"/>
      <c r="H19" s="104" t="inlineStr">
        <is>
          <t>400M - 600M</t>
        </is>
      </c>
      <c r="I19" s="311" t="n">
        <v>0.95</v>
      </c>
      <c r="J19" s="110" t="n"/>
    </row>
    <row r="20">
      <c r="B20" s="115" t="inlineStr">
        <is>
          <t>Programming Group:</t>
        </is>
      </c>
      <c r="D20" s="264" t="inlineStr">
        <is>
          <t>Epix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0.89</v>
      </c>
      <c r="J20" s="110" t="n"/>
    </row>
    <row r="21">
      <c r="B21" s="115" t="inlineStr">
        <is>
          <t>Network(s):</t>
        </is>
      </c>
      <c r="D21" s="264" t="inlineStr">
        <is>
          <t>Epix</t>
        </is>
      </c>
      <c r="F21" s="295" t="n"/>
      <c r="G21" s="245" t="n"/>
      <c r="H21" s="104" t="inlineStr">
        <is>
          <t xml:space="preserve">  800M - 2B        </t>
        </is>
      </c>
      <c r="I21" s="311" t="n">
        <v>0.84</v>
      </c>
      <c r="J21" s="110" t="n"/>
    </row>
    <row r="22">
      <c r="B22" s="24" t="inlineStr">
        <is>
          <t>Previous YTD Impressions:</t>
        </is>
      </c>
      <c r="D22" s="46" t="n">
        <v>4484748</v>
      </c>
      <c r="E22" s="295" t="n"/>
      <c r="F22" s="295" t="n"/>
      <c r="G22" s="245" t="n"/>
      <c r="H22" s="104" t="inlineStr">
        <is>
          <t>2B - 3B</t>
        </is>
      </c>
      <c r="I22" s="311" t="n">
        <v>0.79</v>
      </c>
      <c r="J22" s="316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0.75</v>
      </c>
      <c r="J23" s="316" t="n"/>
    </row>
    <row r="24">
      <c r="B24" s="24" t="n"/>
      <c r="D24" s="46" t="n"/>
      <c r="E24" s="295" t="n"/>
      <c r="F24" s="295" t="n"/>
      <c r="G24" s="245" t="n"/>
      <c r="H24" s="104" t="inlineStr">
        <is>
          <t>4B+</t>
        </is>
      </c>
      <c r="I24" s="311" t="n">
        <v>0.73</v>
      </c>
      <c r="J24" s="316" t="n"/>
    </row>
    <row r="25">
      <c r="B25" s="295" t="n"/>
      <c r="C25" s="295" t="n"/>
      <c r="D25" s="295" t="n"/>
      <c r="E25" s="295" t="n"/>
      <c r="F25" s="295" t="n"/>
      <c r="G25" s="295" t="n"/>
      <c r="H25" s="295" t="n"/>
      <c r="I25" s="295" t="n"/>
      <c r="J25" s="295" t="n"/>
      <c r="K25" s="297" t="n"/>
      <c r="L25" s="297" t="n"/>
      <c r="M25" s="297" t="n"/>
    </row>
    <row customHeight="1" ht="31.5" r="26" s="59">
      <c r="B26" s="272" t="inlineStr">
        <is>
          <t>Invoice Line #</t>
        </is>
      </c>
      <c r="C26" s="273" t="inlineStr">
        <is>
          <t>Campaign Reference ID</t>
        </is>
      </c>
      <c r="D26" s="273" t="inlineStr">
        <is>
          <t>Campaign Name</t>
        </is>
      </c>
      <c r="E26" s="273" t="inlineStr">
        <is>
          <t>Network</t>
        </is>
      </c>
      <c r="F26" s="274" t="inlineStr">
        <is>
          <t>Start Date</t>
        </is>
      </c>
      <c r="G26" s="274" t="inlineStr">
        <is>
          <t>End Date</t>
        </is>
      </c>
      <c r="H26" s="274" t="inlineStr">
        <is>
          <t>Current Billed Impressions</t>
        </is>
      </c>
      <c r="I26" s="274" t="inlineStr">
        <is>
          <t>CPM</t>
        </is>
      </c>
      <c r="J26" s="260" t="inlineStr">
        <is>
          <t>Total</t>
        </is>
      </c>
    </row>
    <row r="27">
      <c r="B27" s="317" t="n">
        <v>1</v>
      </c>
      <c r="C27" s="318" t="n">
        <v>10241973</v>
      </c>
      <c r="D27" s="318" t="inlineStr">
        <is>
          <t>Comcast - May 2019 Monthly</t>
        </is>
      </c>
      <c r="E27" s="318" t="inlineStr">
        <is>
          <t>Epix</t>
        </is>
      </c>
      <c r="F27" s="319" t="n">
        <v>43586</v>
      </c>
      <c r="G27" s="319" t="n">
        <v>43616</v>
      </c>
      <c r="H27" s="318" t="n">
        <v>57654</v>
      </c>
      <c r="I27" s="318" t="n">
        <v>1.05</v>
      </c>
      <c r="J27" s="318">
        <f>ROUND(H27*(I27/1000),2)</f>
        <v/>
      </c>
      <c r="K27" s="318" t="n"/>
    </row>
    <row customHeight="1" ht="16.5" r="28" s="59" thickBot="1">
      <c r="B28" s="95" t="n"/>
      <c r="C28" s="95" t="n"/>
      <c r="E28" s="27" t="n"/>
      <c r="F28" s="180" t="n"/>
      <c r="G28" s="180" t="n"/>
      <c r="H28" s="309" t="n"/>
      <c r="I28" s="253" t="n"/>
      <c r="J28" s="253" t="n"/>
    </row>
    <row customHeight="1" ht="16.5" r="29" s="59" thickTop="1">
      <c r="B29" s="95" t="n"/>
      <c r="C29" s="92" t="n"/>
      <c r="F29" s="47" t="n"/>
      <c r="G29" s="47" t="n"/>
      <c r="H29" s="332" t="n"/>
      <c r="I29" s="333" t="n"/>
      <c r="J29" s="333" t="n"/>
    </row>
    <row r="30">
      <c r="B30" s="95" t="n"/>
      <c r="C30" s="92" t="n"/>
      <c r="F30" s="253" t="n"/>
      <c r="H30" s="253" t="n"/>
      <c r="I30" s="337" t="n"/>
      <c r="J30" s="338" t="n"/>
    </row>
    <row customHeight="1" ht="16.5" r="31" s="59" thickBot="1">
      <c r="B31" s="95" t="n"/>
      <c r="C31" s="92" t="n"/>
      <c r="F31" s="100" t="inlineStr">
        <is>
          <t>Sub-totals by Network:</t>
        </is>
      </c>
      <c r="G31" s="216" t="inlineStr">
        <is>
          <t>Epix</t>
        </is>
      </c>
      <c r="H31" s="215">
        <f>SUMIF(E27:E29,G31,H27:H29)</f>
        <v/>
      </c>
      <c r="I31" s="334" t="n"/>
      <c r="J31" s="336">
        <f>SUMIF(E27:E29,G31,J27:J29)</f>
        <v/>
      </c>
    </row>
    <row customHeight="1" ht="16.5" r="32" s="59" thickTop="1">
      <c r="B32" s="95" t="n"/>
      <c r="C32" s="92" t="n"/>
      <c r="F32" s="47" t="n"/>
      <c r="G32" s="48" t="n"/>
      <c r="H32" s="47" t="n"/>
      <c r="I32" s="332" t="n"/>
      <c r="J32" s="333" t="n"/>
    </row>
    <row r="33">
      <c r="B33" s="95" t="n"/>
      <c r="C33" s="92" t="n"/>
      <c r="F33" s="253" t="n"/>
      <c r="H33" s="253" t="n"/>
      <c r="I33" s="337" t="n"/>
      <c r="J33" s="338" t="n"/>
    </row>
    <row r="34">
      <c r="B34" s="95" t="n"/>
      <c r="C34" s="92" t="n"/>
      <c r="F34" s="100" t="inlineStr">
        <is>
          <t>Total:</t>
        </is>
      </c>
      <c r="H34" s="253">
        <f>SUM(H27:H29)</f>
        <v/>
      </c>
      <c r="I34" s="337" t="n"/>
      <c r="J34" s="345">
        <f>SUM(J27:J29)</f>
        <v/>
      </c>
    </row>
    <row customHeight="1" ht="15" r="35" s="59">
      <c r="B35" s="95" t="n"/>
      <c r="C35" s="92" t="n"/>
      <c r="F35" s="253" t="n"/>
      <c r="H35" s="253" t="n"/>
      <c r="I35" s="337" t="n"/>
      <c r="J35" s="338" t="n"/>
    </row>
    <row customHeight="1" ht="15" r="36" s="59">
      <c r="B36" s="74" t="inlineStr">
        <is>
          <t xml:space="preserve">Invoice Comments:
</t>
        </is>
      </c>
      <c r="C36" s="66" t="n"/>
      <c r="D36" s="79" t="n"/>
      <c r="E36" s="66" t="n"/>
      <c r="F36" s="66" t="n"/>
      <c r="G36" s="66" t="n"/>
      <c r="H36" s="66" t="n"/>
      <c r="I36" s="66" t="n"/>
      <c r="J36" s="67" t="n"/>
    </row>
    <row customHeight="1" ht="16.5" r="37" s="59" thickBot="1">
      <c r="B37" s="179" t="n"/>
      <c r="C37" s="177" t="n"/>
      <c r="D37" s="178" t="n"/>
      <c r="E37" s="177" t="n"/>
      <c r="F37" s="177" t="n"/>
      <c r="G37" s="177" t="n"/>
      <c r="H37" s="177" t="n"/>
      <c r="I37" s="177" t="n"/>
      <c r="J37" s="176" t="n"/>
    </row>
    <row r="38">
      <c r="B38" s="175" t="n"/>
      <c r="C38" s="175" t="n"/>
      <c r="D38" s="175" t="n"/>
      <c r="E38" s="175" t="n"/>
      <c r="F38" s="175" t="n"/>
      <c r="G38" s="175" t="n"/>
      <c r="H38" s="175" t="n"/>
      <c r="I38" s="175" t="n"/>
      <c r="J38" s="175" t="n"/>
    </row>
    <row r="39">
      <c r="B39" s="293" t="n"/>
      <c r="C39" s="293" t="n"/>
      <c r="D39" s="293" t="n"/>
      <c r="E39" s="293" t="n"/>
      <c r="F39" s="293" t="n"/>
      <c r="G39" s="293" t="n"/>
      <c r="H39" s="293" t="n"/>
      <c r="I39" s="293" t="n"/>
      <c r="J39" s="293" t="n"/>
    </row>
    <row r="40">
      <c r="B40" s="24" t="inlineStr">
        <is>
          <t>Please detach this portion and return with your remittance to:</t>
        </is>
      </c>
      <c r="I40" s="216" t="n"/>
      <c r="J40" s="336" t="n"/>
    </row>
    <row r="41"/>
    <row r="42">
      <c r="B42" s="30" t="inlineStr">
        <is>
          <t>Canoe Ventures, LLC</t>
        </is>
      </c>
      <c r="C42" s="276" t="n"/>
      <c r="D42" s="71" t="n"/>
      <c r="E42" s="28" t="inlineStr">
        <is>
          <t>Invoice Date:</t>
        </is>
      </c>
      <c r="F42" s="26">
        <f>J1</f>
        <v/>
      </c>
    </row>
    <row r="43">
      <c r="B43" s="23" t="inlineStr">
        <is>
          <t>Attention: Accounting Department</t>
        </is>
      </c>
      <c r="D43" s="72" t="n"/>
      <c r="E43" s="58" t="inlineStr">
        <is>
          <t>Invoice Number:</t>
        </is>
      </c>
      <c r="F43" s="27">
        <f>J2</f>
        <v/>
      </c>
    </row>
    <row customHeight="1" ht="15.75" r="44" s="59">
      <c r="B44" s="31" t="inlineStr">
        <is>
          <t>200 Union Boulevard, Suite 201</t>
        </is>
      </c>
      <c r="D44" s="72" t="n"/>
      <c r="E44" s="58" t="inlineStr">
        <is>
          <t>Programmer:</t>
        </is>
      </c>
      <c r="F44" s="27" t="inlineStr">
        <is>
          <t>MGM</t>
        </is>
      </c>
      <c r="I44" s="25" t="inlineStr">
        <is>
          <t>Amount Due:</t>
        </is>
      </c>
      <c r="J44" s="343">
        <f>SUM(J27:J29)</f>
        <v/>
      </c>
    </row>
    <row r="45">
      <c r="B45" s="32" t="inlineStr">
        <is>
          <t>Lakewood, CO  80228</t>
        </is>
      </c>
      <c r="C45" s="277" t="n"/>
      <c r="D45" s="73" t="n"/>
      <c r="E45" s="151" t="inlineStr">
        <is>
          <t>Network(s):</t>
        </is>
      </c>
      <c r="F45" s="240" t="inlineStr">
        <is>
          <t>Epix</t>
        </is>
      </c>
      <c r="G45" s="149" t="n"/>
      <c r="H45" s="163" t="n"/>
    </row>
    <row r="46">
      <c r="C46" s="19" t="n"/>
      <c r="D46" s="19" t="n"/>
      <c r="E46" s="18" t="n"/>
      <c r="F46" s="149" t="n"/>
      <c r="G46" s="149" t="n"/>
      <c r="H46" s="149" t="n"/>
    </row>
    <row r="47">
      <c r="C47" s="19" t="n"/>
      <c r="D47" s="19" t="n"/>
      <c r="E47" s="18" t="n"/>
      <c r="F47" s="18" t="n"/>
    </row>
    <row r="48">
      <c r="C48" s="19" t="n"/>
      <c r="D48" s="19" t="n"/>
      <c r="E48" s="18" t="n"/>
      <c r="F48" s="18" t="n"/>
      <c r="G48" s="18" t="n"/>
    </row>
    <row r="49">
      <c r="C49" s="19" t="n"/>
      <c r="D49" s="19" t="n"/>
      <c r="E49" s="18" t="n"/>
      <c r="F49" s="18" t="n"/>
      <c r="G49" s="18" t="n"/>
    </row>
    <row r="50">
      <c r="C50" s="19" t="n"/>
      <c r="D50" s="19" t="n"/>
      <c r="E50" s="18" t="n"/>
      <c r="F50" s="18" t="n"/>
      <c r="G50" s="18" t="n"/>
    </row>
    <row r="51">
      <c r="C51" s="19" t="n"/>
      <c r="D51" s="19" t="n"/>
      <c r="E51" s="18" t="n"/>
      <c r="F51" s="18" t="n"/>
      <c r="G51" s="18" t="n"/>
    </row>
    <row r="52">
      <c r="C52" s="19" t="n"/>
      <c r="D52" s="19" t="n"/>
      <c r="E52" s="18" t="n"/>
      <c r="F52" s="18" t="n"/>
      <c r="G52" s="18" t="n"/>
    </row>
    <row r="53">
      <c r="C53" s="19" t="n"/>
      <c r="D53" s="19" t="n"/>
      <c r="E53" s="18" t="n"/>
      <c r="F53" s="18" t="n"/>
      <c r="G53" s="18" t="n"/>
    </row>
    <row r="54">
      <c r="C54" s="19" t="n"/>
      <c r="D54" s="19" t="n"/>
      <c r="E54" s="18" t="n"/>
      <c r="F54" s="18" t="n"/>
      <c r="G54" s="18" t="n"/>
    </row>
    <row r="55">
      <c r="C55" s="19" t="n"/>
      <c r="D55" s="19" t="n"/>
      <c r="E55" s="18" t="n"/>
      <c r="F55" s="18" t="n"/>
      <c r="G55" s="18" t="n"/>
    </row>
    <row r="56">
      <c r="C56" s="19" t="n"/>
      <c r="D56" s="19" t="n"/>
      <c r="E56" s="18" t="n"/>
      <c r="F56" s="18" t="n"/>
      <c r="G56" s="18" t="n"/>
    </row>
    <row r="57">
      <c r="C57" s="19" t="n"/>
      <c r="D57" s="19" t="n"/>
      <c r="E57" s="18" t="n"/>
      <c r="F57" s="18" t="n"/>
      <c r="G57" s="18" t="n"/>
    </row>
    <row r="58">
      <c r="C58" s="19" t="n"/>
      <c r="D58" s="19" t="n"/>
      <c r="E58" s="18" t="n"/>
      <c r="F58" s="18" t="n"/>
      <c r="G58" s="18" t="n"/>
    </row>
    <row r="59">
      <c r="C59" s="19" t="n"/>
      <c r="D59" s="19" t="n"/>
      <c r="E59" s="18" t="n"/>
      <c r="F59" s="18" t="n"/>
      <c r="G59" s="18" t="n"/>
    </row>
  </sheetData>
  <autoFilter ref="B26:J27"/>
  <mergeCells count="11">
    <mergeCell ref="H8:J8"/>
    <mergeCell ref="H7:J7"/>
    <mergeCell ref="H5:J5"/>
    <mergeCell ref="H6:J6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  <hyperlink ref="B10" r:id="rId23"/>
    <hyperlink ref="D15" r:id="rId24"/>
  </hyperlinks>
  <printOptions horizontalCentered="1"/>
  <pageMargins bottom="0.6" footer="0.2" header="0.2" left="0.5" right="0.5" top="0.5"/>
  <pageSetup fitToHeight="0" orientation="landscape" scale="59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25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 fitToPage="1"/>
  </sheetPr>
  <dimension ref="A1:T483"/>
  <sheetViews>
    <sheetView showGridLines="0" topLeftCell="A4" workbookViewId="0" zoomScale="70" zoomScaleNormal="70">
      <selection activeCell="J16" sqref="J16"/>
    </sheetView>
  </sheetViews>
  <sheetFormatPr baseColWidth="8" defaultColWidth="9.140625" defaultRowHeight="15.75" outlineLevelCol="0"/>
  <cols>
    <col customWidth="1" max="1" min="1" style="280" width="1.7109375"/>
    <col customWidth="1" max="2" min="2" style="280" width="15.28515625"/>
    <col customWidth="1" max="3" min="3" style="280" width="16.28515625"/>
    <col bestFit="1" customWidth="1" max="4" min="4" style="280" width="96.28515625"/>
    <col bestFit="1" customWidth="1" max="5" min="5" style="280" width="30.7109375"/>
    <col customWidth="1" max="7" min="6" style="280" width="23.7109375"/>
    <col bestFit="1" customWidth="1" max="8" min="8" style="280" width="24.140625"/>
    <col customWidth="1" max="9" min="9" style="280" width="18.85546875"/>
    <col customWidth="1" max="10" min="10" style="280" width="23.140625"/>
    <col customWidth="1" max="11" min="11" style="280" width="1.7109375"/>
    <col customWidth="1" max="12" min="12" style="280" width="12.28515625"/>
    <col customWidth="1" max="13" min="13" style="280" width="16"/>
    <col customWidth="1" max="14" min="14" style="280" width="17.28515625"/>
    <col bestFit="1" customWidth="1" max="15" min="15" style="280" width="18.28515625"/>
    <col bestFit="1" customWidth="1" max="16" min="16" style="280" width="15.7109375"/>
    <col bestFit="1" customWidth="1" max="17" min="17" style="280" width="17"/>
    <col customWidth="1" max="18" min="18" style="280" width="9.140625"/>
    <col bestFit="1" customWidth="1" max="19" min="19" style="280" width="15.7109375"/>
    <col customWidth="1" max="20" min="20" style="280" width="9.140625"/>
    <col bestFit="1" customWidth="1" max="21" min="21" style="280" width="12.42578125"/>
    <col customWidth="1" max="16384" min="22" style="280" width="9.140625"/>
  </cols>
  <sheetData>
    <row r="1">
      <c r="B1" s="279" t="n"/>
      <c r="C1" s="279" t="n"/>
      <c r="D1" s="279" t="n"/>
      <c r="E1" s="279" t="n"/>
      <c r="F1" s="279" t="n"/>
      <c r="G1" s="295" t="n"/>
      <c r="H1" s="295" t="n"/>
      <c r="I1" s="60" t="inlineStr">
        <is>
          <t>Invoice Date:</t>
        </is>
      </c>
      <c r="J1" t="inlineStr">
        <is>
          <t>06/05/2019</t>
        </is>
      </c>
    </row>
    <row r="2">
      <c r="B2" s="279" t="n"/>
      <c r="C2" s="279" t="n"/>
      <c r="D2" s="279" t="n"/>
      <c r="E2" s="279" t="n"/>
      <c r="F2" s="279" t="n"/>
      <c r="G2" s="279" t="n"/>
      <c r="H2" s="279" t="n"/>
      <c r="I2" s="60" t="inlineStr">
        <is>
          <t>Invoice Number:</t>
        </is>
      </c>
      <c r="J2" t="n">
        <v>8491</v>
      </c>
    </row>
    <row r="3">
      <c r="B3" s="279" t="n"/>
      <c r="C3" s="279" t="n"/>
      <c r="D3" s="279" t="n"/>
      <c r="E3" s="279" t="n"/>
      <c r="F3" s="279" t="n"/>
      <c r="G3" s="297" t="n"/>
      <c r="H3" s="297" t="n"/>
      <c r="I3" s="297" t="n"/>
      <c r="J3" s="297" t="n"/>
    </row>
    <row r="4">
      <c r="B4" s="279" t="n"/>
      <c r="C4" s="279" t="n"/>
      <c r="D4" s="279" t="n"/>
      <c r="E4" s="279" t="n"/>
      <c r="F4" s="279" t="n"/>
      <c r="H4" s="299" t="inlineStr">
        <is>
          <t>INVOICE</t>
        </is>
      </c>
      <c r="I4" s="300" t="n"/>
      <c r="J4" s="301" t="n"/>
    </row>
    <row r="5">
      <c r="B5" s="127" t="inlineStr">
        <is>
          <t>Canoe Ventures, LLC</t>
        </is>
      </c>
      <c r="C5" s="128" t="n"/>
      <c r="D5" s="128" t="n"/>
      <c r="E5" s="128" t="n"/>
      <c r="F5" s="279" t="n"/>
      <c r="H5" s="302" t="inlineStr">
        <is>
          <t>PLEASE REMIT TO:</t>
        </is>
      </c>
      <c r="I5" s="303" t="n"/>
      <c r="J5" s="304" t="n"/>
    </row>
    <row r="6">
      <c r="B6" s="126" t="inlineStr">
        <is>
          <t>200 Union Boulevard, Suite 201</t>
        </is>
      </c>
      <c r="C6" s="279" t="n"/>
      <c r="D6" s="279" t="n"/>
      <c r="E6" s="279" t="n"/>
      <c r="F6" s="279" t="n"/>
      <c r="H6" s="271" t="inlineStr">
        <is>
          <t>Canoe Ventures, LLC</t>
        </is>
      </c>
      <c r="I6" s="300" t="n"/>
      <c r="J6" s="300" t="n"/>
    </row>
    <row r="7">
      <c r="B7" s="126" t="inlineStr">
        <is>
          <t>Lakewood, CO  80228</t>
        </is>
      </c>
      <c r="C7" s="279" t="n"/>
      <c r="D7" s="279" t="n"/>
      <c r="E7" s="279" t="n"/>
      <c r="F7" s="279" t="n"/>
      <c r="H7" s="298" t="inlineStr">
        <is>
          <t>Attention: Accounting Department</t>
        </is>
      </c>
    </row>
    <row r="8">
      <c r="B8" s="2" t="inlineStr">
        <is>
          <t>303-224-3000</t>
        </is>
      </c>
      <c r="C8" s="279" t="n"/>
      <c r="D8" s="297" t="n"/>
      <c r="E8" s="297" t="n"/>
      <c r="F8" s="297" t="n"/>
      <c r="H8" s="297" t="inlineStr">
        <is>
          <t>200 Union Boulevard, Suite 201</t>
        </is>
      </c>
      <c r="O8" s="253" t="n"/>
    </row>
    <row r="9">
      <c r="B9" s="125" t="inlineStr">
        <is>
          <t>invoices@canoeventures.com</t>
        </is>
      </c>
      <c r="C9" s="297" t="n"/>
      <c r="D9" s="279" t="n"/>
      <c r="E9" s="279" t="n"/>
      <c r="F9" s="279" t="n"/>
      <c r="H9" s="297" t="inlineStr">
        <is>
          <t>Lakewood, CO  80228</t>
        </is>
      </c>
      <c r="O9" s="253" t="n"/>
    </row>
    <row r="10">
      <c r="C10" s="297" t="n"/>
      <c r="D10" s="279" t="n"/>
      <c r="E10" s="279" t="n"/>
      <c r="F10" s="279" t="n"/>
      <c r="O10" s="253" t="n"/>
    </row>
    <row r="11">
      <c r="C11" s="123" t="n"/>
      <c r="D11" s="121" t="n"/>
      <c r="E11" s="121" t="n"/>
      <c r="F11" s="121" t="n"/>
      <c r="H11" s="296" t="inlineStr">
        <is>
          <t xml:space="preserve">TERMS                 : NET 45 DAYS      </t>
        </is>
      </c>
    </row>
    <row r="12">
      <c r="B12" s="115" t="inlineStr">
        <is>
          <t>Bill To:</t>
        </is>
      </c>
      <c r="D12" s="101" t="inlineStr">
        <is>
          <t>FOX Networks Group - PO# C002626</t>
        </is>
      </c>
      <c r="E12" s="121" t="n"/>
      <c r="F12" s="121" t="n"/>
      <c r="H12" s="295" t="inlineStr">
        <is>
          <t>FEDERAL TAX ID : 26-2372059</t>
        </is>
      </c>
    </row>
    <row r="13">
      <c r="C13" s="121" t="n"/>
      <c r="D13" s="101" t="inlineStr">
        <is>
          <t>Attention: Joshua Newman</t>
        </is>
      </c>
      <c r="E13" s="121" t="n"/>
      <c r="F13" s="121" t="n"/>
      <c r="H13" s="294" t="inlineStr">
        <is>
          <t>Invoice # is required on all remittances</t>
        </is>
      </c>
      <c r="R13" s="253" t="n"/>
    </row>
    <row r="14">
      <c r="C14" s="121" t="n"/>
      <c r="D14" s="193" t="inlineStr">
        <is>
          <t>11925 Wilshire Blvd, Suite 200</t>
        </is>
      </c>
      <c r="E14" s="295" t="n"/>
      <c r="F14" s="295" t="n"/>
      <c r="H14" s="297" t="n"/>
      <c r="I14" s="297" t="n"/>
      <c r="J14" s="297" t="n"/>
      <c r="M14" s="46" t="n"/>
      <c r="R14" s="309" t="n"/>
    </row>
    <row r="15">
      <c r="A15" s="280" t="inlineStr">
        <is>
          <t xml:space="preserve"> </t>
        </is>
      </c>
      <c r="C15" s="121" t="n"/>
      <c r="D15" s="245" t="inlineStr">
        <is>
          <t>Los Angeles, CA 90025</t>
        </is>
      </c>
      <c r="E15" s="295" t="n"/>
      <c r="F15" s="295" t="n"/>
      <c r="H15" s="305" t="inlineStr">
        <is>
          <t>RATE CARD (current Tier in yellow)</t>
        </is>
      </c>
      <c r="I15" s="306" t="n"/>
      <c r="J15" s="307" t="n"/>
      <c r="M15" s="253" t="n"/>
    </row>
    <row r="16">
      <c r="C16" s="295" t="n"/>
      <c r="D16" s="192" t="inlineStr">
        <is>
          <t>Joshua.Newman@fox.com</t>
        </is>
      </c>
      <c r="E16" s="295" t="n"/>
      <c r="F16" s="295" t="n"/>
      <c r="H16" s="281" t="inlineStr">
        <is>
          <t>Tier</t>
        </is>
      </c>
      <c r="I16" s="21" t="inlineStr">
        <is>
          <t>CPM</t>
        </is>
      </c>
      <c r="J16" s="282" t="inlineStr">
        <is>
          <t>YTD Impressions</t>
        </is>
      </c>
      <c r="R16" s="46" t="n"/>
    </row>
    <row r="17">
      <c r="C17" s="295" t="n"/>
      <c r="E17" s="295" t="n"/>
      <c r="F17" s="295" t="n"/>
      <c r="G17" s="245" t="n"/>
      <c r="H17" s="104" t="inlineStr">
        <is>
          <t xml:space="preserve">    0M - 200M</t>
        </is>
      </c>
      <c r="I17" s="311" t="n">
        <v>1.28</v>
      </c>
      <c r="J17" s="110" t="n"/>
      <c r="M17" s="253" t="n"/>
      <c r="N17" s="253" t="n"/>
      <c r="R17" s="253" t="n"/>
      <c r="T17" s="253" t="n"/>
    </row>
    <row r="18">
      <c r="B18" s="117" t="inlineStr">
        <is>
          <t>Invoice Period Start:</t>
        </is>
      </c>
      <c r="D18" s="116" t="n">
        <v>43586</v>
      </c>
      <c r="E18" s="295" t="n"/>
      <c r="F18" s="295" t="n"/>
      <c r="G18" s="245" t="n"/>
      <c r="H18" s="104" t="inlineStr">
        <is>
          <t>200M - 400M</t>
        </is>
      </c>
      <c r="I18" s="311" t="n">
        <v>1.13</v>
      </c>
      <c r="J18" s="110" t="n"/>
      <c r="N18" s="253" t="n"/>
      <c r="O18" s="309" t="n"/>
      <c r="P18" s="309" t="n"/>
    </row>
    <row r="19">
      <c r="B19" s="117" t="inlineStr">
        <is>
          <t>Invoice Period End:</t>
        </is>
      </c>
      <c r="D19" s="116" t="n">
        <v>43616</v>
      </c>
      <c r="E19" s="295" t="n"/>
      <c r="F19" s="295" t="n"/>
      <c r="G19" s="245" t="n"/>
      <c r="H19" s="104" t="inlineStr">
        <is>
          <t>400M - 600M</t>
        </is>
      </c>
      <c r="I19" s="311" t="n">
        <v>0.99</v>
      </c>
      <c r="J19" s="110" t="n"/>
      <c r="M19" s="253" t="n"/>
      <c r="N19" s="309" t="n"/>
      <c r="O19" s="253" t="n"/>
      <c r="P19" s="310" t="n"/>
    </row>
    <row r="20">
      <c r="B20" s="115" t="inlineStr">
        <is>
          <t>Programming Group:</t>
        </is>
      </c>
      <c r="D20" s="264" t="inlineStr">
        <is>
          <t>FOX Networks Group</t>
        </is>
      </c>
      <c r="E20" s="295" t="n"/>
      <c r="F20" s="295" t="n"/>
      <c r="G20" s="245" t="n"/>
      <c r="H20" s="104" t="inlineStr">
        <is>
          <t>600M - 800M</t>
        </is>
      </c>
      <c r="I20" s="311" t="n">
        <v>0.85</v>
      </c>
      <c r="J20" s="110" t="n"/>
      <c r="M20" s="253" t="n"/>
      <c r="N20" s="46" t="n"/>
      <c r="O20" s="310" t="n"/>
    </row>
    <row r="21">
      <c r="B21" s="115" t="inlineStr">
        <is>
          <t>Network(s):</t>
        </is>
      </c>
      <c r="D21" s="264" t="inlineStr">
        <is>
          <t>FBC, FX, FXX, FXM, Nat Geo, Nat Geo Wild</t>
        </is>
      </c>
      <c r="E21" s="295" t="n"/>
      <c r="F21" s="295" t="n"/>
      <c r="G21" s="245" t="n"/>
      <c r="H21" s="104" t="inlineStr">
        <is>
          <t xml:space="preserve">  800M - 2B        </t>
        </is>
      </c>
      <c r="I21" s="311" t="n">
        <v>0.71</v>
      </c>
      <c r="J21" s="110" t="n"/>
      <c r="M21" s="309" t="n"/>
      <c r="N21" s="350" t="n"/>
      <c r="P21" s="253" t="n"/>
    </row>
    <row r="22">
      <c r="B22" s="24" t="inlineStr">
        <is>
          <t>Previous YTD Impressions:</t>
        </is>
      </c>
      <c r="D22" s="46" t="n">
        <v>771961316</v>
      </c>
      <c r="E22" s="295" t="n"/>
      <c r="F22" s="295" t="n"/>
      <c r="G22" s="312" t="n"/>
      <c r="H22" s="313" t="inlineStr">
        <is>
          <t>2B - 3B</t>
        </is>
      </c>
      <c r="I22" s="314" t="n">
        <v>0.61</v>
      </c>
      <c r="J22" s="315">
        <f>SUM(H32:H457) + D22</f>
        <v/>
      </c>
      <c r="K22" s="312" t="n"/>
      <c r="M22" s="253" t="n"/>
      <c r="N22" s="310" t="n"/>
      <c r="O22" s="310" t="n"/>
    </row>
    <row r="23">
      <c r="B23" s="24" t="n"/>
      <c r="D23" s="46" t="n"/>
      <c r="E23" s="295" t="n"/>
      <c r="F23" s="295" t="n"/>
      <c r="G23" s="245" t="n"/>
      <c r="H23" s="104" t="inlineStr">
        <is>
          <t>3B - 4B</t>
        </is>
      </c>
      <c r="I23" s="311" t="n">
        <v>0.58</v>
      </c>
      <c r="J23" s="110" t="n"/>
      <c r="M23" s="253" t="n"/>
      <c r="N23" s="253" t="n"/>
      <c r="O23" s="310" t="n"/>
    </row>
    <row r="24">
      <c r="B24" s="24" t="n"/>
      <c r="D24" s="46" t="n"/>
      <c r="E24" s="295" t="n"/>
      <c r="F24" s="295" t="n"/>
      <c r="G24" s="245" t="n"/>
      <c r="H24" s="104" t="inlineStr">
        <is>
          <t>4B - 5B</t>
        </is>
      </c>
      <c r="I24" s="311" t="n">
        <v>0.55</v>
      </c>
      <c r="J24" s="110" t="n"/>
      <c r="M24" s="253" t="n"/>
      <c r="N24" s="310" t="n"/>
      <c r="O24" s="310" t="n"/>
    </row>
    <row r="25">
      <c r="B25" s="24" t="n"/>
      <c r="D25" s="46" t="n"/>
      <c r="E25" s="295" t="n"/>
      <c r="F25" s="295" t="n"/>
      <c r="G25" s="245" t="n"/>
      <c r="H25" s="104" t="inlineStr">
        <is>
          <t>5B+</t>
        </is>
      </c>
      <c r="I25" s="311" t="n">
        <v>0.5</v>
      </c>
      <c r="J25" s="316" t="n"/>
      <c r="M25" s="310" t="n"/>
      <c r="N25" s="310" t="n"/>
      <c r="O25" s="310" t="n"/>
    </row>
    <row r="26">
      <c r="B26" s="24" t="n"/>
      <c r="D26" s="46" t="n"/>
      <c r="E26" s="295" t="n"/>
      <c r="F26" s="295" t="n"/>
      <c r="G26" s="295" t="n"/>
      <c r="H26" s="245" t="n"/>
      <c r="I26" s="104" t="n"/>
      <c r="J26" s="311" t="n"/>
      <c r="M26" s="310" t="n"/>
      <c r="O26" s="310" t="n"/>
    </row>
    <row customHeight="1" ht="33.75" r="27" s="59">
      <c r="B27" s="272" t="inlineStr">
        <is>
          <t>Invoice Line #</t>
        </is>
      </c>
      <c r="C27" s="306" t="n"/>
      <c r="D27" s="20" t="inlineStr">
        <is>
          <t>Campaign Name</t>
        </is>
      </c>
      <c r="E27" s="20" t="inlineStr">
        <is>
          <t>Network</t>
        </is>
      </c>
      <c r="F27" s="274" t="inlineStr">
        <is>
          <t>Start Date</t>
        </is>
      </c>
      <c r="G27" s="274" t="inlineStr">
        <is>
          <t>End Date</t>
        </is>
      </c>
      <c r="H27" s="274" t="inlineStr">
        <is>
          <t>Billed Impressions</t>
        </is>
      </c>
      <c r="I27" s="351" t="n"/>
      <c r="J27" s="260" t="inlineStr">
        <is>
          <t>Total</t>
        </is>
      </c>
      <c r="N27" s="310" t="n"/>
    </row>
    <row r="28">
      <c r="B28" s="138" t="inlineStr">
        <is>
          <t>001A</t>
        </is>
      </c>
      <c r="C28" s="92" t="n"/>
      <c r="D28" s="280" t="inlineStr">
        <is>
          <t>APR 2019 Campaigns</t>
        </is>
      </c>
      <c r="E28" s="280" t="inlineStr">
        <is>
          <t>All</t>
        </is>
      </c>
      <c r="F28" s="320">
        <f>D18</f>
        <v/>
      </c>
      <c r="G28" s="320">
        <f>D19</f>
        <v/>
      </c>
      <c r="H28" s="190">
        <f>SUM(H32:H457)</f>
        <v/>
      </c>
      <c r="I28" s="253" t="n"/>
      <c r="J28" s="338">
        <f>SUM(J32:J457)</f>
        <v/>
      </c>
      <c r="N28" s="310" t="n"/>
    </row>
    <row r="29">
      <c r="B29" s="95" t="n"/>
      <c r="C29" s="92" t="n"/>
      <c r="F29" s="320" t="n"/>
      <c r="G29" s="320" t="n"/>
      <c r="H29" s="190" t="n"/>
      <c r="I29" s="253" t="n"/>
      <c r="J29" s="337" t="n"/>
      <c r="N29" s="310" t="n"/>
      <c r="O29" s="310" t="n"/>
    </row>
    <row r="30">
      <c r="B30" s="295" t="n"/>
      <c r="C30" s="295" t="n"/>
      <c r="D30" s="295" t="n"/>
      <c r="E30" s="295" t="n"/>
      <c r="F30" s="295" t="n"/>
      <c r="G30" s="295" t="n"/>
      <c r="H30" s="295" t="n"/>
      <c r="J30" s="297" t="n"/>
      <c r="K30" s="297" t="n"/>
      <c r="M30" s="310" t="n"/>
      <c r="O30" s="310" t="n"/>
      <c r="Q30" s="310" t="n"/>
      <c r="S30" s="310" t="n"/>
    </row>
    <row customHeight="1" ht="31.5" r="31" s="59">
      <c r="B31" s="272" t="inlineStr">
        <is>
          <t>Invoice Line #</t>
        </is>
      </c>
      <c r="C31" s="273" t="inlineStr">
        <is>
          <t>Campaign Reference ID</t>
        </is>
      </c>
      <c r="D31" s="273" t="inlineStr">
        <is>
          <t>Campaign Name</t>
        </is>
      </c>
      <c r="E31" s="273" t="inlineStr">
        <is>
          <t>Network</t>
        </is>
      </c>
      <c r="F31" s="274" t="inlineStr">
        <is>
          <t>Start Date</t>
        </is>
      </c>
      <c r="G31" s="274" t="inlineStr">
        <is>
          <t>End Date</t>
        </is>
      </c>
      <c r="H31" s="274" t="inlineStr">
        <is>
          <t>Current Billed Impressions</t>
        </is>
      </c>
      <c r="I31" s="274" t="inlineStr">
        <is>
          <t>CPM</t>
        </is>
      </c>
      <c r="J31" s="260" t="inlineStr">
        <is>
          <t>Total</t>
        </is>
      </c>
      <c r="O31" s="310" t="n"/>
    </row>
    <row r="32">
      <c r="B32" s="317" t="n">
        <v>1</v>
      </c>
      <c r="C32" s="318" t="n">
        <v>24280716</v>
      </c>
      <c r="D32" s="318" t="inlineStr">
        <is>
          <t>Sonic | FX 18/19 | Upfront Q4'18-Q3'19</t>
        </is>
      </c>
      <c r="E32" s="318" t="inlineStr">
        <is>
          <t>FX</t>
        </is>
      </c>
      <c r="F32" s="319" t="n">
        <v>43556</v>
      </c>
      <c r="G32" s="319" t="n">
        <v>43646</v>
      </c>
      <c r="H32" s="318" t="n">
        <v>127987</v>
      </c>
      <c r="I32" s="318" t="n">
        <v>0.71</v>
      </c>
      <c r="J32" s="318">
        <f>ROUND(H32*(I32/1000),2)</f>
        <v/>
      </c>
      <c r="K32" s="318" t="n"/>
    </row>
    <row customHeight="1" ht="16.5" r="33" s="59" thickBot="1">
      <c r="B33" s="317" t="n">
        <v>2</v>
      </c>
      <c r="C33" s="318" t="n">
        <v>24280716</v>
      </c>
      <c r="D33" s="318" t="inlineStr">
        <is>
          <t>Sonic | FX 18/19 | Upfront Q4'18-Q3'19</t>
        </is>
      </c>
      <c r="E33" s="318" t="inlineStr">
        <is>
          <t>FX Plus</t>
        </is>
      </c>
      <c r="F33" s="319" t="n">
        <v>43556</v>
      </c>
      <c r="G33" s="319" t="n">
        <v>43646</v>
      </c>
      <c r="H33" s="318" t="n">
        <v>445</v>
      </c>
      <c r="I33" s="318" t="n">
        <v>0.71</v>
      </c>
      <c r="J33" s="318">
        <f>ROUND(H33*(I33/1000),2)</f>
        <v/>
      </c>
      <c r="K33" s="318" t="n"/>
    </row>
    <row customHeight="1" ht="16.5" r="34" s="59" thickTop="1">
      <c r="B34" s="317" t="n">
        <v>3</v>
      </c>
      <c r="C34" s="318" t="n">
        <v>24280716</v>
      </c>
      <c r="D34" s="318" t="inlineStr">
        <is>
          <t>Sonic | FX 18/19 | Upfront Q4'18-Q3'19</t>
        </is>
      </c>
      <c r="E34" s="318" t="inlineStr">
        <is>
          <t>FXM</t>
        </is>
      </c>
      <c r="F34" s="319" t="n">
        <v>43556</v>
      </c>
      <c r="G34" s="319" t="n">
        <v>43646</v>
      </c>
      <c r="H34" s="318" t="n">
        <v>190038</v>
      </c>
      <c r="I34" s="318" t="n">
        <v>0.71</v>
      </c>
      <c r="J34" s="318">
        <f>ROUND(H34*(I34/1000),2)</f>
        <v/>
      </c>
      <c r="K34" s="318" t="n"/>
    </row>
    <row r="35">
      <c r="B35" s="317" t="n">
        <v>4</v>
      </c>
      <c r="C35" s="318" t="n">
        <v>24280716</v>
      </c>
      <c r="D35" s="318" t="inlineStr">
        <is>
          <t>Sonic | FX 18/19 | Upfront Q4'18-Q3'19</t>
        </is>
      </c>
      <c r="E35" s="318" t="inlineStr">
        <is>
          <t>FXX</t>
        </is>
      </c>
      <c r="F35" s="319" t="n">
        <v>43556</v>
      </c>
      <c r="G35" s="319" t="n">
        <v>43646</v>
      </c>
      <c r="H35" s="318" t="n">
        <v>48094</v>
      </c>
      <c r="I35" s="318" t="n">
        <v>0.71</v>
      </c>
      <c r="J35" s="318">
        <f>ROUND(H35*(I35/1000),2)</f>
        <v/>
      </c>
      <c r="K35" s="318" t="n"/>
    </row>
    <row r="36">
      <c r="B36" s="317" t="n">
        <v>5</v>
      </c>
      <c r="C36" s="318" t="n">
        <v>24489261</v>
      </c>
      <c r="D36" s="318" t="inlineStr">
        <is>
          <t>Kohl's '18/'19 FOX Digital Upfront 1819</t>
        </is>
      </c>
      <c r="E36" s="318" t="inlineStr">
        <is>
          <t>FOX Broadcast</t>
        </is>
      </c>
      <c r="F36" s="319" t="n">
        <v>43527</v>
      </c>
      <c r="G36" s="319" t="n">
        <v>43646</v>
      </c>
      <c r="H36" s="318" t="n">
        <v>168057</v>
      </c>
      <c r="I36" s="318" t="n">
        <v>0.71</v>
      </c>
      <c r="J36" s="318">
        <f>ROUND(H36*(I36/1000),2)</f>
        <v/>
      </c>
      <c r="K36" s="318" t="n"/>
    </row>
    <row r="37">
      <c r="B37" s="317" t="n">
        <v>6</v>
      </c>
      <c r="C37" s="318" t="n">
        <v>24517305</v>
      </c>
      <c r="D37" s="318" t="inlineStr">
        <is>
          <t>LVCVA | Non-Linear Upfront 18/19</t>
        </is>
      </c>
      <c r="E37" s="318" t="inlineStr">
        <is>
          <t>FOX Broadcast</t>
        </is>
      </c>
      <c r="F37" s="319" t="n">
        <v>43577</v>
      </c>
      <c r="G37" s="319" t="n">
        <v>43723</v>
      </c>
      <c r="H37" s="318" t="n">
        <v>744091</v>
      </c>
      <c r="I37" s="318" t="n">
        <v>0.71</v>
      </c>
      <c r="J37" s="318">
        <f>ROUND(H37*(I37/1000),2)</f>
        <v/>
      </c>
      <c r="K37" s="318" t="n"/>
    </row>
    <row r="38">
      <c r="B38" s="317" t="n">
        <v>7</v>
      </c>
      <c r="C38" s="318" t="n">
        <v>24575202</v>
      </c>
      <c r="D38" s="318" t="inlineStr">
        <is>
          <t>Wonderful FIJI 2018-19</t>
        </is>
      </c>
      <c r="E38" s="318" t="inlineStr">
        <is>
          <t>FOX Broadcast</t>
        </is>
      </c>
      <c r="F38" s="319" t="n">
        <v>43605</v>
      </c>
      <c r="G38" s="319" t="n">
        <v>43708</v>
      </c>
      <c r="H38" s="318" t="n">
        <v>405467</v>
      </c>
      <c r="I38" s="318" t="n">
        <v>0.71</v>
      </c>
      <c r="J38" s="318">
        <f>ROUND(H38*(I38/1000),2)</f>
        <v/>
      </c>
      <c r="K38" s="318" t="n"/>
    </row>
    <row r="39">
      <c r="B39" s="317" t="n">
        <v>8</v>
      </c>
      <c r="C39" s="318" t="n">
        <v>24575202</v>
      </c>
      <c r="D39" s="318" t="inlineStr">
        <is>
          <t>Wonderful FIJI 2018-19</t>
        </is>
      </c>
      <c r="E39" s="318" t="inlineStr">
        <is>
          <t>FX</t>
        </is>
      </c>
      <c r="F39" s="319" t="n">
        <v>43605</v>
      </c>
      <c r="G39" s="319" t="n">
        <v>43708</v>
      </c>
      <c r="H39" s="318" t="n">
        <v>1983</v>
      </c>
      <c r="I39" s="318" t="n">
        <v>0.71</v>
      </c>
      <c r="J39" s="318">
        <f>ROUND(H39*(I39/1000),2)</f>
        <v/>
      </c>
      <c r="K39" s="318" t="n"/>
    </row>
    <row r="40">
      <c r="B40" s="317" t="n">
        <v>9</v>
      </c>
      <c r="C40" s="318" t="n">
        <v>24575202</v>
      </c>
      <c r="D40" s="318" t="inlineStr">
        <is>
          <t>Wonderful FIJI 2018-19</t>
        </is>
      </c>
      <c r="E40" s="318" t="inlineStr">
        <is>
          <t>FXX</t>
        </is>
      </c>
      <c r="F40" s="319" t="n">
        <v>43605</v>
      </c>
      <c r="G40" s="319" t="n">
        <v>43708</v>
      </c>
      <c r="H40" s="318" t="n">
        <v>1562</v>
      </c>
      <c r="I40" s="318" t="n">
        <v>0.71</v>
      </c>
      <c r="J40" s="318">
        <f>ROUND(H40*(I40/1000),2)</f>
        <v/>
      </c>
      <c r="K40" s="318" t="n"/>
    </row>
    <row customHeight="1" ht="16.5" r="41" s="59" thickBot="1">
      <c r="B41" s="317" t="n">
        <v>10</v>
      </c>
      <c r="C41" s="318" t="n">
        <v>24622927</v>
      </c>
      <c r="D41" s="318" t="inlineStr">
        <is>
          <t>Discover |  2018-19 FOX Upfront | Q2'19</t>
        </is>
      </c>
      <c r="E41" s="318" t="inlineStr">
        <is>
          <t>FOX Broadcast</t>
        </is>
      </c>
      <c r="F41" s="319" t="n">
        <v>43584</v>
      </c>
      <c r="G41" s="319" t="n">
        <v>43646</v>
      </c>
      <c r="H41" s="318" t="n">
        <v>1526961</v>
      </c>
      <c r="I41" s="318" t="n">
        <v>0.71</v>
      </c>
      <c r="J41" s="318">
        <f>ROUND(H41*(I41/1000),2)</f>
        <v/>
      </c>
      <c r="K41" s="318" t="n"/>
    </row>
    <row customHeight="1" ht="16.5" r="42" s="59" thickTop="1">
      <c r="B42" s="317" t="n">
        <v>11</v>
      </c>
      <c r="C42" s="318" t="n">
        <v>24622927</v>
      </c>
      <c r="D42" s="318" t="inlineStr">
        <is>
          <t>Discover |  2018-19 FOX Upfront | Q2'19</t>
        </is>
      </c>
      <c r="E42" s="318" t="inlineStr">
        <is>
          <t>FX</t>
        </is>
      </c>
      <c r="F42" s="319" t="n">
        <v>43584</v>
      </c>
      <c r="G42" s="319" t="n">
        <v>43646</v>
      </c>
      <c r="H42" s="318" t="n">
        <v>29672</v>
      </c>
      <c r="I42" s="318" t="n">
        <v>0.71</v>
      </c>
      <c r="J42" s="318">
        <f>ROUND(H42*(I42/1000),2)</f>
        <v/>
      </c>
      <c r="K42" s="318" t="n"/>
    </row>
    <row r="43">
      <c r="B43" s="317" t="n">
        <v>12</v>
      </c>
      <c r="C43" s="318" t="n">
        <v>24622927</v>
      </c>
      <c r="D43" s="318" t="inlineStr">
        <is>
          <t>Discover |  2018-19 FOX Upfront | Q2'19</t>
        </is>
      </c>
      <c r="E43" s="318" t="inlineStr">
        <is>
          <t>FX Plus</t>
        </is>
      </c>
      <c r="F43" s="319" t="n">
        <v>43584</v>
      </c>
      <c r="G43" s="319" t="n">
        <v>43646</v>
      </c>
      <c r="H43" s="318" t="n">
        <v>97</v>
      </c>
      <c r="I43" s="318" t="n">
        <v>0.71</v>
      </c>
      <c r="J43" s="318">
        <f>ROUND(H43*(I43/1000),2)</f>
        <v/>
      </c>
      <c r="K43" s="318" t="n"/>
    </row>
    <row r="44">
      <c r="B44" s="317" t="n">
        <v>13</v>
      </c>
      <c r="C44" s="318" t="n">
        <v>24622927</v>
      </c>
      <c r="D44" s="318" t="inlineStr">
        <is>
          <t>Discover |  2018-19 FOX Upfront | Q2'19</t>
        </is>
      </c>
      <c r="E44" s="318" t="inlineStr">
        <is>
          <t>FXM</t>
        </is>
      </c>
      <c r="F44" s="319" t="n">
        <v>43584</v>
      </c>
      <c r="G44" s="319" t="n">
        <v>43646</v>
      </c>
      <c r="H44" s="318" t="n">
        <v>52022</v>
      </c>
      <c r="I44" s="318" t="n">
        <v>0.71</v>
      </c>
      <c r="J44" s="318">
        <f>ROUND(H44*(I44/1000),2)</f>
        <v/>
      </c>
      <c r="K44" s="318" t="n"/>
    </row>
    <row r="45">
      <c r="B45" s="317" t="n">
        <v>14</v>
      </c>
      <c r="C45" s="318" t="n">
        <v>24622927</v>
      </c>
      <c r="D45" s="318" t="inlineStr">
        <is>
          <t>Discover |  2018-19 FOX Upfront | Q2'19</t>
        </is>
      </c>
      <c r="E45" s="318" t="inlineStr">
        <is>
          <t>FXX</t>
        </is>
      </c>
      <c r="F45" s="319" t="n">
        <v>43584</v>
      </c>
      <c r="G45" s="319" t="n">
        <v>43646</v>
      </c>
      <c r="H45" s="318" t="n">
        <v>9497</v>
      </c>
      <c r="I45" s="318" t="n">
        <v>0.71</v>
      </c>
      <c r="J45" s="318">
        <f>ROUND(H45*(I45/1000),2)</f>
        <v/>
      </c>
      <c r="K45" s="318" t="n"/>
    </row>
    <row r="46">
      <c r="B46" s="317" t="n">
        <v>15</v>
      </c>
      <c r="C46" s="318" t="n">
        <v>24710291</v>
      </c>
      <c r="D46" s="318" t="inlineStr">
        <is>
          <t>Royal Caribbean_17/18 Broadcast UF_FOX/FX Standard Video1819</t>
        </is>
      </c>
      <c r="E46" s="318" t="inlineStr">
        <is>
          <t>FOX Broadcast</t>
        </is>
      </c>
      <c r="F46" s="319" t="n">
        <v>43586</v>
      </c>
      <c r="G46" s="319" t="n">
        <v>43646</v>
      </c>
      <c r="H46" s="318" t="n">
        <v>95697</v>
      </c>
      <c r="I46" s="318" t="n">
        <v>0.71</v>
      </c>
      <c r="J46" s="318">
        <f>ROUND(H46*(I46/1000),2)</f>
        <v/>
      </c>
      <c r="K46" s="318" t="n"/>
    </row>
    <row r="47">
      <c r="B47" s="317" t="n">
        <v>16</v>
      </c>
      <c r="C47" s="318" t="n">
        <v>24744632</v>
      </c>
      <c r="D47" s="318" t="inlineStr">
        <is>
          <t>LOWE'S | OLV | 2018-2019 FOX Upfront</t>
        </is>
      </c>
      <c r="E47" s="318" t="inlineStr">
        <is>
          <t>FOX Broadcast</t>
        </is>
      </c>
      <c r="F47" s="319" t="n">
        <v>43556</v>
      </c>
      <c r="G47" s="319" t="n">
        <v>43737</v>
      </c>
      <c r="H47" s="318" t="n">
        <v>377845</v>
      </c>
      <c r="I47" s="318" t="n">
        <v>0.71</v>
      </c>
      <c r="J47" s="318">
        <f>ROUND(H47*(I47/1000),2)</f>
        <v/>
      </c>
      <c r="K47" s="318" t="n"/>
    </row>
    <row customHeight="1" ht="15.75" r="48" s="59">
      <c r="B48" s="317" t="n">
        <v>17</v>
      </c>
      <c r="C48" s="318" t="n">
        <v>24744632</v>
      </c>
      <c r="D48" s="318" t="inlineStr">
        <is>
          <t>LOWE'S | OLV | 2018-2019 FOX Upfront</t>
        </is>
      </c>
      <c r="E48" s="318" t="inlineStr">
        <is>
          <t>FX</t>
        </is>
      </c>
      <c r="F48" s="319" t="n">
        <v>43556</v>
      </c>
      <c r="G48" s="319" t="n">
        <v>43737</v>
      </c>
      <c r="H48" s="318" t="n">
        <v>182424</v>
      </c>
      <c r="I48" s="318" t="n">
        <v>0.71</v>
      </c>
      <c r="J48" s="318">
        <f>ROUND(H48*(I48/1000),2)</f>
        <v/>
      </c>
      <c r="K48" s="318" t="n"/>
    </row>
    <row customHeight="1" ht="15.75" r="49" s="59" thickBot="1">
      <c r="B49" s="317" t="n">
        <v>18</v>
      </c>
      <c r="C49" s="318" t="n">
        <v>24744632</v>
      </c>
      <c r="D49" s="318" t="inlineStr">
        <is>
          <t>LOWE'S | OLV | 2018-2019 FOX Upfront</t>
        </is>
      </c>
      <c r="E49" s="318" t="inlineStr">
        <is>
          <t>FX Plus</t>
        </is>
      </c>
      <c r="F49" s="319" t="n">
        <v>43556</v>
      </c>
      <c r="G49" s="319" t="n">
        <v>43737</v>
      </c>
      <c r="H49" s="318" t="n">
        <v>1427</v>
      </c>
      <c r="I49" s="318" t="n">
        <v>0.71</v>
      </c>
      <c r="J49" s="318">
        <f>ROUND(H49*(I49/1000),2)</f>
        <v/>
      </c>
      <c r="K49" s="318" t="n"/>
    </row>
    <row r="50">
      <c r="B50" s="317" t="n">
        <v>19</v>
      </c>
      <c r="C50" s="318" t="n">
        <v>24744632</v>
      </c>
      <c r="D50" s="318" t="inlineStr">
        <is>
          <t>LOWE'S | OLV | 2018-2019 FOX Upfront</t>
        </is>
      </c>
      <c r="E50" s="318" t="inlineStr">
        <is>
          <t>FXM</t>
        </is>
      </c>
      <c r="F50" s="319" t="n">
        <v>43556</v>
      </c>
      <c r="G50" s="319" t="n">
        <v>43737</v>
      </c>
      <c r="H50" s="318" t="n">
        <v>402963</v>
      </c>
      <c r="I50" s="318" t="n">
        <v>0.71</v>
      </c>
      <c r="J50" s="318">
        <f>ROUND(H50*(I50/1000),2)</f>
        <v/>
      </c>
      <c r="K50" s="318" t="n"/>
    </row>
    <row r="51">
      <c r="B51" s="317" t="n">
        <v>20</v>
      </c>
      <c r="C51" s="318" t="n">
        <v>24744632</v>
      </c>
      <c r="D51" s="318" t="inlineStr">
        <is>
          <t>LOWE'S | OLV | 2018-2019 FOX Upfront</t>
        </is>
      </c>
      <c r="E51" s="318" t="inlineStr">
        <is>
          <t>FXX</t>
        </is>
      </c>
      <c r="F51" s="319" t="n">
        <v>43556</v>
      </c>
      <c r="G51" s="319" t="n">
        <v>43737</v>
      </c>
      <c r="H51" s="318" t="n">
        <v>103869</v>
      </c>
      <c r="I51" s="318" t="n">
        <v>0.71</v>
      </c>
      <c r="J51" s="318">
        <f>ROUND(H51*(I51/1000),2)</f>
        <v/>
      </c>
      <c r="K51" s="318" t="n"/>
    </row>
    <row r="52">
      <c r="B52" s="317" t="n">
        <v>21</v>
      </c>
      <c r="C52" s="318" t="n">
        <v>25076269</v>
      </c>
      <c r="D52" s="318" t="inlineStr">
        <is>
          <t>Fruit of the Loom 18/19 FX Upfront</t>
        </is>
      </c>
      <c r="E52" s="318" t="inlineStr">
        <is>
          <t>FX</t>
        </is>
      </c>
      <c r="F52" s="319" t="n">
        <v>43598</v>
      </c>
      <c r="G52" s="319" t="n">
        <v>43737</v>
      </c>
      <c r="H52" s="318" t="n">
        <v>16095</v>
      </c>
      <c r="I52" s="318" t="n">
        <v>0.71</v>
      </c>
      <c r="J52" s="318">
        <f>ROUND(H52*(I52/1000),2)</f>
        <v/>
      </c>
      <c r="K52" s="318" t="n"/>
    </row>
    <row r="53">
      <c r="B53" s="317" t="n">
        <v>22</v>
      </c>
      <c r="C53" s="318" t="n">
        <v>25076269</v>
      </c>
      <c r="D53" s="318" t="inlineStr">
        <is>
          <t>Fruit of the Loom 18/19 FX Upfront</t>
        </is>
      </c>
      <c r="E53" s="318" t="inlineStr">
        <is>
          <t>FX Plus</t>
        </is>
      </c>
      <c r="F53" s="319" t="n">
        <v>43598</v>
      </c>
      <c r="G53" s="319" t="n">
        <v>43737</v>
      </c>
      <c r="H53" s="318" t="n">
        <v>84</v>
      </c>
      <c r="I53" s="318" t="n">
        <v>0.71</v>
      </c>
      <c r="J53" s="318">
        <f>ROUND(H53*(I53/1000),2)</f>
        <v/>
      </c>
      <c r="K53" s="318" t="n"/>
    </row>
    <row r="54">
      <c r="B54" s="317" t="n">
        <v>23</v>
      </c>
      <c r="C54" s="318" t="n">
        <v>25076269</v>
      </c>
      <c r="D54" s="318" t="inlineStr">
        <is>
          <t>Fruit of the Loom 18/19 FX Upfront</t>
        </is>
      </c>
      <c r="E54" s="318" t="inlineStr">
        <is>
          <t>FXM</t>
        </is>
      </c>
      <c r="F54" s="319" t="n">
        <v>43598</v>
      </c>
      <c r="G54" s="319" t="n">
        <v>43737</v>
      </c>
      <c r="H54" s="318" t="n">
        <v>28774</v>
      </c>
      <c r="I54" s="318" t="n">
        <v>0.71</v>
      </c>
      <c r="J54" s="318">
        <f>ROUND(H54*(I54/1000),2)</f>
        <v/>
      </c>
      <c r="K54" s="318" t="n"/>
    </row>
    <row customHeight="1" ht="14.25" r="55" s="59">
      <c r="B55" s="317" t="n">
        <v>24</v>
      </c>
      <c r="C55" s="318" t="n">
        <v>25076269</v>
      </c>
      <c r="D55" s="318" t="inlineStr">
        <is>
          <t>Fruit of the Loom 18/19 FX Upfront</t>
        </is>
      </c>
      <c r="E55" s="318" t="inlineStr">
        <is>
          <t>FXX</t>
        </is>
      </c>
      <c r="F55" s="319" t="n">
        <v>43598</v>
      </c>
      <c r="G55" s="319" t="n">
        <v>43737</v>
      </c>
      <c r="H55" s="318" t="n">
        <v>7316</v>
      </c>
      <c r="I55" s="318" t="n">
        <v>0.71</v>
      </c>
      <c r="J55" s="318">
        <f>ROUND(H55*(I55/1000),2)</f>
        <v/>
      </c>
      <c r="K55" s="318" t="n"/>
    </row>
    <row r="56">
      <c r="B56" s="317" t="n">
        <v>25</v>
      </c>
      <c r="C56" s="318" t="n">
        <v>25177172</v>
      </c>
      <c r="D56" s="318" t="inlineStr">
        <is>
          <t xml:space="preserve">WALMART | Upfront 18/19 </t>
        </is>
      </c>
      <c r="E56" s="318" t="inlineStr">
        <is>
          <t>FOX Broadcast</t>
        </is>
      </c>
      <c r="F56" s="319" t="n">
        <v>43586</v>
      </c>
      <c r="G56" s="319" t="n">
        <v>43737</v>
      </c>
      <c r="H56" s="318" t="n">
        <v>84999</v>
      </c>
      <c r="I56" s="318" t="n">
        <v>0.71</v>
      </c>
      <c r="J56" s="318">
        <f>ROUND(H56*(I56/1000),2)</f>
        <v/>
      </c>
      <c r="K56" s="318" t="n"/>
    </row>
    <row r="57">
      <c r="B57" s="317" t="n">
        <v>26</v>
      </c>
      <c r="C57" s="318" t="n">
        <v>25360357</v>
      </c>
      <c r="D57" s="318" t="inlineStr">
        <is>
          <t>TOYOTA - TOYOTA 2019</t>
        </is>
      </c>
      <c r="E57" s="318" t="inlineStr">
        <is>
          <t>FOX Broadcast</t>
        </is>
      </c>
      <c r="F57" s="319" t="n">
        <v>43556</v>
      </c>
      <c r="G57" s="319" t="n">
        <v>43681</v>
      </c>
      <c r="H57" s="318" t="n">
        <v>303099</v>
      </c>
      <c r="I57" s="318" t="n">
        <v>0.71</v>
      </c>
      <c r="J57" s="318">
        <f>ROUND(H57*(I57/1000),2)</f>
        <v/>
      </c>
      <c r="K57" s="318" t="n"/>
    </row>
    <row r="58">
      <c r="B58" s="317" t="n">
        <v>27</v>
      </c>
      <c r="C58" s="318" t="n">
        <v>25380278</v>
      </c>
      <c r="D58" s="318" t="inlineStr">
        <is>
          <t>AMERICAN HONDA - HONDA/ACURA 18/19 Upfront General Market</t>
        </is>
      </c>
      <c r="E58" s="318" t="inlineStr">
        <is>
          <t>FOX Broadcast</t>
        </is>
      </c>
      <c r="F58" s="319" t="n">
        <v>43556</v>
      </c>
      <c r="G58" s="319" t="n">
        <v>43711</v>
      </c>
      <c r="H58" s="318" t="n">
        <v>1294637</v>
      </c>
      <c r="I58" s="318" t="n">
        <v>0.71</v>
      </c>
      <c r="J58" s="318">
        <f>ROUND(H58*(I58/1000),2)</f>
        <v/>
      </c>
      <c r="K58" s="318" t="n"/>
    </row>
    <row r="59">
      <c r="B59" s="317" t="n">
        <v>28</v>
      </c>
      <c r="C59" s="318" t="n">
        <v>25380278</v>
      </c>
      <c r="D59" s="318" t="inlineStr">
        <is>
          <t>AMERICAN HONDA - HONDA/ACURA 18/19 Upfront General Market</t>
        </is>
      </c>
      <c r="E59" s="318" t="inlineStr">
        <is>
          <t>FX</t>
        </is>
      </c>
      <c r="F59" s="319" t="n">
        <v>43556</v>
      </c>
      <c r="G59" s="319" t="n">
        <v>43711</v>
      </c>
      <c r="H59" s="318" t="n">
        <v>139694</v>
      </c>
      <c r="I59" s="318" t="n">
        <v>0.71</v>
      </c>
      <c r="J59" s="318">
        <f>ROUND(H59*(I59/1000),2)</f>
        <v/>
      </c>
      <c r="K59" s="318" t="n"/>
    </row>
    <row r="60">
      <c r="B60" s="317" t="n">
        <v>29</v>
      </c>
      <c r="C60" s="318" t="n">
        <v>25380278</v>
      </c>
      <c r="D60" s="318" t="inlineStr">
        <is>
          <t>AMERICAN HONDA - HONDA/ACURA 18/19 Upfront General Market</t>
        </is>
      </c>
      <c r="E60" s="318" t="inlineStr">
        <is>
          <t>FX Plus</t>
        </is>
      </c>
      <c r="F60" s="319" t="n">
        <v>43556</v>
      </c>
      <c r="G60" s="319" t="n">
        <v>43711</v>
      </c>
      <c r="H60" s="318" t="n">
        <v>804</v>
      </c>
      <c r="I60" s="318" t="n">
        <v>0.71</v>
      </c>
      <c r="J60" s="318">
        <f>ROUND(H60*(I60/1000),2)</f>
        <v/>
      </c>
      <c r="K60" s="318" t="n"/>
    </row>
    <row r="61">
      <c r="B61" s="317" t="n">
        <v>30</v>
      </c>
      <c r="C61" s="318" t="n">
        <v>25380278</v>
      </c>
      <c r="D61" s="318" t="inlineStr">
        <is>
          <t>AMERICAN HONDA - HONDA/ACURA 18/19 Upfront General Market</t>
        </is>
      </c>
      <c r="E61" s="318" t="inlineStr">
        <is>
          <t>FXM</t>
        </is>
      </c>
      <c r="F61" s="319" t="n">
        <v>43556</v>
      </c>
      <c r="G61" s="319" t="n">
        <v>43711</v>
      </c>
      <c r="H61" s="318" t="n">
        <v>2384025</v>
      </c>
      <c r="I61" s="318" t="n">
        <v>0.71</v>
      </c>
      <c r="J61" s="318">
        <f>ROUND(H61*(I61/1000),2)</f>
        <v/>
      </c>
      <c r="K61" s="318" t="n"/>
    </row>
    <row r="62">
      <c r="B62" s="317" t="n">
        <v>31</v>
      </c>
      <c r="C62" s="318" t="n">
        <v>25380278</v>
      </c>
      <c r="D62" s="318" t="inlineStr">
        <is>
          <t>AMERICAN HONDA - HONDA/ACURA 18/19 Upfront General Market</t>
        </is>
      </c>
      <c r="E62" s="318" t="inlineStr">
        <is>
          <t>FXX</t>
        </is>
      </c>
      <c r="F62" s="319" t="n">
        <v>43556</v>
      </c>
      <c r="G62" s="319" t="n">
        <v>43711</v>
      </c>
      <c r="H62" s="318" t="n">
        <v>60615</v>
      </c>
      <c r="I62" s="318" t="n">
        <v>0.71</v>
      </c>
      <c r="J62" s="318">
        <f>ROUND(H62*(I62/1000),2)</f>
        <v/>
      </c>
      <c r="K62" s="318" t="n"/>
    </row>
    <row r="63">
      <c r="B63" s="317" t="n">
        <v>32</v>
      </c>
      <c r="C63" s="318" t="n">
        <v>25380278</v>
      </c>
      <c r="D63" s="318" t="inlineStr">
        <is>
          <t>AMERICAN HONDA - HONDA/ACURA 18/19 Upfront General Market</t>
        </is>
      </c>
      <c r="E63" s="318" t="inlineStr">
        <is>
          <t>Nat Geo WILD</t>
        </is>
      </c>
      <c r="F63" s="319" t="n">
        <v>43556</v>
      </c>
      <c r="G63" s="319" t="n">
        <v>43711</v>
      </c>
      <c r="H63" s="318" t="n">
        <v>125419</v>
      </c>
      <c r="I63" s="318" t="n">
        <v>0.71</v>
      </c>
      <c r="J63" s="318">
        <f>ROUND(H63*(I63/1000),2)</f>
        <v/>
      </c>
      <c r="K63" s="318" t="n"/>
    </row>
    <row r="64">
      <c r="B64" s="317" t="n">
        <v>33</v>
      </c>
      <c r="C64" s="318" t="n">
        <v>25380278</v>
      </c>
      <c r="D64" s="318" t="inlineStr">
        <is>
          <t>AMERICAN HONDA - HONDA/ACURA 18/19 Upfront General Market</t>
        </is>
      </c>
      <c r="E64" s="318" t="inlineStr">
        <is>
          <t>National Geographic Channel</t>
        </is>
      </c>
      <c r="F64" s="319" t="n">
        <v>43556</v>
      </c>
      <c r="G64" s="319" t="n">
        <v>43711</v>
      </c>
      <c r="H64" s="318" t="n">
        <v>5364</v>
      </c>
      <c r="I64" s="318" t="n">
        <v>0.71</v>
      </c>
      <c r="J64" s="318">
        <f>ROUND(H64*(I64/1000),2)</f>
        <v/>
      </c>
      <c r="K64" s="318" t="n"/>
    </row>
    <row r="65">
      <c r="B65" s="317" t="n">
        <v>34</v>
      </c>
      <c r="C65" s="318" t="n">
        <v>25399985</v>
      </c>
      <c r="D65" s="318" t="inlineStr">
        <is>
          <t>Cigna_FOX 18/19 Upfront</t>
        </is>
      </c>
      <c r="E65" s="318" t="inlineStr">
        <is>
          <t>FOX Broadcast</t>
        </is>
      </c>
      <c r="F65" s="319" t="n">
        <v>43556</v>
      </c>
      <c r="G65" s="319" t="n">
        <v>43738</v>
      </c>
      <c r="H65" s="318" t="n">
        <v>70407</v>
      </c>
      <c r="I65" s="318" t="n">
        <v>0.71</v>
      </c>
      <c r="J65" s="318">
        <f>ROUND(H65*(I65/1000),2)</f>
        <v/>
      </c>
      <c r="K65" s="318" t="n"/>
    </row>
    <row r="66">
      <c r="B66" s="317" t="n">
        <v>35</v>
      </c>
      <c r="C66" s="318" t="n">
        <v>25405989</v>
      </c>
      <c r="D66" s="318" t="inlineStr">
        <is>
          <t>Eli Lilly_Entertainment_18/19 Upfront</t>
        </is>
      </c>
      <c r="E66" s="318" t="inlineStr">
        <is>
          <t>FOX Broadcast</t>
        </is>
      </c>
      <c r="F66" s="319" t="n">
        <v>43556</v>
      </c>
      <c r="G66" s="319" t="n">
        <v>43738</v>
      </c>
      <c r="H66" s="318" t="n">
        <v>748073</v>
      </c>
      <c r="I66" s="318" t="n">
        <v>0.71</v>
      </c>
      <c r="J66" s="318">
        <f>ROUND(H66*(I66/1000),2)</f>
        <v/>
      </c>
      <c r="K66" s="318" t="n"/>
    </row>
    <row r="67">
      <c r="B67" s="317" t="n">
        <v>36</v>
      </c>
      <c r="C67" s="318" t="n">
        <v>25446431</v>
      </c>
      <c r="D67" s="318" t="inlineStr">
        <is>
          <t>AT&amp;T/Mobility/Digital/1819/Upfront</t>
        </is>
      </c>
      <c r="E67" s="318" t="inlineStr">
        <is>
          <t>FOX Broadcast</t>
        </is>
      </c>
      <c r="F67" s="319" t="n">
        <v>43378</v>
      </c>
      <c r="G67" s="319" t="n">
        <v>43646</v>
      </c>
      <c r="H67" s="318" t="n">
        <v>1908119</v>
      </c>
      <c r="I67" s="318" t="n">
        <v>0.71</v>
      </c>
      <c r="J67" s="318">
        <f>ROUND(H67*(I67/1000),2)</f>
        <v/>
      </c>
      <c r="K67" s="318" t="n"/>
    </row>
    <row r="68">
      <c r="B68" s="317" t="n">
        <v>37</v>
      </c>
      <c r="C68" s="318" t="n">
        <v>25446431</v>
      </c>
      <c r="D68" s="318" t="inlineStr">
        <is>
          <t>AT&amp;T/Mobility/Digital/1819/Upfront</t>
        </is>
      </c>
      <c r="E68" s="318" t="inlineStr">
        <is>
          <t>FX</t>
        </is>
      </c>
      <c r="F68" s="319" t="n">
        <v>43378</v>
      </c>
      <c r="G68" s="319" t="n">
        <v>43646</v>
      </c>
      <c r="H68" s="318" t="n">
        <v>1006263</v>
      </c>
      <c r="I68" s="318" t="n">
        <v>0.71</v>
      </c>
      <c r="J68" s="318">
        <f>ROUND(H68*(I68/1000),2)</f>
        <v/>
      </c>
      <c r="K68" s="318" t="n"/>
    </row>
    <row r="69">
      <c r="B69" s="317" t="n">
        <v>38</v>
      </c>
      <c r="C69" s="318" t="n">
        <v>25446431</v>
      </c>
      <c r="D69" s="318" t="inlineStr">
        <is>
          <t>AT&amp;T/Mobility/Digital/1819/Upfront</t>
        </is>
      </c>
      <c r="E69" s="318" t="inlineStr">
        <is>
          <t>FX Plus</t>
        </is>
      </c>
      <c r="F69" s="319" t="n">
        <v>43378</v>
      </c>
      <c r="G69" s="319" t="n">
        <v>43646</v>
      </c>
      <c r="H69" s="318" t="n">
        <v>6110</v>
      </c>
      <c r="I69" s="318" t="n">
        <v>0.71</v>
      </c>
      <c r="J69" s="318">
        <f>ROUND(H69*(I69/1000),2)</f>
        <v/>
      </c>
      <c r="K69" s="318" t="n"/>
    </row>
    <row r="70">
      <c r="B70" s="317" t="n">
        <v>39</v>
      </c>
      <c r="C70" s="318" t="n">
        <v>25446431</v>
      </c>
      <c r="D70" s="318" t="inlineStr">
        <is>
          <t>AT&amp;T/Mobility/Digital/1819/Upfront</t>
        </is>
      </c>
      <c r="E70" s="318" t="inlineStr">
        <is>
          <t>FXM</t>
        </is>
      </c>
      <c r="F70" s="319" t="n">
        <v>43378</v>
      </c>
      <c r="G70" s="319" t="n">
        <v>43646</v>
      </c>
      <c r="H70" s="318" t="n">
        <v>2162452</v>
      </c>
      <c r="I70" s="318" t="n">
        <v>0.71</v>
      </c>
      <c r="J70" s="318">
        <f>ROUND(H70*(I70/1000),2)</f>
        <v/>
      </c>
      <c r="K70" s="318" t="n"/>
    </row>
    <row r="71">
      <c r="B71" s="317" t="n">
        <v>40</v>
      </c>
      <c r="C71" s="318" t="n">
        <v>25446431</v>
      </c>
      <c r="D71" s="318" t="inlineStr">
        <is>
          <t>AT&amp;T/Mobility/Digital/1819/Upfront</t>
        </is>
      </c>
      <c r="E71" s="318" t="inlineStr">
        <is>
          <t>FXX</t>
        </is>
      </c>
      <c r="F71" s="319" t="n">
        <v>43378</v>
      </c>
      <c r="G71" s="319" t="n">
        <v>43646</v>
      </c>
      <c r="H71" s="318" t="n">
        <v>492578</v>
      </c>
      <c r="I71" s="318" t="n">
        <v>0.71</v>
      </c>
      <c r="J71" s="318">
        <f>ROUND(H71*(I71/1000),2)</f>
        <v/>
      </c>
      <c r="K71" s="318" t="n"/>
    </row>
    <row r="72">
      <c r="B72" s="317" t="n">
        <v>41</v>
      </c>
      <c r="C72" s="318" t="n">
        <v>25446518</v>
      </c>
      <c r="D72" s="318" t="inlineStr">
        <is>
          <t>UPX_Entertainment Upfront_1819</t>
        </is>
      </c>
      <c r="E72" s="318" t="inlineStr">
        <is>
          <t>FOX Broadcast</t>
        </is>
      </c>
      <c r="F72" s="319" t="n">
        <v>43556</v>
      </c>
      <c r="G72" s="319" t="n">
        <v>43646</v>
      </c>
      <c r="H72" s="318" t="n">
        <v>284556</v>
      </c>
      <c r="I72" s="318" t="n">
        <v>0.71</v>
      </c>
      <c r="J72" s="318">
        <f>ROUND(H72*(I72/1000),2)</f>
        <v/>
      </c>
      <c r="K72" s="318" t="n"/>
    </row>
    <row r="73">
      <c r="B73" s="317" t="n">
        <v>42</v>
      </c>
      <c r="C73" s="318" t="n">
        <v>25515694</v>
      </c>
      <c r="D73" s="318" t="inlineStr">
        <is>
          <t>Apple_18/19 Upfront_VOD</t>
        </is>
      </c>
      <c r="E73" s="318" t="inlineStr">
        <is>
          <t>FOX Broadcast</t>
        </is>
      </c>
      <c r="F73" s="319" t="n">
        <v>43556</v>
      </c>
      <c r="G73" s="319" t="n">
        <v>43738</v>
      </c>
      <c r="H73" s="318" t="n">
        <v>3674638</v>
      </c>
      <c r="I73" s="318" t="n">
        <v>0.71</v>
      </c>
      <c r="J73" s="318">
        <f>ROUND(H73*(I73/1000),2)</f>
        <v/>
      </c>
      <c r="K73" s="318" t="n"/>
    </row>
    <row r="74">
      <c r="B74" s="317" t="n">
        <v>43</v>
      </c>
      <c r="C74" s="318" t="n">
        <v>25515694</v>
      </c>
      <c r="D74" s="318" t="inlineStr">
        <is>
          <t>Apple_18/19 Upfront_VOD</t>
        </is>
      </c>
      <c r="E74" s="318" t="inlineStr">
        <is>
          <t>FX</t>
        </is>
      </c>
      <c r="F74" s="319" t="n">
        <v>43556</v>
      </c>
      <c r="G74" s="319" t="n">
        <v>43738</v>
      </c>
      <c r="H74" s="318" t="n">
        <v>86473</v>
      </c>
      <c r="I74" s="318" t="n">
        <v>0.71</v>
      </c>
      <c r="J74" s="318">
        <f>ROUND(H74*(I74/1000),2)</f>
        <v/>
      </c>
      <c r="K74" s="318" t="n"/>
    </row>
    <row r="75">
      <c r="B75" s="317" t="n">
        <v>44</v>
      </c>
      <c r="C75" s="318" t="n">
        <v>25515694</v>
      </c>
      <c r="D75" s="318" t="inlineStr">
        <is>
          <t>Apple_18/19 Upfront_VOD</t>
        </is>
      </c>
      <c r="E75" s="318" t="inlineStr">
        <is>
          <t>FXM</t>
        </is>
      </c>
      <c r="F75" s="319" t="n">
        <v>43556</v>
      </c>
      <c r="G75" s="319" t="n">
        <v>43738</v>
      </c>
      <c r="H75" s="318" t="n">
        <v>520041</v>
      </c>
      <c r="I75" s="318" t="n">
        <v>0.71</v>
      </c>
      <c r="J75" s="318">
        <f>ROUND(H75*(I75/1000),2)</f>
        <v/>
      </c>
      <c r="K75" s="318" t="n"/>
    </row>
    <row r="76">
      <c r="B76" s="317" t="n">
        <v>45</v>
      </c>
      <c r="C76" s="318" t="n">
        <v>25515694</v>
      </c>
      <c r="D76" s="318" t="inlineStr">
        <is>
          <t>Apple_18/19 Upfront_VOD</t>
        </is>
      </c>
      <c r="E76" s="318" t="inlineStr">
        <is>
          <t>FXX</t>
        </is>
      </c>
      <c r="F76" s="319" t="n">
        <v>43556</v>
      </c>
      <c r="G76" s="319" t="n">
        <v>43738</v>
      </c>
      <c r="H76" s="318" t="n">
        <v>38828</v>
      </c>
      <c r="I76" s="318" t="n">
        <v>0.71</v>
      </c>
      <c r="J76" s="318">
        <f>ROUND(H76*(I76/1000),2)</f>
        <v/>
      </c>
      <c r="K76" s="318" t="n"/>
    </row>
    <row r="77">
      <c r="B77" s="317" t="n">
        <v>46</v>
      </c>
      <c r="C77" s="318" t="n">
        <v>25646866</v>
      </c>
      <c r="D77" s="318" t="inlineStr">
        <is>
          <t>Fox Films | Q4'18 - Q3'19 FX FEP  | Upfront</t>
        </is>
      </c>
      <c r="E77" s="318" t="inlineStr">
        <is>
          <t>FX</t>
        </is>
      </c>
      <c r="F77" s="319" t="n">
        <v>43378</v>
      </c>
      <c r="G77" s="319" t="n">
        <v>43658</v>
      </c>
      <c r="H77" s="318" t="n">
        <v>13254</v>
      </c>
      <c r="I77" s="318" t="n">
        <v>0.71</v>
      </c>
      <c r="J77" s="318">
        <f>ROUND(H77*(I77/1000),2)</f>
        <v/>
      </c>
      <c r="K77" s="318" t="n"/>
    </row>
    <row r="78">
      <c r="B78" s="317" t="n">
        <v>47</v>
      </c>
      <c r="C78" s="318" t="n">
        <v>25646866</v>
      </c>
      <c r="D78" s="318" t="inlineStr">
        <is>
          <t>Fox Films | Q4'18 - Q3'19 FX FEP  | Upfront</t>
        </is>
      </c>
      <c r="E78" s="318" t="inlineStr">
        <is>
          <t>FXM</t>
        </is>
      </c>
      <c r="F78" s="319" t="n">
        <v>43378</v>
      </c>
      <c r="G78" s="319" t="n">
        <v>43658</v>
      </c>
      <c r="H78" s="318" t="n">
        <v>462041</v>
      </c>
      <c r="I78" s="318" t="n">
        <v>0.71</v>
      </c>
      <c r="J78" s="318">
        <f>ROUND(H78*(I78/1000),2)</f>
        <v/>
      </c>
      <c r="K78" s="318" t="n"/>
    </row>
    <row r="79">
      <c r="B79" s="317" t="n">
        <v>48</v>
      </c>
      <c r="C79" s="318" t="n">
        <v>25761604</v>
      </c>
      <c r="D79" s="318" t="inlineStr">
        <is>
          <t>MICROSOFT END USER - FOX NOW / FOXonHULU / FOX VOD / FX PKG / FSGO UPFRONT 2018-2019</t>
        </is>
      </c>
      <c r="E79" s="318" t="inlineStr">
        <is>
          <t>FOX Broadcast</t>
        </is>
      </c>
      <c r="F79" s="319" t="n">
        <v>43374</v>
      </c>
      <c r="G79" s="319" t="n">
        <v>43646</v>
      </c>
      <c r="H79" s="318" t="n">
        <v>465829</v>
      </c>
      <c r="I79" s="318" t="n">
        <v>0.71</v>
      </c>
      <c r="J79" s="318">
        <f>ROUND(H79*(I79/1000),2)</f>
        <v/>
      </c>
      <c r="K79" s="318" t="n"/>
    </row>
    <row r="80">
      <c r="B80" s="317" t="n">
        <v>49</v>
      </c>
      <c r="C80" s="318" t="n">
        <v>25761604</v>
      </c>
      <c r="D80" s="318" t="inlineStr">
        <is>
          <t>MICROSOFT END USER - FOX NOW / FOXonHULU / FOX VOD / FX PKG / FSGO UPFRONT 2018-2019</t>
        </is>
      </c>
      <c r="E80" s="318" t="inlineStr">
        <is>
          <t>FX</t>
        </is>
      </c>
      <c r="F80" s="319" t="n">
        <v>43374</v>
      </c>
      <c r="G80" s="319" t="n">
        <v>43646</v>
      </c>
      <c r="H80" s="318" t="n">
        <v>234553</v>
      </c>
      <c r="I80" s="318" t="n">
        <v>0.71</v>
      </c>
      <c r="J80" s="318">
        <f>ROUND(H80*(I80/1000),2)</f>
        <v/>
      </c>
      <c r="K80" s="318" t="n"/>
    </row>
    <row r="81">
      <c r="B81" s="317" t="n">
        <v>50</v>
      </c>
      <c r="C81" s="318" t="n">
        <v>25761604</v>
      </c>
      <c r="D81" s="318" t="inlineStr">
        <is>
          <t>MICROSOFT END USER - FOX NOW / FOXonHULU / FOX VOD / FX PKG / FSGO UPFRONT 2018-2019</t>
        </is>
      </c>
      <c r="E81" s="318" t="inlineStr">
        <is>
          <t>FX Plus</t>
        </is>
      </c>
      <c r="F81" s="319" t="n">
        <v>43374</v>
      </c>
      <c r="G81" s="319" t="n">
        <v>43646</v>
      </c>
      <c r="H81" s="318" t="n">
        <v>701</v>
      </c>
      <c r="I81" s="318" t="n">
        <v>0.71</v>
      </c>
      <c r="J81" s="318">
        <f>ROUND(H81*(I81/1000),2)</f>
        <v/>
      </c>
      <c r="K81" s="318" t="n"/>
    </row>
    <row r="82">
      <c r="B82" s="317" t="n">
        <v>51</v>
      </c>
      <c r="C82" s="318" t="n">
        <v>25761604</v>
      </c>
      <c r="D82" s="318" t="inlineStr">
        <is>
          <t>MICROSOFT END USER - FOX NOW / FOXonHULU / FOX VOD / FX PKG / FSGO UPFRONT 2018-2019</t>
        </is>
      </c>
      <c r="E82" s="318" t="inlineStr">
        <is>
          <t>FXM</t>
        </is>
      </c>
      <c r="F82" s="319" t="n">
        <v>43374</v>
      </c>
      <c r="G82" s="319" t="n">
        <v>43646</v>
      </c>
      <c r="H82" s="318" t="n">
        <v>363411</v>
      </c>
      <c r="I82" s="318" t="n">
        <v>0.71</v>
      </c>
      <c r="J82" s="318">
        <f>ROUND(H82*(I82/1000),2)</f>
        <v/>
      </c>
      <c r="K82" s="318" t="n"/>
    </row>
    <row r="83">
      <c r="B83" s="317" t="n">
        <v>52</v>
      </c>
      <c r="C83" s="318" t="n">
        <v>25761604</v>
      </c>
      <c r="D83" s="318" t="inlineStr">
        <is>
          <t>MICROSOFT END USER - FOX NOW / FOXonHULU / FOX VOD / FX PKG / FSGO UPFRONT 2018-2019</t>
        </is>
      </c>
      <c r="E83" s="318" t="inlineStr">
        <is>
          <t>FXX</t>
        </is>
      </c>
      <c r="F83" s="319" t="n">
        <v>43374</v>
      </c>
      <c r="G83" s="319" t="n">
        <v>43646</v>
      </c>
      <c r="H83" s="318" t="n">
        <v>74704</v>
      </c>
      <c r="I83" s="318" t="n">
        <v>0.71</v>
      </c>
      <c r="J83" s="318">
        <f>ROUND(H83*(I83/1000),2)</f>
        <v/>
      </c>
      <c r="K83" s="318" t="n"/>
    </row>
    <row r="84">
      <c r="B84" s="317" t="n">
        <v>53</v>
      </c>
      <c r="C84" s="318" t="n">
        <v>25761609</v>
      </c>
      <c r="D84" s="318" t="inlineStr">
        <is>
          <t>Microsoft | Innovation | 18/19</t>
        </is>
      </c>
      <c r="E84" s="318" t="inlineStr">
        <is>
          <t>FOX Broadcast</t>
        </is>
      </c>
      <c r="F84" s="319" t="n">
        <v>43556</v>
      </c>
      <c r="G84" s="319" t="n">
        <v>43632</v>
      </c>
      <c r="H84" s="318" t="n">
        <v>193561</v>
      </c>
      <c r="I84" s="318" t="n">
        <v>0.71</v>
      </c>
      <c r="J84" s="318">
        <f>ROUND(H84*(I84/1000),2)</f>
        <v/>
      </c>
      <c r="K84" s="318" t="n"/>
    </row>
    <row r="85">
      <c r="B85" s="317" t="n">
        <v>54</v>
      </c>
      <c r="C85" s="318" t="n">
        <v>25761609</v>
      </c>
      <c r="D85" s="318" t="inlineStr">
        <is>
          <t>Microsoft | Innovation | 18/19</t>
        </is>
      </c>
      <c r="E85" s="318" t="inlineStr">
        <is>
          <t>FX</t>
        </is>
      </c>
      <c r="F85" s="319" t="n">
        <v>43556</v>
      </c>
      <c r="G85" s="319" t="n">
        <v>43632</v>
      </c>
      <c r="H85" s="318" t="n">
        <v>42374</v>
      </c>
      <c r="I85" s="318" t="n">
        <v>0.71</v>
      </c>
      <c r="J85" s="318">
        <f>ROUND(H85*(I85/1000),2)</f>
        <v/>
      </c>
      <c r="K85" s="318" t="n"/>
    </row>
    <row r="86">
      <c r="B86" s="317" t="n">
        <v>55</v>
      </c>
      <c r="C86" s="318" t="n">
        <v>25761609</v>
      </c>
      <c r="D86" s="318" t="inlineStr">
        <is>
          <t>Microsoft | Innovation | 18/19</t>
        </is>
      </c>
      <c r="E86" s="318" t="inlineStr">
        <is>
          <t>FX Plus</t>
        </is>
      </c>
      <c r="F86" s="319" t="n">
        <v>43556</v>
      </c>
      <c r="G86" s="319" t="n">
        <v>43632</v>
      </c>
      <c r="H86" s="318" t="n">
        <v>214</v>
      </c>
      <c r="I86" s="318" t="n">
        <v>0.71</v>
      </c>
      <c r="J86" s="318">
        <f>ROUND(H86*(I86/1000),2)</f>
        <v/>
      </c>
      <c r="K86" s="318" t="n"/>
    </row>
    <row r="87">
      <c r="B87" s="317" t="n">
        <v>56</v>
      </c>
      <c r="C87" s="318" t="n">
        <v>25761609</v>
      </c>
      <c r="D87" s="318" t="inlineStr">
        <is>
          <t>Microsoft | Innovation | 18/19</t>
        </is>
      </c>
      <c r="E87" s="318" t="inlineStr">
        <is>
          <t>FXM</t>
        </is>
      </c>
      <c r="F87" s="319" t="n">
        <v>43556</v>
      </c>
      <c r="G87" s="319" t="n">
        <v>43632</v>
      </c>
      <c r="H87" s="318" t="n">
        <v>67130</v>
      </c>
      <c r="I87" s="318" t="n">
        <v>0.71</v>
      </c>
      <c r="J87" s="318">
        <f>ROUND(H87*(I87/1000),2)</f>
        <v/>
      </c>
      <c r="K87" s="318" t="n"/>
    </row>
    <row r="88">
      <c r="B88" s="317" t="n">
        <v>57</v>
      </c>
      <c r="C88" s="318" t="n">
        <v>25761609</v>
      </c>
      <c r="D88" s="318" t="inlineStr">
        <is>
          <t>Microsoft | Innovation | 18/19</t>
        </is>
      </c>
      <c r="E88" s="318" t="inlineStr">
        <is>
          <t>FXX</t>
        </is>
      </c>
      <c r="F88" s="319" t="n">
        <v>43556</v>
      </c>
      <c r="G88" s="319" t="n">
        <v>43632</v>
      </c>
      <c r="H88" s="318" t="n">
        <v>15296</v>
      </c>
      <c r="I88" s="318" t="n">
        <v>0.71</v>
      </c>
      <c r="J88" s="318">
        <f>ROUND(H88*(I88/1000),2)</f>
        <v/>
      </c>
      <c r="K88" s="318" t="n"/>
    </row>
    <row r="89">
      <c r="B89" s="317" t="n">
        <v>58</v>
      </c>
      <c r="C89" s="318" t="n">
        <v>25765238</v>
      </c>
      <c r="D89" s="318" t="inlineStr">
        <is>
          <t>Capital One | 18'19 Upfront | Consumer Card</t>
        </is>
      </c>
      <c r="E89" s="318" t="inlineStr">
        <is>
          <t>FOX Broadcast</t>
        </is>
      </c>
      <c r="F89" s="319" t="n">
        <v>43374</v>
      </c>
      <c r="G89" s="319" t="n">
        <v>43737</v>
      </c>
      <c r="H89" s="318" t="n">
        <v>419766</v>
      </c>
      <c r="I89" s="318" t="n">
        <v>0.71</v>
      </c>
      <c r="J89" s="318">
        <f>ROUND(H89*(I89/1000),2)</f>
        <v/>
      </c>
      <c r="K89" s="318" t="n"/>
    </row>
    <row r="90">
      <c r="B90" s="317" t="n">
        <v>59</v>
      </c>
      <c r="C90" s="318" t="n">
        <v>25905978</v>
      </c>
      <c r="D90" s="318" t="inlineStr">
        <is>
          <t>LIONSGATE DIGITAL UF 2018/2019</t>
        </is>
      </c>
      <c r="E90" s="318" t="inlineStr">
        <is>
          <t>FOX Broadcast</t>
        </is>
      </c>
      <c r="F90" s="319" t="n">
        <v>43500</v>
      </c>
      <c r="G90" s="319" t="n">
        <v>43737</v>
      </c>
      <c r="H90" s="318" t="n">
        <v>348141</v>
      </c>
      <c r="I90" s="318" t="n">
        <v>0.71</v>
      </c>
      <c r="J90" s="318">
        <f>ROUND(H90*(I90/1000),2)</f>
        <v/>
      </c>
      <c r="K90" s="318" t="n"/>
    </row>
    <row r="91">
      <c r="B91" s="317" t="n">
        <v>60</v>
      </c>
      <c r="C91" s="318" t="n">
        <v>26013262</v>
      </c>
      <c r="D91" s="318" t="inlineStr">
        <is>
          <t>Verizon Wireless '18 / '19  FX &amp; FOX Digital Upfront1819</t>
        </is>
      </c>
      <c r="E91" s="318" t="inlineStr">
        <is>
          <t>FOX Broadcast</t>
        </is>
      </c>
      <c r="F91" s="319" t="n">
        <v>43465</v>
      </c>
      <c r="G91" s="319" t="n">
        <v>43738</v>
      </c>
      <c r="H91" s="318" t="n">
        <v>1194813</v>
      </c>
      <c r="I91" s="318" t="n">
        <v>0.71</v>
      </c>
      <c r="J91" s="318">
        <f>ROUND(H91*(I91/1000),2)</f>
        <v/>
      </c>
      <c r="K91" s="318" t="n"/>
    </row>
    <row r="92">
      <c r="B92" s="317" t="n">
        <v>61</v>
      </c>
      <c r="C92" s="318" t="n">
        <v>26053997</v>
      </c>
      <c r="D92" s="318" t="inlineStr">
        <is>
          <t xml:space="preserve">NGP|Nespresso_Quest for the Cup_MarJune2019 </t>
        </is>
      </c>
      <c r="E92" s="318" t="inlineStr">
        <is>
          <t>Nat Geo WILD</t>
        </is>
      </c>
      <c r="F92" s="319" t="n">
        <v>43586</v>
      </c>
      <c r="G92" s="319" t="n">
        <v>43646</v>
      </c>
      <c r="H92" s="318" t="n">
        <v>104978</v>
      </c>
      <c r="I92" s="318" t="n">
        <v>0.71</v>
      </c>
      <c r="J92" s="318">
        <f>ROUND(H92*(I92/1000),2)</f>
        <v/>
      </c>
      <c r="K92" s="318" t="n"/>
    </row>
    <row r="93">
      <c r="B93" s="317" t="n">
        <v>62</v>
      </c>
      <c r="C93" s="318" t="n">
        <v>26053997</v>
      </c>
      <c r="D93" s="318" t="inlineStr">
        <is>
          <t xml:space="preserve">NGP|Nespresso_Quest for the Cup_MarJune2019 </t>
        </is>
      </c>
      <c r="E93" s="318" t="inlineStr">
        <is>
          <t>National Geographic Channel</t>
        </is>
      </c>
      <c r="F93" s="319" t="n">
        <v>43586</v>
      </c>
      <c r="G93" s="319" t="n">
        <v>43646</v>
      </c>
      <c r="H93" s="318" t="n">
        <v>263528</v>
      </c>
      <c r="I93" s="318" t="n">
        <v>0.71</v>
      </c>
      <c r="J93" s="318">
        <f>ROUND(H93*(I93/1000),2)</f>
        <v/>
      </c>
      <c r="K93" s="318" t="n"/>
    </row>
    <row r="94">
      <c r="B94" s="317" t="n">
        <v>63</v>
      </c>
      <c r="C94" s="318" t="n">
        <v>26213563</v>
      </c>
      <c r="D94" s="318" t="inlineStr">
        <is>
          <t>NGP|Lexus_VOB Sponsorship_12.15.18-06.30.19</t>
        </is>
      </c>
      <c r="E94" s="318" t="inlineStr">
        <is>
          <t>Nat Geo WILD</t>
        </is>
      </c>
      <c r="F94" s="319" t="n">
        <v>43468</v>
      </c>
      <c r="G94" s="319" t="n">
        <v>43646</v>
      </c>
      <c r="H94" s="318" t="n">
        <v>194460</v>
      </c>
      <c r="I94" s="318" t="n">
        <v>0.71</v>
      </c>
      <c r="J94" s="318">
        <f>ROUND(H94*(I94/1000),2)</f>
        <v/>
      </c>
      <c r="K94" s="318" t="n"/>
    </row>
    <row r="95">
      <c r="B95" s="317" t="n">
        <v>64</v>
      </c>
      <c r="C95" s="318" t="n">
        <v>26213563</v>
      </c>
      <c r="D95" s="318" t="inlineStr">
        <is>
          <t>NGP|Lexus_VOB Sponsorship_12.15.18-06.30.19</t>
        </is>
      </c>
      <c r="E95" s="318" t="inlineStr">
        <is>
          <t>National Geographic Channel</t>
        </is>
      </c>
      <c r="F95" s="319" t="n">
        <v>43468</v>
      </c>
      <c r="G95" s="319" t="n">
        <v>43646</v>
      </c>
      <c r="H95" s="318" t="n">
        <v>206761</v>
      </c>
      <c r="I95" s="318" t="n">
        <v>0.71</v>
      </c>
      <c r="J95" s="318">
        <f>ROUND(H95*(I95/1000),2)</f>
        <v/>
      </c>
      <c r="K95" s="318" t="n"/>
    </row>
    <row r="96">
      <c r="B96" s="317" t="n">
        <v>65</v>
      </c>
      <c r="C96" s="318" t="n">
        <v>26225249</v>
      </c>
      <c r="D96" s="318" t="inlineStr">
        <is>
          <t>NGP|Disney_FY19 Adventures by Disney_AprJune2019</t>
        </is>
      </c>
      <c r="E96" s="318" t="inlineStr">
        <is>
          <t>Nat Geo WILD</t>
        </is>
      </c>
      <c r="F96" s="319" t="n">
        <v>43579</v>
      </c>
      <c r="G96" s="319" t="n">
        <v>43646</v>
      </c>
      <c r="H96" s="318" t="n">
        <v>60637</v>
      </c>
      <c r="I96" s="318" t="n">
        <v>0.71</v>
      </c>
      <c r="J96" s="318">
        <f>ROUND(H96*(I96/1000),2)</f>
        <v/>
      </c>
      <c r="K96" s="318" t="n"/>
    </row>
    <row r="97">
      <c r="B97" s="317" t="n">
        <v>66</v>
      </c>
      <c r="C97" s="318" t="n">
        <v>26225249</v>
      </c>
      <c r="D97" s="318" t="inlineStr">
        <is>
          <t>NGP|Disney_FY19 Adventures by Disney_AprJune2019</t>
        </is>
      </c>
      <c r="E97" s="318" t="inlineStr">
        <is>
          <t>National Geographic Channel</t>
        </is>
      </c>
      <c r="F97" s="319" t="n">
        <v>43579</v>
      </c>
      <c r="G97" s="319" t="n">
        <v>43646</v>
      </c>
      <c r="H97" s="318" t="n">
        <v>132</v>
      </c>
      <c r="I97" s="318" t="n">
        <v>0.71</v>
      </c>
      <c r="J97" s="318">
        <f>ROUND(H97*(I97/1000),2)</f>
        <v/>
      </c>
      <c r="K97" s="318" t="n"/>
    </row>
    <row r="98">
      <c r="B98" s="317" t="n">
        <v>67</v>
      </c>
      <c r="C98" s="318" t="n">
        <v>26241670</v>
      </c>
      <c r="D98" s="318" t="inlineStr">
        <is>
          <t>Ocean Media 18/19 Upfront - Realtor</t>
        </is>
      </c>
      <c r="E98" s="318" t="inlineStr">
        <is>
          <t>FOX Broadcast</t>
        </is>
      </c>
      <c r="F98" s="319" t="n">
        <v>43563</v>
      </c>
      <c r="G98" s="319" t="n">
        <v>43737</v>
      </c>
      <c r="H98" s="318" t="n">
        <v>1255</v>
      </c>
      <c r="I98" s="318" t="n">
        <v>0.71</v>
      </c>
      <c r="J98" s="318">
        <f>ROUND(H98*(I98/1000),2)</f>
        <v/>
      </c>
      <c r="K98" s="318" t="n"/>
    </row>
    <row r="99">
      <c r="B99" s="317" t="n">
        <v>68</v>
      </c>
      <c r="C99" s="318" t="n">
        <v>26241670</v>
      </c>
      <c r="D99" s="318" t="inlineStr">
        <is>
          <t>Ocean Media 18/19 Upfront - Realtor</t>
        </is>
      </c>
      <c r="E99" s="318" t="inlineStr">
        <is>
          <t>FX</t>
        </is>
      </c>
      <c r="F99" s="319" t="n">
        <v>43584</v>
      </c>
      <c r="G99" s="319" t="n">
        <v>43737</v>
      </c>
      <c r="H99" s="318" t="n">
        <v>104121</v>
      </c>
      <c r="I99" s="318" t="n">
        <v>0.71</v>
      </c>
      <c r="J99" s="318">
        <f>ROUND(H99*(I99/1000),2)</f>
        <v/>
      </c>
      <c r="K99" s="318" t="n"/>
    </row>
    <row r="100">
      <c r="B100" s="317" t="n">
        <v>69</v>
      </c>
      <c r="C100" s="318" t="n">
        <v>26241670</v>
      </c>
      <c r="D100" s="318" t="inlineStr">
        <is>
          <t>Ocean Media 18/19 Upfront - Realtor</t>
        </is>
      </c>
      <c r="E100" s="318" t="inlineStr">
        <is>
          <t>FX Plus</t>
        </is>
      </c>
      <c r="F100" s="319" t="n">
        <v>43584</v>
      </c>
      <c r="G100" s="319" t="n">
        <v>43737</v>
      </c>
      <c r="H100" s="318" t="n">
        <v>581</v>
      </c>
      <c r="I100" s="318" t="n">
        <v>0.71</v>
      </c>
      <c r="J100" s="318">
        <f>ROUND(H100*(I100/1000),2)</f>
        <v/>
      </c>
      <c r="K100" s="318" t="n"/>
    </row>
    <row r="101">
      <c r="B101" s="317" t="n">
        <v>70</v>
      </c>
      <c r="C101" s="318" t="n">
        <v>26241670</v>
      </c>
      <c r="D101" s="318" t="inlineStr">
        <is>
          <t>Ocean Media 18/19 Upfront - Realtor</t>
        </is>
      </c>
      <c r="E101" s="318" t="inlineStr">
        <is>
          <t>FXM</t>
        </is>
      </c>
      <c r="F101" s="319" t="n">
        <v>43584</v>
      </c>
      <c r="G101" s="319" t="n">
        <v>43737</v>
      </c>
      <c r="H101" s="318" t="n">
        <v>198725</v>
      </c>
      <c r="I101" s="318" t="n">
        <v>0.71</v>
      </c>
      <c r="J101" s="318">
        <f>ROUND(H101*(I101/1000),2)</f>
        <v/>
      </c>
      <c r="K101" s="318" t="n"/>
    </row>
    <row r="102">
      <c r="B102" s="317" t="n">
        <v>71</v>
      </c>
      <c r="C102" s="318" t="n">
        <v>26241670</v>
      </c>
      <c r="D102" s="318" t="inlineStr">
        <is>
          <t>Ocean Media 18/19 Upfront - Realtor</t>
        </is>
      </c>
      <c r="E102" s="318" t="inlineStr">
        <is>
          <t>FXX</t>
        </is>
      </c>
      <c r="F102" s="319" t="n">
        <v>43584</v>
      </c>
      <c r="G102" s="319" t="n">
        <v>43737</v>
      </c>
      <c r="H102" s="318" t="n">
        <v>49070</v>
      </c>
      <c r="I102" s="318" t="n">
        <v>0.71</v>
      </c>
      <c r="J102" s="318">
        <f>ROUND(H102*(I102/1000),2)</f>
        <v/>
      </c>
      <c r="K102" s="318" t="n"/>
    </row>
    <row r="103">
      <c r="B103" s="317" t="n">
        <v>72</v>
      </c>
      <c r="C103" s="318" t="n">
        <v>26241670</v>
      </c>
      <c r="D103" s="318" t="inlineStr">
        <is>
          <t>Ocean Media 18/19 Upfront - Realtor</t>
        </is>
      </c>
      <c r="E103" s="318" t="inlineStr">
        <is>
          <t>Nat Geo WILD</t>
        </is>
      </c>
      <c r="F103" s="319" t="n">
        <v>43584</v>
      </c>
      <c r="G103" s="319" t="n">
        <v>43737</v>
      </c>
      <c r="H103" s="318" t="n">
        <v>53238</v>
      </c>
      <c r="I103" s="318" t="n">
        <v>0.71</v>
      </c>
      <c r="J103" s="318">
        <f>ROUND(H103*(I103/1000),2)</f>
        <v/>
      </c>
      <c r="K103" s="318" t="n"/>
    </row>
    <row r="104">
      <c r="B104" s="317" t="n">
        <v>73</v>
      </c>
      <c r="C104" s="318" t="n">
        <v>26241670</v>
      </c>
      <c r="D104" s="318" t="inlineStr">
        <is>
          <t>Ocean Media 18/19 Upfront - Realtor</t>
        </is>
      </c>
      <c r="E104" s="318" t="inlineStr">
        <is>
          <t>National Geographic Channel</t>
        </is>
      </c>
      <c r="F104" s="319" t="n">
        <v>43584</v>
      </c>
      <c r="G104" s="319" t="n">
        <v>43737</v>
      </c>
      <c r="H104" s="318" t="n">
        <v>138548</v>
      </c>
      <c r="I104" s="318" t="n">
        <v>0.71</v>
      </c>
      <c r="J104" s="318">
        <f>ROUND(H104*(I104/1000),2)</f>
        <v/>
      </c>
      <c r="K104" s="318" t="n"/>
    </row>
    <row r="105">
      <c r="B105" s="317" t="n">
        <v>74</v>
      </c>
      <c r="C105" s="318" t="n">
        <v>26316034</v>
      </c>
      <c r="D105" s="318" t="inlineStr">
        <is>
          <t>General Motors | FOX/FX VOD Upfront | 2018-2019</t>
        </is>
      </c>
      <c r="E105" s="318" t="inlineStr">
        <is>
          <t>FOX Broadcast</t>
        </is>
      </c>
      <c r="F105" s="319" t="n">
        <v>43556</v>
      </c>
      <c r="G105" s="319" t="n">
        <v>43738</v>
      </c>
      <c r="H105" s="318" t="n">
        <v>2847200</v>
      </c>
      <c r="I105" s="318" t="n">
        <v>0.71</v>
      </c>
      <c r="J105" s="318">
        <f>ROUND(H105*(I105/1000),2)</f>
        <v/>
      </c>
      <c r="K105" s="318" t="n"/>
    </row>
    <row r="106">
      <c r="B106" s="318" t="n"/>
      <c r="C106" s="318" t="n"/>
      <c r="D106" s="318" t="n"/>
      <c r="E106" s="318" t="inlineStr">
        <is>
          <t>FOX Broadcast</t>
        </is>
      </c>
      <c r="F106" s="318" t="n"/>
      <c r="G106" s="318" t="n"/>
      <c r="H106" s="318" t="n">
        <v>5800776</v>
      </c>
      <c r="I106" s="318" t="n">
        <v>0.61</v>
      </c>
      <c r="J106" s="318">
        <f>ROUND(H106*(I106/1000),2)</f>
        <v/>
      </c>
      <c r="K106" s="318" t="n"/>
    </row>
    <row r="107">
      <c r="B107" s="317" t="n">
        <v>75</v>
      </c>
      <c r="C107" s="318" t="n">
        <v>26316034</v>
      </c>
      <c r="D107" s="318" t="inlineStr">
        <is>
          <t>General Motors | FOX/FX VOD Upfront | 2018-2019</t>
        </is>
      </c>
      <c r="E107" s="318" t="inlineStr">
        <is>
          <t>FX</t>
        </is>
      </c>
      <c r="F107" s="319" t="n">
        <v>43556</v>
      </c>
      <c r="G107" s="319" t="n">
        <v>43738</v>
      </c>
      <c r="H107" s="318" t="n">
        <v>922429</v>
      </c>
      <c r="I107" s="318" t="n">
        <v>0.61</v>
      </c>
      <c r="J107" s="318">
        <f>ROUND(H107*(I107/1000),2)</f>
        <v/>
      </c>
      <c r="K107" s="318" t="n"/>
    </row>
    <row r="108">
      <c r="B108" s="317" t="n">
        <v>76</v>
      </c>
      <c r="C108" s="318" t="n">
        <v>26316034</v>
      </c>
      <c r="D108" s="318" t="inlineStr">
        <is>
          <t>General Motors | FOX/FX VOD Upfront | 2018-2019</t>
        </is>
      </c>
      <c r="E108" s="318" t="inlineStr">
        <is>
          <t>FX Plus</t>
        </is>
      </c>
      <c r="F108" s="319" t="n">
        <v>43556</v>
      </c>
      <c r="G108" s="319" t="n">
        <v>43738</v>
      </c>
      <c r="H108" s="318" t="n">
        <v>4482</v>
      </c>
      <c r="I108" s="318" t="n">
        <v>0.61</v>
      </c>
      <c r="J108" s="318">
        <f>ROUND(H108*(I108/1000),2)</f>
        <v/>
      </c>
      <c r="K108" s="318" t="n"/>
    </row>
    <row r="109">
      <c r="B109" s="317" t="n">
        <v>77</v>
      </c>
      <c r="C109" s="318" t="n">
        <v>26316034</v>
      </c>
      <c r="D109" s="318" t="inlineStr">
        <is>
          <t>General Motors | FOX/FX VOD Upfront | 2018-2019</t>
        </is>
      </c>
      <c r="E109" s="318" t="inlineStr">
        <is>
          <t>FXM</t>
        </is>
      </c>
      <c r="F109" s="319" t="n">
        <v>43556</v>
      </c>
      <c r="G109" s="319" t="n">
        <v>43738</v>
      </c>
      <c r="H109" s="318" t="n">
        <v>1691159</v>
      </c>
      <c r="I109" s="318" t="n">
        <v>0.61</v>
      </c>
      <c r="J109" s="318">
        <f>ROUND(H109*(I109/1000),2)</f>
        <v/>
      </c>
      <c r="K109" s="318" t="n"/>
    </row>
    <row r="110">
      <c r="B110" s="317" t="n">
        <v>78</v>
      </c>
      <c r="C110" s="318" t="n">
        <v>26316034</v>
      </c>
      <c r="D110" s="318" t="inlineStr">
        <is>
          <t>General Motors | FOX/FX VOD Upfront | 2018-2019</t>
        </is>
      </c>
      <c r="E110" s="318" t="inlineStr">
        <is>
          <t>FXX</t>
        </is>
      </c>
      <c r="F110" s="319" t="n">
        <v>43556</v>
      </c>
      <c r="G110" s="319" t="n">
        <v>43738</v>
      </c>
      <c r="H110" s="318" t="n">
        <v>415423</v>
      </c>
      <c r="I110" s="318" t="n">
        <v>0.61</v>
      </c>
      <c r="J110" s="318">
        <f>ROUND(H110*(I110/1000),2)</f>
        <v/>
      </c>
      <c r="K110" s="318" t="n"/>
    </row>
    <row r="111">
      <c r="B111" s="317" t="n">
        <v>79</v>
      </c>
      <c r="C111" s="318" t="n">
        <v>26347897</v>
      </c>
      <c r="D111" s="318" t="inlineStr">
        <is>
          <t>DISNEY - WALT DISNEY STUDIO DIGITAL 18/19</t>
        </is>
      </c>
      <c r="E111" s="318" t="inlineStr">
        <is>
          <t>FOX Broadcast</t>
        </is>
      </c>
      <c r="F111" s="319" t="n">
        <v>43582</v>
      </c>
      <c r="G111" s="319" t="n">
        <v>43639</v>
      </c>
      <c r="H111" s="318" t="n">
        <v>307746</v>
      </c>
      <c r="I111" s="318" t="n">
        <v>0.61</v>
      </c>
      <c r="J111" s="318">
        <f>ROUND(H111*(I111/1000),2)</f>
        <v/>
      </c>
      <c r="K111" s="318" t="n"/>
    </row>
    <row r="112">
      <c r="B112" s="317" t="n">
        <v>80</v>
      </c>
      <c r="C112" s="318" t="n">
        <v>26389928</v>
      </c>
      <c r="D112" s="318" t="inlineStr">
        <is>
          <t>VW/Digital/1819/Upfront</t>
        </is>
      </c>
      <c r="E112" s="318" t="inlineStr">
        <is>
          <t>FOX Broadcast</t>
        </is>
      </c>
      <c r="F112" s="319" t="n">
        <v>43556</v>
      </c>
      <c r="G112" s="319" t="n">
        <v>43737</v>
      </c>
      <c r="H112" s="318" t="n">
        <v>631708</v>
      </c>
      <c r="I112" s="318" t="n">
        <v>0.61</v>
      </c>
      <c r="J112" s="318">
        <f>ROUND(H112*(I112/1000),2)</f>
        <v/>
      </c>
      <c r="K112" s="318" t="n"/>
    </row>
    <row r="113">
      <c r="B113" s="317" t="n">
        <v>81</v>
      </c>
      <c r="C113" s="318" t="n">
        <v>26389928</v>
      </c>
      <c r="D113" s="318" t="inlineStr">
        <is>
          <t>VW/Digital/1819/Upfront</t>
        </is>
      </c>
      <c r="E113" s="318" t="inlineStr">
        <is>
          <t>FX</t>
        </is>
      </c>
      <c r="F113" s="319" t="n">
        <v>43556</v>
      </c>
      <c r="G113" s="319" t="n">
        <v>43737</v>
      </c>
      <c r="H113" s="318" t="n">
        <v>92510</v>
      </c>
      <c r="I113" s="318" t="n">
        <v>0.61</v>
      </c>
      <c r="J113" s="318">
        <f>ROUND(H113*(I113/1000),2)</f>
        <v/>
      </c>
      <c r="K113" s="318" t="n"/>
    </row>
    <row r="114">
      <c r="B114" s="317" t="n">
        <v>82</v>
      </c>
      <c r="C114" s="318" t="n">
        <v>26389928</v>
      </c>
      <c r="D114" s="318" t="inlineStr">
        <is>
          <t>VW/Digital/1819/Upfront</t>
        </is>
      </c>
      <c r="E114" s="318" t="inlineStr">
        <is>
          <t>FX Plus</t>
        </is>
      </c>
      <c r="F114" s="319" t="n">
        <v>43556</v>
      </c>
      <c r="G114" s="319" t="n">
        <v>43737</v>
      </c>
      <c r="H114" s="318" t="n">
        <v>488</v>
      </c>
      <c r="I114" s="318" t="n">
        <v>0.61</v>
      </c>
      <c r="J114" s="318">
        <f>ROUND(H114*(I114/1000),2)</f>
        <v/>
      </c>
      <c r="K114" s="318" t="n"/>
    </row>
    <row r="115">
      <c r="B115" s="317" t="n">
        <v>83</v>
      </c>
      <c r="C115" s="318" t="n">
        <v>26389928</v>
      </c>
      <c r="D115" s="318" t="inlineStr">
        <is>
          <t>VW/Digital/1819/Upfront</t>
        </is>
      </c>
      <c r="E115" s="318" t="inlineStr">
        <is>
          <t>FXM</t>
        </is>
      </c>
      <c r="F115" s="319" t="n">
        <v>43556</v>
      </c>
      <c r="G115" s="319" t="n">
        <v>43737</v>
      </c>
      <c r="H115" s="318" t="n">
        <v>169613</v>
      </c>
      <c r="I115" s="318" t="n">
        <v>0.61</v>
      </c>
      <c r="J115" s="318">
        <f>ROUND(H115*(I115/1000),2)</f>
        <v/>
      </c>
      <c r="K115" s="318" t="n"/>
    </row>
    <row r="116">
      <c r="B116" s="317" t="n">
        <v>84</v>
      </c>
      <c r="C116" s="318" t="n">
        <v>26389928</v>
      </c>
      <c r="D116" s="318" t="inlineStr">
        <is>
          <t>VW/Digital/1819/Upfront</t>
        </is>
      </c>
      <c r="E116" s="318" t="inlineStr">
        <is>
          <t>FXX</t>
        </is>
      </c>
      <c r="F116" s="319" t="n">
        <v>43556</v>
      </c>
      <c r="G116" s="319" t="n">
        <v>43737</v>
      </c>
      <c r="H116" s="318" t="n">
        <v>42477</v>
      </c>
      <c r="I116" s="318" t="n">
        <v>0.61</v>
      </c>
      <c r="J116" s="318">
        <f>ROUND(H116*(I116/1000),2)</f>
        <v/>
      </c>
      <c r="K116" s="318" t="n"/>
    </row>
    <row r="117">
      <c r="B117" s="317" t="n">
        <v>85</v>
      </c>
      <c r="C117" s="318" t="n">
        <v>26395983</v>
      </c>
      <c r="D117" s="318" t="inlineStr">
        <is>
          <t>GlaxoSmithKline/Digital/1819/Upfront</t>
        </is>
      </c>
      <c r="E117" s="318" t="inlineStr">
        <is>
          <t>FOX Broadcast</t>
        </is>
      </c>
      <c r="F117" s="319" t="n">
        <v>43556</v>
      </c>
      <c r="G117" s="319" t="n">
        <v>43646</v>
      </c>
      <c r="H117" s="318" t="n">
        <v>769991</v>
      </c>
      <c r="I117" s="318" t="n">
        <v>0.61</v>
      </c>
      <c r="J117" s="318">
        <f>ROUND(H117*(I117/1000),2)</f>
        <v/>
      </c>
      <c r="K117" s="318" t="n"/>
    </row>
    <row r="118">
      <c r="B118" s="317" t="n">
        <v>86</v>
      </c>
      <c r="C118" s="318" t="n">
        <v>26395983</v>
      </c>
      <c r="D118" s="318" t="inlineStr">
        <is>
          <t>GlaxoSmithKline/Digital/1819/Upfront</t>
        </is>
      </c>
      <c r="E118" s="318" t="inlineStr">
        <is>
          <t>FX</t>
        </is>
      </c>
      <c r="F118" s="319" t="n">
        <v>43556</v>
      </c>
      <c r="G118" s="319" t="n">
        <v>43646</v>
      </c>
      <c r="H118" s="318" t="n">
        <v>60601</v>
      </c>
      <c r="I118" s="318" t="n">
        <v>0.61</v>
      </c>
      <c r="J118" s="318">
        <f>ROUND(H118*(I118/1000),2)</f>
        <v/>
      </c>
      <c r="K118" s="318" t="n"/>
    </row>
    <row r="119">
      <c r="B119" s="317" t="n">
        <v>87</v>
      </c>
      <c r="C119" s="318" t="n">
        <v>26395983</v>
      </c>
      <c r="D119" s="318" t="inlineStr">
        <is>
          <t>GlaxoSmithKline/Digital/1819/Upfront</t>
        </is>
      </c>
      <c r="E119" s="318" t="inlineStr">
        <is>
          <t>FX Plus</t>
        </is>
      </c>
      <c r="F119" s="319" t="n">
        <v>43556</v>
      </c>
      <c r="G119" s="319" t="n">
        <v>43646</v>
      </c>
      <c r="H119" s="318" t="n">
        <v>468</v>
      </c>
      <c r="I119" s="318" t="n">
        <v>0.61</v>
      </c>
      <c r="J119" s="318">
        <f>ROUND(H119*(I119/1000),2)</f>
        <v/>
      </c>
      <c r="K119" s="318" t="n"/>
    </row>
    <row r="120">
      <c r="B120" s="317" t="n">
        <v>88</v>
      </c>
      <c r="C120" s="318" t="n">
        <v>26395983</v>
      </c>
      <c r="D120" s="318" t="inlineStr">
        <is>
          <t>GlaxoSmithKline/Digital/1819/Upfront</t>
        </is>
      </c>
      <c r="E120" s="318" t="inlineStr">
        <is>
          <t>FXM</t>
        </is>
      </c>
      <c r="F120" s="319" t="n">
        <v>43556</v>
      </c>
      <c r="G120" s="319" t="n">
        <v>43646</v>
      </c>
      <c r="H120" s="318" t="n">
        <v>120984</v>
      </c>
      <c r="I120" s="318" t="n">
        <v>0.61</v>
      </c>
      <c r="J120" s="318">
        <f>ROUND(H120*(I120/1000),2)</f>
        <v/>
      </c>
      <c r="K120" s="318" t="n"/>
    </row>
    <row r="121">
      <c r="B121" s="317" t="n">
        <v>89</v>
      </c>
      <c r="C121" s="318" t="n">
        <v>26395983</v>
      </c>
      <c r="D121" s="318" t="inlineStr">
        <is>
          <t>GlaxoSmithKline/Digital/1819/Upfront</t>
        </is>
      </c>
      <c r="E121" s="318" t="inlineStr">
        <is>
          <t>FXX</t>
        </is>
      </c>
      <c r="F121" s="319" t="n">
        <v>43556</v>
      </c>
      <c r="G121" s="319" t="n">
        <v>43646</v>
      </c>
      <c r="H121" s="318" t="n">
        <v>34561</v>
      </c>
      <c r="I121" s="318" t="n">
        <v>0.61</v>
      </c>
      <c r="J121" s="318">
        <f>ROUND(H121*(I121/1000),2)</f>
        <v/>
      </c>
      <c r="K121" s="318" t="n"/>
    </row>
    <row r="122">
      <c r="B122" s="317" t="n">
        <v>90</v>
      </c>
      <c r="C122" s="318" t="n">
        <v>26469217</v>
      </c>
      <c r="D122" s="318" t="inlineStr">
        <is>
          <t>E*TRADE | Assembly | Upfront 1819</t>
        </is>
      </c>
      <c r="E122" s="318" t="inlineStr">
        <is>
          <t>FOX Broadcast</t>
        </is>
      </c>
      <c r="F122" s="319" t="n">
        <v>43466</v>
      </c>
      <c r="G122" s="319" t="n">
        <v>43646</v>
      </c>
      <c r="H122" s="318" t="n">
        <v>2233072</v>
      </c>
      <c r="I122" s="318" t="n">
        <v>0.61</v>
      </c>
      <c r="J122" s="318">
        <f>ROUND(H122*(I122/1000),2)</f>
        <v/>
      </c>
      <c r="K122" s="318" t="n"/>
    </row>
    <row r="123">
      <c r="B123" s="317" t="n">
        <v>91</v>
      </c>
      <c r="C123" s="318" t="n">
        <v>26469217</v>
      </c>
      <c r="D123" s="318" t="inlineStr">
        <is>
          <t>E*TRADE | Assembly | Upfront 1819</t>
        </is>
      </c>
      <c r="E123" s="318" t="inlineStr">
        <is>
          <t>FX</t>
        </is>
      </c>
      <c r="F123" s="319" t="n">
        <v>43466</v>
      </c>
      <c r="G123" s="319" t="n">
        <v>43646</v>
      </c>
      <c r="H123" s="318" t="n">
        <v>153147</v>
      </c>
      <c r="I123" s="318" t="n">
        <v>0.61</v>
      </c>
      <c r="J123" s="318">
        <f>ROUND(H123*(I123/1000),2)</f>
        <v/>
      </c>
      <c r="K123" s="318" t="n"/>
    </row>
    <row r="124">
      <c r="B124" s="317" t="n">
        <v>92</v>
      </c>
      <c r="C124" s="318" t="n">
        <v>26469217</v>
      </c>
      <c r="D124" s="318" t="inlineStr">
        <is>
          <t>E*TRADE | Assembly | Upfront 1819</t>
        </is>
      </c>
      <c r="E124" s="318" t="inlineStr">
        <is>
          <t>FX Plus</t>
        </is>
      </c>
      <c r="F124" s="319" t="n">
        <v>43466</v>
      </c>
      <c r="G124" s="319" t="n">
        <v>43646</v>
      </c>
      <c r="H124" s="318" t="n">
        <v>991</v>
      </c>
      <c r="I124" s="318" t="n">
        <v>0.61</v>
      </c>
      <c r="J124" s="318">
        <f>ROUND(H124*(I124/1000),2)</f>
        <v/>
      </c>
      <c r="K124" s="318" t="n"/>
    </row>
    <row r="125">
      <c r="B125" s="317" t="n">
        <v>93</v>
      </c>
      <c r="C125" s="318" t="n">
        <v>26469217</v>
      </c>
      <c r="D125" s="318" t="inlineStr">
        <is>
          <t>E*TRADE | Assembly | Upfront 1819</t>
        </is>
      </c>
      <c r="E125" s="318" t="inlineStr">
        <is>
          <t>FXM</t>
        </is>
      </c>
      <c r="F125" s="319" t="n">
        <v>43466</v>
      </c>
      <c r="G125" s="319" t="n">
        <v>43646</v>
      </c>
      <c r="H125" s="318" t="n">
        <v>311673</v>
      </c>
      <c r="I125" s="318" t="n">
        <v>0.61</v>
      </c>
      <c r="J125" s="318">
        <f>ROUND(H125*(I125/1000),2)</f>
        <v/>
      </c>
      <c r="K125" s="318" t="n"/>
    </row>
    <row r="126">
      <c r="B126" s="317" t="n">
        <v>94</v>
      </c>
      <c r="C126" s="318" t="n">
        <v>26469217</v>
      </c>
      <c r="D126" s="318" t="inlineStr">
        <is>
          <t>E*TRADE | Assembly | Upfront 1819</t>
        </is>
      </c>
      <c r="E126" s="318" t="inlineStr">
        <is>
          <t>FXX</t>
        </is>
      </c>
      <c r="F126" s="319" t="n">
        <v>43466</v>
      </c>
      <c r="G126" s="319" t="n">
        <v>43646</v>
      </c>
      <c r="H126" s="318" t="n">
        <v>81488</v>
      </c>
      <c r="I126" s="318" t="n">
        <v>0.61</v>
      </c>
      <c r="J126" s="318">
        <f>ROUND(H126*(I126/1000),2)</f>
        <v/>
      </c>
      <c r="K126" s="318" t="n"/>
    </row>
    <row r="127">
      <c r="B127" s="317" t="n">
        <v>95</v>
      </c>
      <c r="C127" s="318" t="n">
        <v>26520000</v>
      </c>
      <c r="D127" s="318" t="inlineStr">
        <is>
          <t>Clorox_17/18 Upfront_FOX FEP &amp; VOD1819</t>
        </is>
      </c>
      <c r="E127" s="318" t="inlineStr">
        <is>
          <t>FOX Broadcast</t>
        </is>
      </c>
      <c r="F127" s="319" t="n">
        <v>43567</v>
      </c>
      <c r="G127" s="319" t="n">
        <v>43738</v>
      </c>
      <c r="H127" s="318" t="n">
        <v>740235</v>
      </c>
      <c r="I127" s="318" t="n">
        <v>0.61</v>
      </c>
      <c r="J127" s="318">
        <f>ROUND(H127*(I127/1000),2)</f>
        <v/>
      </c>
      <c r="K127" s="318" t="n"/>
    </row>
    <row r="128">
      <c r="B128" s="317" t="n">
        <v>96</v>
      </c>
      <c r="C128" s="318" t="n">
        <v>26520000</v>
      </c>
      <c r="D128" s="318" t="inlineStr">
        <is>
          <t>Clorox_17/18 Upfront_FOX FEP &amp; VOD1819</t>
        </is>
      </c>
      <c r="E128" s="318" t="inlineStr">
        <is>
          <t>FX</t>
        </is>
      </c>
      <c r="F128" s="319" t="n">
        <v>43567</v>
      </c>
      <c r="G128" s="319" t="n">
        <v>43738</v>
      </c>
      <c r="H128" s="318" t="n">
        <v>526749</v>
      </c>
      <c r="I128" s="318" t="n">
        <v>0.61</v>
      </c>
      <c r="J128" s="318">
        <f>ROUND(H128*(I128/1000),2)</f>
        <v/>
      </c>
      <c r="K128" s="318" t="n"/>
    </row>
    <row r="129">
      <c r="B129" s="317" t="n">
        <v>97</v>
      </c>
      <c r="C129" s="318" t="n">
        <v>26520000</v>
      </c>
      <c r="D129" s="318" t="inlineStr">
        <is>
          <t>Clorox_17/18 Upfront_FOX FEP &amp; VOD1819</t>
        </is>
      </c>
      <c r="E129" s="318" t="inlineStr">
        <is>
          <t>FX Plus</t>
        </is>
      </c>
      <c r="F129" s="319" t="n">
        <v>43567</v>
      </c>
      <c r="G129" s="319" t="n">
        <v>43738</v>
      </c>
      <c r="H129" s="318" t="n">
        <v>2391</v>
      </c>
      <c r="I129" s="318" t="n">
        <v>0.61</v>
      </c>
      <c r="J129" s="318">
        <f>ROUND(H129*(I129/1000),2)</f>
        <v/>
      </c>
      <c r="K129" s="318" t="n"/>
    </row>
    <row r="130">
      <c r="B130" s="317" t="n">
        <v>98</v>
      </c>
      <c r="C130" s="318" t="n">
        <v>26520000</v>
      </c>
      <c r="D130" s="318" t="inlineStr">
        <is>
          <t>Clorox_17/18 Upfront_FOX FEP &amp; VOD1819</t>
        </is>
      </c>
      <c r="E130" s="318" t="inlineStr">
        <is>
          <t>FXM</t>
        </is>
      </c>
      <c r="F130" s="319" t="n">
        <v>43567</v>
      </c>
      <c r="G130" s="319" t="n">
        <v>43738</v>
      </c>
      <c r="H130" s="318" t="n">
        <v>1146710</v>
      </c>
      <c r="I130" s="318" t="n">
        <v>0.61</v>
      </c>
      <c r="J130" s="318">
        <f>ROUND(H130*(I130/1000),2)</f>
        <v/>
      </c>
      <c r="K130" s="318" t="n"/>
    </row>
    <row r="131">
      <c r="B131" s="317" t="n">
        <v>99</v>
      </c>
      <c r="C131" s="318" t="n">
        <v>26520000</v>
      </c>
      <c r="D131" s="318" t="inlineStr">
        <is>
          <t>Clorox_17/18 Upfront_FOX FEP &amp; VOD1819</t>
        </is>
      </c>
      <c r="E131" s="318" t="inlineStr">
        <is>
          <t>FXX</t>
        </is>
      </c>
      <c r="F131" s="319" t="n">
        <v>43567</v>
      </c>
      <c r="G131" s="319" t="n">
        <v>43738</v>
      </c>
      <c r="H131" s="318" t="n">
        <v>224158</v>
      </c>
      <c r="I131" s="318" t="n">
        <v>0.61</v>
      </c>
      <c r="J131" s="318">
        <f>ROUND(H131*(I131/1000),2)</f>
        <v/>
      </c>
      <c r="K131" s="318" t="n"/>
    </row>
    <row r="132">
      <c r="B132" s="317" t="n">
        <v>100</v>
      </c>
      <c r="C132" s="318" t="n">
        <v>26563245</v>
      </c>
      <c r="D132" s="318" t="inlineStr">
        <is>
          <t>Pizza Hut FOX Digital Upfront1819</t>
        </is>
      </c>
      <c r="E132" s="318" t="inlineStr">
        <is>
          <t>FOX Broadcast</t>
        </is>
      </c>
      <c r="F132" s="319" t="n">
        <v>43556</v>
      </c>
      <c r="G132" s="319" t="n">
        <v>43737</v>
      </c>
      <c r="H132" s="318" t="n">
        <v>269536</v>
      </c>
      <c r="I132" s="318" t="n">
        <v>0.61</v>
      </c>
      <c r="J132" s="318">
        <f>ROUND(H132*(I132/1000),2)</f>
        <v/>
      </c>
      <c r="K132" s="318" t="n"/>
    </row>
    <row r="133">
      <c r="B133" s="317" t="n">
        <v>101</v>
      </c>
      <c r="C133" s="318" t="n">
        <v>26723581</v>
      </c>
      <c r="D133" s="318" t="inlineStr">
        <is>
          <t>Hotels.com | 18/19 Upfront | HOT_HOT_028</t>
        </is>
      </c>
      <c r="E133" s="318" t="inlineStr">
        <is>
          <t>FOX Broadcast</t>
        </is>
      </c>
      <c r="F133" s="319" t="n">
        <v>43586</v>
      </c>
      <c r="G133" s="319" t="n">
        <v>43646</v>
      </c>
      <c r="H133" s="318" t="n">
        <v>95315</v>
      </c>
      <c r="I133" s="318" t="n">
        <v>0.61</v>
      </c>
      <c r="J133" s="318">
        <f>ROUND(H133*(I133/1000),2)</f>
        <v/>
      </c>
      <c r="K133" s="318" t="n"/>
    </row>
    <row r="134">
      <c r="B134" s="317" t="n">
        <v>102</v>
      </c>
      <c r="C134" s="318" t="n">
        <v>26761820</v>
      </c>
      <c r="D134" s="318" t="inlineStr">
        <is>
          <t>Nationwide Insurance_18/19 FOX Video UPF</t>
        </is>
      </c>
      <c r="E134" s="318" t="inlineStr">
        <is>
          <t>FOX Broadcast</t>
        </is>
      </c>
      <c r="F134" s="319" t="n">
        <v>43563</v>
      </c>
      <c r="G134" s="319" t="n">
        <v>43736</v>
      </c>
      <c r="H134" s="318" t="n">
        <v>1362460</v>
      </c>
      <c r="I134" s="318" t="n">
        <v>0.61</v>
      </c>
      <c r="J134" s="318">
        <f>ROUND(H134*(I134/1000),2)</f>
        <v/>
      </c>
      <c r="K134" s="318" t="n"/>
    </row>
    <row r="135">
      <c r="B135" s="317" t="n">
        <v>103</v>
      </c>
      <c r="C135" s="318" t="n">
        <v>26761968</v>
      </c>
      <c r="D135" s="318" t="inlineStr">
        <is>
          <t>SONY Pictures | 18-19 Upfront Digital</t>
        </is>
      </c>
      <c r="E135" s="318" t="inlineStr">
        <is>
          <t>FOX Broadcast</t>
        </is>
      </c>
      <c r="F135" s="319" t="n">
        <v>43418</v>
      </c>
      <c r="G135" s="319" t="n">
        <v>43737</v>
      </c>
      <c r="H135" s="318" t="n">
        <v>474464</v>
      </c>
      <c r="I135" s="318" t="n">
        <v>0.61</v>
      </c>
      <c r="J135" s="318">
        <f>ROUND(H135*(I135/1000),2)</f>
        <v/>
      </c>
      <c r="K135" s="318" t="n"/>
    </row>
    <row r="136">
      <c r="B136" s="317" t="n">
        <v>104</v>
      </c>
      <c r="C136" s="318" t="n">
        <v>26761968</v>
      </c>
      <c r="D136" s="318" t="inlineStr">
        <is>
          <t>SONY Pictures | 18-19 Upfront Digital</t>
        </is>
      </c>
      <c r="E136" s="318" t="inlineStr">
        <is>
          <t>FX</t>
        </is>
      </c>
      <c r="F136" s="319" t="n">
        <v>43418</v>
      </c>
      <c r="G136" s="319" t="n">
        <v>43737</v>
      </c>
      <c r="H136" s="318" t="n">
        <v>360173</v>
      </c>
      <c r="I136" s="318" t="n">
        <v>0.61</v>
      </c>
      <c r="J136" s="318">
        <f>ROUND(H136*(I136/1000),2)</f>
        <v/>
      </c>
      <c r="K136" s="318" t="n"/>
    </row>
    <row r="137">
      <c r="B137" s="317" t="n">
        <v>105</v>
      </c>
      <c r="C137" s="318" t="n">
        <v>26761968</v>
      </c>
      <c r="D137" s="318" t="inlineStr">
        <is>
          <t>SONY Pictures | 18-19 Upfront Digital</t>
        </is>
      </c>
      <c r="E137" s="318" t="inlineStr">
        <is>
          <t>FX Plus</t>
        </is>
      </c>
      <c r="F137" s="319" t="n">
        <v>43418</v>
      </c>
      <c r="G137" s="319" t="n">
        <v>43737</v>
      </c>
      <c r="H137" s="318" t="n">
        <v>1448</v>
      </c>
      <c r="I137" s="318" t="n">
        <v>0.61</v>
      </c>
      <c r="J137" s="318">
        <f>ROUND(H137*(I137/1000),2)</f>
        <v/>
      </c>
      <c r="K137" s="318" t="n"/>
    </row>
    <row r="138">
      <c r="B138" s="317" t="n">
        <v>106</v>
      </c>
      <c r="C138" s="318" t="n">
        <v>26761968</v>
      </c>
      <c r="D138" s="318" t="inlineStr">
        <is>
          <t>SONY Pictures | 18-19 Upfront Digital</t>
        </is>
      </c>
      <c r="E138" s="318" t="inlineStr">
        <is>
          <t>FXM</t>
        </is>
      </c>
      <c r="F138" s="319" t="n">
        <v>43418</v>
      </c>
      <c r="G138" s="319" t="n">
        <v>43737</v>
      </c>
      <c r="H138" s="318" t="n">
        <v>119785</v>
      </c>
      <c r="I138" s="318" t="n">
        <v>0.61</v>
      </c>
      <c r="J138" s="318">
        <f>ROUND(H138*(I138/1000),2)</f>
        <v/>
      </c>
      <c r="K138" s="318" t="n"/>
    </row>
    <row r="139">
      <c r="B139" s="317" t="n">
        <v>107</v>
      </c>
      <c r="C139" s="318" t="n">
        <v>26761968</v>
      </c>
      <c r="D139" s="318" t="inlineStr">
        <is>
          <t>SONY Pictures | 18-19 Upfront Digital</t>
        </is>
      </c>
      <c r="E139" s="318" t="inlineStr">
        <is>
          <t>FXX</t>
        </is>
      </c>
      <c r="F139" s="319" t="n">
        <v>43418</v>
      </c>
      <c r="G139" s="319" t="n">
        <v>43737</v>
      </c>
      <c r="H139" s="318" t="n">
        <v>47803</v>
      </c>
      <c r="I139" s="318" t="n">
        <v>0.61</v>
      </c>
      <c r="J139" s="318">
        <f>ROUND(H139*(I139/1000),2)</f>
        <v/>
      </c>
      <c r="K139" s="318" t="n"/>
    </row>
    <row r="140">
      <c r="B140" s="317" t="n">
        <v>108</v>
      </c>
      <c r="C140" s="318" t="n">
        <v>26763952</v>
      </c>
      <c r="D140" s="318" t="inlineStr">
        <is>
          <t>Ad Council | End Family Fire | Q3'18 - Q1'19</t>
        </is>
      </c>
      <c r="E140" s="318" t="inlineStr">
        <is>
          <t>FOX Broadcast</t>
        </is>
      </c>
      <c r="F140" s="319" t="n">
        <v>43325</v>
      </c>
      <c r="G140" s="319" t="n">
        <v>-1</v>
      </c>
      <c r="H140" s="318" t="n">
        <v>1</v>
      </c>
      <c r="I140" s="318" t="n">
        <v>0.61</v>
      </c>
      <c r="J140" s="318">
        <f>ROUND(H140*(I140/1000),2)</f>
        <v/>
      </c>
      <c r="K140" s="318" t="n"/>
    </row>
    <row r="141">
      <c r="B141" s="317" t="n">
        <v>109</v>
      </c>
      <c r="C141" s="318" t="n">
        <v>26763952</v>
      </c>
      <c r="D141" s="318" t="inlineStr">
        <is>
          <t>Ad Council | End Family Fire | Q3'18 - Q1'19</t>
        </is>
      </c>
      <c r="E141" s="318" t="inlineStr">
        <is>
          <t>FX</t>
        </is>
      </c>
      <c r="F141" s="319" t="n">
        <v>43325</v>
      </c>
      <c r="G141" s="319" t="n">
        <v>-1</v>
      </c>
      <c r="H141" s="318" t="n">
        <v>1133710</v>
      </c>
      <c r="I141" s="318" t="n">
        <v>0.61</v>
      </c>
      <c r="J141" s="318">
        <f>ROUND(H141*(I141/1000),2)</f>
        <v/>
      </c>
      <c r="K141" s="318" t="n"/>
    </row>
    <row r="142">
      <c r="B142" s="317" t="n">
        <v>110</v>
      </c>
      <c r="C142" s="318" t="n">
        <v>26763952</v>
      </c>
      <c r="D142" s="318" t="inlineStr">
        <is>
          <t>Ad Council | End Family Fire | Q3'18 - Q1'19</t>
        </is>
      </c>
      <c r="E142" s="318" t="inlineStr">
        <is>
          <t>FX Plus</t>
        </is>
      </c>
      <c r="F142" s="319" t="n">
        <v>43325</v>
      </c>
      <c r="G142" s="319" t="n">
        <v>-1</v>
      </c>
      <c r="H142" s="318" t="n">
        <v>3514</v>
      </c>
      <c r="I142" s="318" t="n">
        <v>0.61</v>
      </c>
      <c r="J142" s="318">
        <f>ROUND(H142*(I142/1000),2)</f>
        <v/>
      </c>
      <c r="K142" s="318" t="n"/>
    </row>
    <row r="143">
      <c r="B143" s="317" t="n">
        <v>111</v>
      </c>
      <c r="C143" s="318" t="n">
        <v>26763952</v>
      </c>
      <c r="D143" s="318" t="inlineStr">
        <is>
          <t>Ad Council | End Family Fire | Q3'18 - Q1'19</t>
        </is>
      </c>
      <c r="E143" s="318" t="inlineStr">
        <is>
          <t>FXX</t>
        </is>
      </c>
      <c r="F143" s="319" t="n">
        <v>43325</v>
      </c>
      <c r="G143" s="319" t="n">
        <v>-1</v>
      </c>
      <c r="H143" s="318" t="n">
        <v>313578</v>
      </c>
      <c r="I143" s="318" t="n">
        <v>0.61</v>
      </c>
      <c r="J143" s="318">
        <f>ROUND(H143*(I143/1000),2)</f>
        <v/>
      </c>
      <c r="K143" s="318" t="n"/>
    </row>
    <row r="144">
      <c r="B144" s="317" t="n">
        <v>112</v>
      </c>
      <c r="C144" s="318" t="n">
        <v>26858447</v>
      </c>
      <c r="D144" s="318" t="inlineStr">
        <is>
          <t>Domino's | Q2'19 | Cash UF 18'19</t>
        </is>
      </c>
      <c r="E144" s="318" t="inlineStr">
        <is>
          <t>FOX Broadcast</t>
        </is>
      </c>
      <c r="F144" s="319" t="n">
        <v>43556</v>
      </c>
      <c r="G144" s="319" t="n">
        <v>43646</v>
      </c>
      <c r="H144" s="318" t="n">
        <v>43516</v>
      </c>
      <c r="I144" s="318" t="n">
        <v>0.61</v>
      </c>
      <c r="J144" s="318">
        <f>ROUND(H144*(I144/1000),2)</f>
        <v/>
      </c>
      <c r="K144" s="318" t="n"/>
    </row>
    <row r="145">
      <c r="B145" s="317" t="n">
        <v>113</v>
      </c>
      <c r="C145" s="318" t="n">
        <v>26858447</v>
      </c>
      <c r="D145" s="318" t="inlineStr">
        <is>
          <t>Domino's | Q2'19 | Cash UF 18'19 | DNP_OLV_194</t>
        </is>
      </c>
      <c r="E145" s="318" t="inlineStr">
        <is>
          <t>FOX Broadcast</t>
        </is>
      </c>
      <c r="F145" s="319" t="n">
        <v>43556</v>
      </c>
      <c r="G145" s="319" t="n">
        <v>43646</v>
      </c>
      <c r="H145" s="318" t="n">
        <v>29619</v>
      </c>
      <c r="I145" s="318" t="n">
        <v>0.61</v>
      </c>
      <c r="J145" s="318">
        <f>ROUND(H145*(I145/1000),2)</f>
        <v/>
      </c>
      <c r="K145" s="318" t="n"/>
    </row>
    <row r="146">
      <c r="B146" s="317" t="n">
        <v>114</v>
      </c>
      <c r="C146" s="318" t="n">
        <v>26862670</v>
      </c>
      <c r="D146" s="318" t="inlineStr">
        <is>
          <t>KIA Digital FOX FEP UF 18/19</t>
        </is>
      </c>
      <c r="E146" s="318" t="inlineStr">
        <is>
          <t>FOX Broadcast</t>
        </is>
      </c>
      <c r="F146" s="319" t="n">
        <v>43556</v>
      </c>
      <c r="G146" s="319" t="n">
        <v>43737</v>
      </c>
      <c r="H146" s="318" t="n">
        <v>1547246</v>
      </c>
      <c r="I146" s="318" t="n">
        <v>0.61</v>
      </c>
      <c r="J146" s="318">
        <f>ROUND(H146*(I146/1000),2)</f>
        <v/>
      </c>
      <c r="K146" s="318" t="n"/>
    </row>
    <row r="147">
      <c r="B147" s="317" t="n">
        <v>115</v>
      </c>
      <c r="C147" s="318" t="n">
        <v>26869371</v>
      </c>
      <c r="D147" s="318" t="inlineStr">
        <is>
          <t>WW Digital 18/19 UF</t>
        </is>
      </c>
      <c r="E147" s="318" t="inlineStr">
        <is>
          <t>FOX Broadcast</t>
        </is>
      </c>
      <c r="F147" s="319" t="n">
        <v>43556</v>
      </c>
      <c r="G147" s="319" t="n">
        <v>43737</v>
      </c>
      <c r="H147" s="318" t="n">
        <v>85918</v>
      </c>
      <c r="I147" s="318" t="n">
        <v>0.61</v>
      </c>
      <c r="J147" s="318">
        <f>ROUND(H147*(I147/1000),2)</f>
        <v/>
      </c>
      <c r="K147" s="318" t="n"/>
    </row>
    <row r="148">
      <c r="B148" s="317" t="n">
        <v>116</v>
      </c>
      <c r="C148" s="318" t="n">
        <v>26878176</v>
      </c>
      <c r="D148" s="318" t="inlineStr">
        <is>
          <t>SUBWAY FOX NOW / FOXonHULU / FOX VOD / FOX SPORTS DIGITAL UPFRONT 2018-2019</t>
        </is>
      </c>
      <c r="E148" s="318" t="inlineStr">
        <is>
          <t>FOX Broadcast</t>
        </is>
      </c>
      <c r="F148" s="319" t="n">
        <v>43397</v>
      </c>
      <c r="G148" s="319" t="n">
        <v>43738</v>
      </c>
      <c r="H148" s="318" t="n">
        <v>101927</v>
      </c>
      <c r="I148" s="318" t="n">
        <v>0.61</v>
      </c>
      <c r="J148" s="318">
        <f>ROUND(H148*(I148/1000),2)</f>
        <v/>
      </c>
      <c r="K148" s="318" t="n"/>
    </row>
    <row r="149">
      <c r="B149" s="317" t="n">
        <v>117</v>
      </c>
      <c r="C149" s="318" t="n">
        <v>26878176</v>
      </c>
      <c r="D149" s="318" t="inlineStr">
        <is>
          <t>SUBWAY FOX NOW / FOXonHULU / FOX VOD / FOX SPORTS DIGITAL UPFRONT 2018-2019</t>
        </is>
      </c>
      <c r="E149" s="318" t="inlineStr">
        <is>
          <t>FX</t>
        </is>
      </c>
      <c r="F149" s="319" t="n">
        <v>43397</v>
      </c>
      <c r="G149" s="319" t="n">
        <v>43738</v>
      </c>
      <c r="H149" s="318" t="n">
        <v>44630</v>
      </c>
      <c r="I149" s="318" t="n">
        <v>0.61</v>
      </c>
      <c r="J149" s="318">
        <f>ROUND(H149*(I149/1000),2)</f>
        <v/>
      </c>
      <c r="K149" s="318" t="n"/>
    </row>
    <row r="150">
      <c r="B150" s="317" t="n">
        <v>118</v>
      </c>
      <c r="C150" s="318" t="n">
        <v>26878176</v>
      </c>
      <c r="D150" s="318" t="inlineStr">
        <is>
          <t>SUBWAY FOX NOW / FOXonHULU / FOX VOD / FOX SPORTS DIGITAL UPFRONT 2018-2019</t>
        </is>
      </c>
      <c r="E150" s="318" t="inlineStr">
        <is>
          <t>FX Plus</t>
        </is>
      </c>
      <c r="F150" s="319" t="n">
        <v>43397</v>
      </c>
      <c r="G150" s="319" t="n">
        <v>43738</v>
      </c>
      <c r="H150" s="318" t="n">
        <v>177</v>
      </c>
      <c r="I150" s="318" t="n">
        <v>0.61</v>
      </c>
      <c r="J150" s="318">
        <f>ROUND(H150*(I150/1000),2)</f>
        <v/>
      </c>
      <c r="K150" s="318" t="n"/>
    </row>
    <row r="151">
      <c r="B151" s="317" t="n">
        <v>119</v>
      </c>
      <c r="C151" s="318" t="n">
        <v>26878176</v>
      </c>
      <c r="D151" s="318" t="inlineStr">
        <is>
          <t>SUBWAY FOX NOW / FOXonHULU / FOX VOD / FOX SPORTS DIGITAL UPFRONT 2018-2019</t>
        </is>
      </c>
      <c r="E151" s="318" t="inlineStr">
        <is>
          <t>FXM</t>
        </is>
      </c>
      <c r="F151" s="319" t="n">
        <v>43397</v>
      </c>
      <c r="G151" s="319" t="n">
        <v>43738</v>
      </c>
      <c r="H151" s="318" t="n">
        <v>89404</v>
      </c>
      <c r="I151" s="318" t="n">
        <v>0.61</v>
      </c>
      <c r="J151" s="318">
        <f>ROUND(H151*(I151/1000),2)</f>
        <v/>
      </c>
      <c r="K151" s="318" t="n"/>
    </row>
    <row r="152">
      <c r="B152" s="317" t="n">
        <v>120</v>
      </c>
      <c r="C152" s="318" t="n">
        <v>26878176</v>
      </c>
      <c r="D152" s="318" t="inlineStr">
        <is>
          <t>SUBWAY FOX NOW / FOXonHULU / FOX VOD / FOX SPORTS DIGITAL UPFRONT 2018-2019</t>
        </is>
      </c>
      <c r="E152" s="318" t="inlineStr">
        <is>
          <t>FXX</t>
        </is>
      </c>
      <c r="F152" s="319" t="n">
        <v>43397</v>
      </c>
      <c r="G152" s="319" t="n">
        <v>43738</v>
      </c>
      <c r="H152" s="318" t="n">
        <v>17014</v>
      </c>
      <c r="I152" s="318" t="n">
        <v>0.61</v>
      </c>
      <c r="J152" s="318">
        <f>ROUND(H152*(I152/1000),2)</f>
        <v/>
      </c>
      <c r="K152" s="318" t="n"/>
    </row>
    <row r="153">
      <c r="B153" s="317" t="n">
        <v>121</v>
      </c>
      <c r="C153" s="318" t="n">
        <v>26884273</v>
      </c>
      <c r="D153" s="318" t="inlineStr">
        <is>
          <t>Ocean Media 18/19 Upfront - Priceline</t>
        </is>
      </c>
      <c r="E153" s="318" t="inlineStr">
        <is>
          <t>FOX Broadcast</t>
        </is>
      </c>
      <c r="F153" s="319" t="n">
        <v>43586</v>
      </c>
      <c r="G153" s="319" t="n">
        <v>43738</v>
      </c>
      <c r="H153" s="318" t="n">
        <v>246</v>
      </c>
      <c r="I153" s="318" t="n">
        <v>0.61</v>
      </c>
      <c r="J153" s="318">
        <f>ROUND(H153*(I153/1000),2)</f>
        <v/>
      </c>
      <c r="K153" s="318" t="n"/>
    </row>
    <row r="154">
      <c r="B154" s="317" t="n">
        <v>122</v>
      </c>
      <c r="C154" s="318" t="n">
        <v>26884273</v>
      </c>
      <c r="D154" s="318" t="inlineStr">
        <is>
          <t>Ocean Media 18/19 Upfront - Priceline</t>
        </is>
      </c>
      <c r="E154" s="318" t="inlineStr">
        <is>
          <t>FX</t>
        </is>
      </c>
      <c r="F154" s="319" t="n">
        <v>43586</v>
      </c>
      <c r="G154" s="319" t="n">
        <v>43738</v>
      </c>
      <c r="H154" s="318" t="n">
        <v>16803</v>
      </c>
      <c r="I154" s="318" t="n">
        <v>0.61</v>
      </c>
      <c r="J154" s="318">
        <f>ROUND(H154*(I154/1000),2)</f>
        <v/>
      </c>
      <c r="K154" s="318" t="n"/>
    </row>
    <row r="155">
      <c r="B155" s="317" t="n">
        <v>123</v>
      </c>
      <c r="C155" s="318" t="n">
        <v>26884273</v>
      </c>
      <c r="D155" s="318" t="inlineStr">
        <is>
          <t>Ocean Media 18/19 Upfront - Priceline</t>
        </is>
      </c>
      <c r="E155" s="318" t="inlineStr">
        <is>
          <t>FX Plus</t>
        </is>
      </c>
      <c r="F155" s="319" t="n">
        <v>43586</v>
      </c>
      <c r="G155" s="319" t="n">
        <v>43738</v>
      </c>
      <c r="H155" s="318" t="n">
        <v>61</v>
      </c>
      <c r="I155" s="318" t="n">
        <v>0.61</v>
      </c>
      <c r="J155" s="318">
        <f>ROUND(H155*(I155/1000),2)</f>
        <v/>
      </c>
      <c r="K155" s="318" t="n"/>
    </row>
    <row r="156">
      <c r="B156" s="317" t="n">
        <v>124</v>
      </c>
      <c r="C156" s="318" t="n">
        <v>26884273</v>
      </c>
      <c r="D156" s="318" t="inlineStr">
        <is>
          <t>Ocean Media 18/19 Upfront - Priceline</t>
        </is>
      </c>
      <c r="E156" s="318" t="inlineStr">
        <is>
          <t>FXM</t>
        </is>
      </c>
      <c r="F156" s="319" t="n">
        <v>43586</v>
      </c>
      <c r="G156" s="319" t="n">
        <v>43738</v>
      </c>
      <c r="H156" s="318" t="n">
        <v>27912</v>
      </c>
      <c r="I156" s="318" t="n">
        <v>0.61</v>
      </c>
      <c r="J156" s="318">
        <f>ROUND(H156*(I156/1000),2)</f>
        <v/>
      </c>
      <c r="K156" s="318" t="n"/>
    </row>
    <row r="157">
      <c r="B157" s="317" t="n">
        <v>125</v>
      </c>
      <c r="C157" s="318" t="n">
        <v>26884273</v>
      </c>
      <c r="D157" s="318" t="inlineStr">
        <is>
          <t>Ocean Media 18/19 Upfront - Priceline</t>
        </is>
      </c>
      <c r="E157" s="318" t="inlineStr">
        <is>
          <t>FXX</t>
        </is>
      </c>
      <c r="F157" s="319" t="n">
        <v>43586</v>
      </c>
      <c r="G157" s="319" t="n">
        <v>43738</v>
      </c>
      <c r="H157" s="318" t="n">
        <v>7102</v>
      </c>
      <c r="I157" s="318" t="n">
        <v>0.61</v>
      </c>
      <c r="J157" s="318">
        <f>ROUND(H157*(I157/1000),2)</f>
        <v/>
      </c>
      <c r="K157" s="318" t="n"/>
    </row>
    <row r="158">
      <c r="B158" s="317" t="n">
        <v>126</v>
      </c>
      <c r="C158" s="318" t="n">
        <v>26884273</v>
      </c>
      <c r="D158" s="318" t="inlineStr">
        <is>
          <t>Ocean Media 18/19 Upfront - Priceline</t>
        </is>
      </c>
      <c r="E158" s="318" t="inlineStr">
        <is>
          <t>Nat Geo WILD</t>
        </is>
      </c>
      <c r="F158" s="319" t="n">
        <v>43586</v>
      </c>
      <c r="G158" s="319" t="n">
        <v>43738</v>
      </c>
      <c r="H158" s="318" t="n">
        <v>15625</v>
      </c>
      <c r="I158" s="318" t="n">
        <v>0.61</v>
      </c>
      <c r="J158" s="318">
        <f>ROUND(H158*(I158/1000),2)</f>
        <v/>
      </c>
      <c r="K158" s="318" t="n"/>
    </row>
    <row r="159">
      <c r="B159" s="317" t="n">
        <v>127</v>
      </c>
      <c r="C159" s="318" t="n">
        <v>26884273</v>
      </c>
      <c r="D159" s="318" t="inlineStr">
        <is>
          <t>Ocean Media 18/19 Upfront - Priceline</t>
        </is>
      </c>
      <c r="E159" s="318" t="inlineStr">
        <is>
          <t>National Geographic Channel</t>
        </is>
      </c>
      <c r="F159" s="319" t="n">
        <v>43586</v>
      </c>
      <c r="G159" s="319" t="n">
        <v>43738</v>
      </c>
      <c r="H159" s="318" t="n">
        <v>30401</v>
      </c>
      <c r="I159" s="318" t="n">
        <v>0.61</v>
      </c>
      <c r="J159" s="318">
        <f>ROUND(H159*(I159/1000),2)</f>
        <v/>
      </c>
      <c r="K159" s="318" t="n"/>
    </row>
    <row r="160">
      <c r="B160" s="317" t="n">
        <v>128</v>
      </c>
      <c r="C160" s="318" t="n">
        <v>26912057</v>
      </c>
      <c r="D160" s="318" t="inlineStr">
        <is>
          <t>Popeyes Digital 18/19 UF</t>
        </is>
      </c>
      <c r="E160" s="318" t="inlineStr">
        <is>
          <t>FOX Broadcast</t>
        </is>
      </c>
      <c r="F160" s="319" t="n">
        <v>43497</v>
      </c>
      <c r="G160" s="319" t="n">
        <v>43737</v>
      </c>
      <c r="H160" s="318" t="n">
        <v>534</v>
      </c>
      <c r="I160" s="318" t="n">
        <v>0.61</v>
      </c>
      <c r="J160" s="318">
        <f>ROUND(H160*(I160/1000),2)</f>
        <v/>
      </c>
      <c r="K160" s="318" t="n"/>
    </row>
    <row r="161">
      <c r="B161" s="317" t="n">
        <v>129</v>
      </c>
      <c r="C161" s="318" t="n">
        <v>26912057</v>
      </c>
      <c r="D161" s="318" t="inlineStr">
        <is>
          <t>Popeyes Digital 18/19 UF</t>
        </is>
      </c>
      <c r="E161" s="318" t="inlineStr">
        <is>
          <t>FX</t>
        </is>
      </c>
      <c r="F161" s="319" t="n">
        <v>43497</v>
      </c>
      <c r="G161" s="319" t="n">
        <v>43737</v>
      </c>
      <c r="H161" s="318" t="n">
        <v>9337</v>
      </c>
      <c r="I161" s="318" t="n">
        <v>0.61</v>
      </c>
      <c r="J161" s="318">
        <f>ROUND(H161*(I161/1000),2)</f>
        <v/>
      </c>
      <c r="K161" s="318" t="n"/>
    </row>
    <row r="162">
      <c r="B162" s="317" t="n">
        <v>130</v>
      </c>
      <c r="C162" s="318" t="n">
        <v>26912057</v>
      </c>
      <c r="D162" s="318" t="inlineStr">
        <is>
          <t>Popeyes Digital 18/19 UF</t>
        </is>
      </c>
      <c r="E162" s="318" t="inlineStr">
        <is>
          <t>FX Plus</t>
        </is>
      </c>
      <c r="F162" s="319" t="n">
        <v>43497</v>
      </c>
      <c r="G162" s="319" t="n">
        <v>43737</v>
      </c>
      <c r="H162" s="318" t="n">
        <v>59</v>
      </c>
      <c r="I162" s="318" t="n">
        <v>0.61</v>
      </c>
      <c r="J162" s="318">
        <f>ROUND(H162*(I162/1000),2)</f>
        <v/>
      </c>
      <c r="K162" s="318" t="n"/>
    </row>
    <row r="163">
      <c r="B163" s="317" t="n">
        <v>131</v>
      </c>
      <c r="C163" s="318" t="n">
        <v>26912057</v>
      </c>
      <c r="D163" s="318" t="inlineStr">
        <is>
          <t>Popeyes Digital 18/19 UF</t>
        </is>
      </c>
      <c r="E163" s="318" t="inlineStr">
        <is>
          <t>FXM</t>
        </is>
      </c>
      <c r="F163" s="319" t="n">
        <v>43497</v>
      </c>
      <c r="G163" s="319" t="n">
        <v>43737</v>
      </c>
      <c r="H163" s="318" t="n">
        <v>19743</v>
      </c>
      <c r="I163" s="318" t="n">
        <v>0.61</v>
      </c>
      <c r="J163" s="318">
        <f>ROUND(H163*(I163/1000),2)</f>
        <v/>
      </c>
      <c r="K163" s="318" t="n"/>
    </row>
    <row r="164">
      <c r="B164" s="317" t="n">
        <v>132</v>
      </c>
      <c r="C164" s="318" t="n">
        <v>26912057</v>
      </c>
      <c r="D164" s="318" t="inlineStr">
        <is>
          <t>Popeyes Digital 18/19 UF</t>
        </is>
      </c>
      <c r="E164" s="318" t="inlineStr">
        <is>
          <t>FXX</t>
        </is>
      </c>
      <c r="F164" s="319" t="n">
        <v>43497</v>
      </c>
      <c r="G164" s="319" t="n">
        <v>43737</v>
      </c>
      <c r="H164" s="318" t="n">
        <v>5597</v>
      </c>
      <c r="I164" s="318" t="n">
        <v>0.61</v>
      </c>
      <c r="J164" s="318">
        <f>ROUND(H164*(I164/1000),2)</f>
        <v/>
      </c>
      <c r="K164" s="318" t="n"/>
    </row>
    <row r="165">
      <c r="B165" s="317" t="n">
        <v>133</v>
      </c>
      <c r="C165" s="318" t="n">
        <v>26912057</v>
      </c>
      <c r="D165" s="318" t="inlineStr">
        <is>
          <t>Popeyes Digital 18/19 UF</t>
        </is>
      </c>
      <c r="E165" s="318" t="inlineStr">
        <is>
          <t>Nat Geo WILD</t>
        </is>
      </c>
      <c r="F165" s="319" t="n">
        <v>43497</v>
      </c>
      <c r="G165" s="319" t="n">
        <v>43737</v>
      </c>
      <c r="H165" s="318" t="n">
        <v>8838</v>
      </c>
      <c r="I165" s="318" t="n">
        <v>0.61</v>
      </c>
      <c r="J165" s="318">
        <f>ROUND(H165*(I165/1000),2)</f>
        <v/>
      </c>
      <c r="K165" s="318" t="n"/>
    </row>
    <row r="166">
      <c r="B166" s="317" t="n">
        <v>134</v>
      </c>
      <c r="C166" s="318" t="n">
        <v>26912057</v>
      </c>
      <c r="D166" s="318" t="inlineStr">
        <is>
          <t>Popeyes Digital 18/19 UF</t>
        </is>
      </c>
      <c r="E166" s="318" t="inlineStr">
        <is>
          <t>National Geographic Channel</t>
        </is>
      </c>
      <c r="F166" s="319" t="n">
        <v>43497</v>
      </c>
      <c r="G166" s="319" t="n">
        <v>43737</v>
      </c>
      <c r="H166" s="318" t="n">
        <v>20528</v>
      </c>
      <c r="I166" s="318" t="n">
        <v>0.61</v>
      </c>
      <c r="J166" s="318">
        <f>ROUND(H166*(I166/1000),2)</f>
        <v/>
      </c>
      <c r="K166" s="318" t="n"/>
    </row>
    <row r="167">
      <c r="B167" s="317" t="n">
        <v>135</v>
      </c>
      <c r="C167" s="318" t="n">
        <v>26912057</v>
      </c>
      <c r="D167" s="318" t="inlineStr">
        <is>
          <t>Popeye's Digital 18/19 UF</t>
        </is>
      </c>
      <c r="E167" s="318" t="inlineStr">
        <is>
          <t>FOX Broadcast</t>
        </is>
      </c>
      <c r="F167" s="319" t="n">
        <v>43497</v>
      </c>
      <c r="G167" s="319" t="n">
        <v>43737</v>
      </c>
      <c r="H167" s="318" t="n">
        <v>32002</v>
      </c>
      <c r="I167" s="318" t="n">
        <v>0.61</v>
      </c>
      <c r="J167" s="318">
        <f>ROUND(H167*(I167/1000),2)</f>
        <v/>
      </c>
      <c r="K167" s="318" t="n"/>
    </row>
    <row r="168">
      <c r="B168" s="317" t="n">
        <v>136</v>
      </c>
      <c r="C168" s="318" t="n">
        <v>26912057</v>
      </c>
      <c r="D168" s="318" t="inlineStr">
        <is>
          <t>Popeye's Digital 18/19 UF</t>
        </is>
      </c>
      <c r="E168" s="318" t="inlineStr">
        <is>
          <t>FX</t>
        </is>
      </c>
      <c r="F168" s="319" t="n">
        <v>43497</v>
      </c>
      <c r="G168" s="319" t="n">
        <v>43737</v>
      </c>
      <c r="H168" s="318" t="n">
        <v>23946</v>
      </c>
      <c r="I168" s="318" t="n">
        <v>0.61</v>
      </c>
      <c r="J168" s="318">
        <f>ROUND(H168*(I168/1000),2)</f>
        <v/>
      </c>
      <c r="K168" s="318" t="n"/>
    </row>
    <row r="169">
      <c r="B169" s="317" t="n">
        <v>137</v>
      </c>
      <c r="C169" s="318" t="n">
        <v>26912057</v>
      </c>
      <c r="D169" s="318" t="inlineStr">
        <is>
          <t>Popeye's Digital 18/19 UF</t>
        </is>
      </c>
      <c r="E169" s="318" t="inlineStr">
        <is>
          <t>FX Plus</t>
        </is>
      </c>
      <c r="F169" s="319" t="n">
        <v>43497</v>
      </c>
      <c r="G169" s="319" t="n">
        <v>43737</v>
      </c>
      <c r="H169" s="318" t="n">
        <v>160</v>
      </c>
      <c r="I169" s="318" t="n">
        <v>0.61</v>
      </c>
      <c r="J169" s="318">
        <f>ROUND(H169*(I169/1000),2)</f>
        <v/>
      </c>
      <c r="K169" s="318" t="n"/>
    </row>
    <row r="170">
      <c r="B170" s="317" t="n">
        <v>138</v>
      </c>
      <c r="C170" s="318" t="n">
        <v>26912057</v>
      </c>
      <c r="D170" s="318" t="inlineStr">
        <is>
          <t>Popeye's Digital 18/19 UF</t>
        </is>
      </c>
      <c r="E170" s="318" t="inlineStr">
        <is>
          <t>FXM</t>
        </is>
      </c>
      <c r="F170" s="319" t="n">
        <v>43497</v>
      </c>
      <c r="G170" s="319" t="n">
        <v>43737</v>
      </c>
      <c r="H170" s="318" t="n">
        <v>49286</v>
      </c>
      <c r="I170" s="318" t="n">
        <v>0.61</v>
      </c>
      <c r="J170" s="318">
        <f>ROUND(H170*(I170/1000),2)</f>
        <v/>
      </c>
      <c r="K170" s="318" t="n"/>
    </row>
    <row r="171">
      <c r="B171" s="317" t="n">
        <v>139</v>
      </c>
      <c r="C171" s="318" t="n">
        <v>26912057</v>
      </c>
      <c r="D171" s="318" t="inlineStr">
        <is>
          <t>Popeye's Digital 18/19 UF</t>
        </is>
      </c>
      <c r="E171" s="318" t="inlineStr">
        <is>
          <t>FXX</t>
        </is>
      </c>
      <c r="F171" s="319" t="n">
        <v>43497</v>
      </c>
      <c r="G171" s="319" t="n">
        <v>43737</v>
      </c>
      <c r="H171" s="318" t="n">
        <v>12743</v>
      </c>
      <c r="I171" s="318" t="n">
        <v>0.61</v>
      </c>
      <c r="J171" s="318">
        <f>ROUND(H171*(I171/1000),2)</f>
        <v/>
      </c>
      <c r="K171" s="318" t="n"/>
    </row>
    <row r="172">
      <c r="B172" s="317" t="n">
        <v>140</v>
      </c>
      <c r="C172" s="318" t="n">
        <v>26912057</v>
      </c>
      <c r="D172" s="318" t="inlineStr">
        <is>
          <t>Popeye's Digital 18/19 UF</t>
        </is>
      </c>
      <c r="E172" s="318" t="inlineStr">
        <is>
          <t>Nat Geo WILD</t>
        </is>
      </c>
      <c r="F172" s="319" t="n">
        <v>43497</v>
      </c>
      <c r="G172" s="319" t="n">
        <v>43737</v>
      </c>
      <c r="H172" s="318" t="n">
        <v>22913</v>
      </c>
      <c r="I172" s="318" t="n">
        <v>0.61</v>
      </c>
      <c r="J172" s="318">
        <f>ROUND(H172*(I172/1000),2)</f>
        <v/>
      </c>
      <c r="K172" s="318" t="n"/>
    </row>
    <row r="173">
      <c r="B173" s="317" t="n">
        <v>141</v>
      </c>
      <c r="C173" s="318" t="n">
        <v>26912057</v>
      </c>
      <c r="D173" s="318" t="inlineStr">
        <is>
          <t>Popeye's Digital 18/19 UF</t>
        </is>
      </c>
      <c r="E173" s="318" t="inlineStr">
        <is>
          <t>National Geographic Channel</t>
        </is>
      </c>
      <c r="F173" s="319" t="n">
        <v>43497</v>
      </c>
      <c r="G173" s="319" t="n">
        <v>43737</v>
      </c>
      <c r="H173" s="318" t="n">
        <v>48028</v>
      </c>
      <c r="I173" s="318" t="n">
        <v>0.61</v>
      </c>
      <c r="J173" s="318">
        <f>ROUND(H173*(I173/1000),2)</f>
        <v/>
      </c>
      <c r="K173" s="318" t="n"/>
    </row>
    <row r="174">
      <c r="B174" s="317" t="n">
        <v>142</v>
      </c>
      <c r="C174" s="318" t="n">
        <v>26931110</v>
      </c>
      <c r="D174" s="318" t="inlineStr">
        <is>
          <t>CHILI'S FOX NOW / FOXonHULU / FOX VOD /  FX PKG UPFRONT 2018-2019</t>
        </is>
      </c>
      <c r="E174" s="318" t="inlineStr">
        <is>
          <t>FOX Broadcast</t>
        </is>
      </c>
      <c r="F174" s="319" t="n">
        <v>43549</v>
      </c>
      <c r="G174" s="319" t="n">
        <v>43738</v>
      </c>
      <c r="H174" s="318" t="n">
        <v>158011</v>
      </c>
      <c r="I174" s="318" t="n">
        <v>0.61</v>
      </c>
      <c r="J174" s="318">
        <f>ROUND(H174*(I174/1000),2)</f>
        <v/>
      </c>
      <c r="K174" s="318" t="n"/>
    </row>
    <row r="175">
      <c r="B175" s="317" t="n">
        <v>143</v>
      </c>
      <c r="C175" s="318" t="n">
        <v>26931110</v>
      </c>
      <c r="D175" s="318" t="inlineStr">
        <is>
          <t>CHILI'S FOX NOW / FOXonHULU / FOX VOD /  FX PKG UPFRONT 2018-2019</t>
        </is>
      </c>
      <c r="E175" s="318" t="inlineStr">
        <is>
          <t>FX</t>
        </is>
      </c>
      <c r="F175" s="319" t="n">
        <v>43549</v>
      </c>
      <c r="G175" s="319" t="n">
        <v>43738</v>
      </c>
      <c r="H175" s="318" t="n">
        <v>193053</v>
      </c>
      <c r="I175" s="318" t="n">
        <v>0.61</v>
      </c>
      <c r="J175" s="318">
        <f>ROUND(H175*(I175/1000),2)</f>
        <v/>
      </c>
      <c r="K175" s="318" t="n"/>
    </row>
    <row r="176">
      <c r="B176" s="317" t="n">
        <v>144</v>
      </c>
      <c r="C176" s="318" t="n">
        <v>26931110</v>
      </c>
      <c r="D176" s="318" t="inlineStr">
        <is>
          <t>CHILI'S FOX NOW / FOXonHULU / FOX VOD /  FX PKG UPFRONT 2018-2019</t>
        </is>
      </c>
      <c r="E176" s="318" t="inlineStr">
        <is>
          <t>FX Plus</t>
        </is>
      </c>
      <c r="F176" s="319" t="n">
        <v>43549</v>
      </c>
      <c r="G176" s="319" t="n">
        <v>43738</v>
      </c>
      <c r="H176" s="318" t="n">
        <v>776</v>
      </c>
      <c r="I176" s="318" t="n">
        <v>0.61</v>
      </c>
      <c r="J176" s="318">
        <f>ROUND(H176*(I176/1000),2)</f>
        <v/>
      </c>
      <c r="K176" s="318" t="n"/>
    </row>
    <row r="177">
      <c r="B177" s="317" t="n">
        <v>145</v>
      </c>
      <c r="C177" s="318" t="n">
        <v>26931110</v>
      </c>
      <c r="D177" s="318" t="inlineStr">
        <is>
          <t>CHILI'S FOX NOW / FOXonHULU / FOX VOD /  FX PKG UPFRONT 2018-2019</t>
        </is>
      </c>
      <c r="E177" s="318" t="inlineStr">
        <is>
          <t>FXM</t>
        </is>
      </c>
      <c r="F177" s="319" t="n">
        <v>43549</v>
      </c>
      <c r="G177" s="319" t="n">
        <v>43738</v>
      </c>
      <c r="H177" s="318" t="n">
        <v>328966</v>
      </c>
      <c r="I177" s="318" t="n">
        <v>0.61</v>
      </c>
      <c r="J177" s="318">
        <f>ROUND(H177*(I177/1000),2)</f>
        <v/>
      </c>
      <c r="K177" s="318" t="n"/>
    </row>
    <row r="178">
      <c r="B178" s="317" t="n">
        <v>146</v>
      </c>
      <c r="C178" s="318" t="n">
        <v>26931110</v>
      </c>
      <c r="D178" s="318" t="inlineStr">
        <is>
          <t>CHILI'S FOX NOW / FOXonHULU / FOX VOD /  FX PKG UPFRONT 2018-2019</t>
        </is>
      </c>
      <c r="E178" s="318" t="inlineStr">
        <is>
          <t>FXX</t>
        </is>
      </c>
      <c r="F178" s="319" t="n">
        <v>43549</v>
      </c>
      <c r="G178" s="319" t="n">
        <v>43738</v>
      </c>
      <c r="H178" s="318" t="n">
        <v>84309</v>
      </c>
      <c r="I178" s="318" t="n">
        <v>0.61</v>
      </c>
      <c r="J178" s="318">
        <f>ROUND(H178*(I178/1000),2)</f>
        <v/>
      </c>
      <c r="K178" s="318" t="n"/>
    </row>
    <row r="179">
      <c r="B179" s="317" t="n">
        <v>147</v>
      </c>
      <c r="C179" s="318" t="n">
        <v>26932826</v>
      </c>
      <c r="D179" s="318" t="inlineStr">
        <is>
          <t>Ford | Lincoln | 4Q'18 - 3Q'19 UPFONT</t>
        </is>
      </c>
      <c r="E179" s="318" t="inlineStr">
        <is>
          <t>FOX Broadcast</t>
        </is>
      </c>
      <c r="F179" s="319" t="n">
        <v>43586</v>
      </c>
      <c r="G179" s="319" t="n">
        <v>43738</v>
      </c>
      <c r="H179" s="318" t="n">
        <v>1529056</v>
      </c>
      <c r="I179" s="318" t="n">
        <v>0.61</v>
      </c>
      <c r="J179" s="318">
        <f>ROUND(H179*(I179/1000),2)</f>
        <v/>
      </c>
      <c r="K179" s="318" t="n"/>
    </row>
    <row r="180">
      <c r="B180" s="317" t="n">
        <v>148</v>
      </c>
      <c r="C180" s="318" t="n">
        <v>27060599</v>
      </c>
      <c r="D180" s="318" t="inlineStr">
        <is>
          <t>Capital One Bank Card 2019 UF</t>
        </is>
      </c>
      <c r="E180" s="318" t="inlineStr">
        <is>
          <t>FOX Broadcast</t>
        </is>
      </c>
      <c r="F180" s="319" t="n">
        <v>43556</v>
      </c>
      <c r="G180" s="319" t="n">
        <v>43828</v>
      </c>
      <c r="H180" s="318" t="n">
        <v>107620</v>
      </c>
      <c r="I180" s="318" t="n">
        <v>0.61</v>
      </c>
      <c r="J180" s="318">
        <f>ROUND(H180*(I180/1000),2)</f>
        <v/>
      </c>
      <c r="K180" s="318" t="n"/>
    </row>
    <row r="181">
      <c r="B181" s="317" t="n">
        <v>149</v>
      </c>
      <c r="C181" s="318" t="n">
        <v>27079187</v>
      </c>
      <c r="D181" s="318" t="inlineStr">
        <is>
          <t>Ferrero/Digital/All Brands/18/19/Upfront</t>
        </is>
      </c>
      <c r="E181" s="318" t="inlineStr">
        <is>
          <t>FOX Broadcast</t>
        </is>
      </c>
      <c r="F181" s="319" t="n">
        <v>43556</v>
      </c>
      <c r="G181" s="319" t="n">
        <v>43737</v>
      </c>
      <c r="H181" s="318" t="n">
        <v>409505</v>
      </c>
      <c r="I181" s="318" t="n">
        <v>0.61</v>
      </c>
      <c r="J181" s="318">
        <f>ROUND(H181*(I181/1000),2)</f>
        <v/>
      </c>
      <c r="K181" s="318" t="n"/>
    </row>
    <row r="182">
      <c r="B182" s="317" t="n">
        <v>150</v>
      </c>
      <c r="C182" s="318" t="n">
        <v>27079187</v>
      </c>
      <c r="D182" s="318" t="inlineStr">
        <is>
          <t>Ferrero/Digital/All Brands/18/19/Upfront</t>
        </is>
      </c>
      <c r="E182" s="318" t="inlineStr">
        <is>
          <t>FX</t>
        </is>
      </c>
      <c r="F182" s="319" t="n">
        <v>43556</v>
      </c>
      <c r="G182" s="319" t="n">
        <v>43737</v>
      </c>
      <c r="H182" s="318" t="n">
        <v>9897</v>
      </c>
      <c r="I182" s="318" t="n">
        <v>0.61</v>
      </c>
      <c r="J182" s="318">
        <f>ROUND(H182*(I182/1000),2)</f>
        <v/>
      </c>
      <c r="K182" s="318" t="n"/>
    </row>
    <row r="183">
      <c r="B183" s="317" t="n">
        <v>151</v>
      </c>
      <c r="C183" s="318" t="n">
        <v>27079187</v>
      </c>
      <c r="D183" s="318" t="inlineStr">
        <is>
          <t>Ferrero/Digital/All Brands/18/19/Upfront</t>
        </is>
      </c>
      <c r="E183" s="318" t="inlineStr">
        <is>
          <t>FX Plus</t>
        </is>
      </c>
      <c r="F183" s="319" t="n">
        <v>43556</v>
      </c>
      <c r="G183" s="319" t="n">
        <v>43737</v>
      </c>
      <c r="H183" s="318" t="n">
        <v>59</v>
      </c>
      <c r="I183" s="318" t="n">
        <v>0.61</v>
      </c>
      <c r="J183" s="318">
        <f>ROUND(H183*(I183/1000),2)</f>
        <v/>
      </c>
      <c r="K183" s="318" t="n"/>
    </row>
    <row r="184">
      <c r="B184" s="317" t="n">
        <v>152</v>
      </c>
      <c r="C184" s="318" t="n">
        <v>27079187</v>
      </c>
      <c r="D184" s="318" t="inlineStr">
        <is>
          <t>Ferrero/Digital/All Brands/18/19/Upfront</t>
        </is>
      </c>
      <c r="E184" s="318" t="inlineStr">
        <is>
          <t>FXM</t>
        </is>
      </c>
      <c r="F184" s="319" t="n">
        <v>43556</v>
      </c>
      <c r="G184" s="319" t="n">
        <v>43737</v>
      </c>
      <c r="H184" s="318" t="n">
        <v>22289</v>
      </c>
      <c r="I184" s="318" t="n">
        <v>0.61</v>
      </c>
      <c r="J184" s="318">
        <f>ROUND(H184*(I184/1000),2)</f>
        <v/>
      </c>
      <c r="K184" s="318" t="n"/>
    </row>
    <row r="185">
      <c r="B185" s="317" t="n">
        <v>153</v>
      </c>
      <c r="C185" s="318" t="n">
        <v>27079187</v>
      </c>
      <c r="D185" s="318" t="inlineStr">
        <is>
          <t>Ferrero/Digital/All Brands/18/19/Upfront</t>
        </is>
      </c>
      <c r="E185" s="318" t="inlineStr">
        <is>
          <t>FXX</t>
        </is>
      </c>
      <c r="F185" s="319" t="n">
        <v>43556</v>
      </c>
      <c r="G185" s="319" t="n">
        <v>43737</v>
      </c>
      <c r="H185" s="318" t="n">
        <v>5179</v>
      </c>
      <c r="I185" s="318" t="n">
        <v>0.61</v>
      </c>
      <c r="J185" s="318">
        <f>ROUND(H185*(I185/1000),2)</f>
        <v/>
      </c>
      <c r="K185" s="318" t="n"/>
    </row>
    <row r="186">
      <c r="B186" s="317" t="n">
        <v>154</v>
      </c>
      <c r="C186" s="318" t="n">
        <v>27127314</v>
      </c>
      <c r="D186" s="318" t="inlineStr">
        <is>
          <t>Mitsubishi/Digital/1718 Upfront/FX Digital1819</t>
        </is>
      </c>
      <c r="E186" s="318" t="inlineStr">
        <is>
          <t>FOX Broadcast</t>
        </is>
      </c>
      <c r="F186" s="319" t="n">
        <v>43556</v>
      </c>
      <c r="G186" s="319" t="n">
        <v>43632</v>
      </c>
      <c r="H186" s="318" t="n">
        <v>172391</v>
      </c>
      <c r="I186" s="318" t="n">
        <v>0.61</v>
      </c>
      <c r="J186" s="318">
        <f>ROUND(H186*(I186/1000),2)</f>
        <v/>
      </c>
      <c r="K186" s="318" t="n"/>
    </row>
    <row r="187">
      <c r="B187" s="317" t="n">
        <v>155</v>
      </c>
      <c r="C187" s="318" t="n">
        <v>27127314</v>
      </c>
      <c r="D187" s="318" t="inlineStr">
        <is>
          <t>Mitsubishi/Digital/1718 Upfront/FX Digital1819</t>
        </is>
      </c>
      <c r="E187" s="318" t="inlineStr">
        <is>
          <t>FX</t>
        </is>
      </c>
      <c r="F187" s="319" t="n">
        <v>43556</v>
      </c>
      <c r="G187" s="319" t="n">
        <v>43632</v>
      </c>
      <c r="H187" s="318" t="n">
        <v>56078</v>
      </c>
      <c r="I187" s="318" t="n">
        <v>0.61</v>
      </c>
      <c r="J187" s="318">
        <f>ROUND(H187*(I187/1000),2)</f>
        <v/>
      </c>
      <c r="K187" s="318" t="n"/>
    </row>
    <row r="188">
      <c r="B188" s="317" t="n">
        <v>156</v>
      </c>
      <c r="C188" s="318" t="n">
        <v>27127314</v>
      </c>
      <c r="D188" s="318" t="inlineStr">
        <is>
          <t>Mitsubishi/Digital/1718 Upfront/FX Digital1819</t>
        </is>
      </c>
      <c r="E188" s="318" t="inlineStr">
        <is>
          <t>FX Plus</t>
        </is>
      </c>
      <c r="F188" s="319" t="n">
        <v>43556</v>
      </c>
      <c r="G188" s="319" t="n">
        <v>43632</v>
      </c>
      <c r="H188" s="318" t="n">
        <v>359</v>
      </c>
      <c r="I188" s="318" t="n">
        <v>0.61</v>
      </c>
      <c r="J188" s="318">
        <f>ROUND(H188*(I188/1000),2)</f>
        <v/>
      </c>
      <c r="K188" s="318" t="n"/>
    </row>
    <row r="189">
      <c r="B189" s="317" t="n">
        <v>157</v>
      </c>
      <c r="C189" s="318" t="n">
        <v>27127314</v>
      </c>
      <c r="D189" s="318" t="inlineStr">
        <is>
          <t>Mitsubishi/Digital/1718 Upfront/FX Digital1819</t>
        </is>
      </c>
      <c r="E189" s="318" t="inlineStr">
        <is>
          <t>FXM</t>
        </is>
      </c>
      <c r="F189" s="319" t="n">
        <v>43556</v>
      </c>
      <c r="G189" s="319" t="n">
        <v>43632</v>
      </c>
      <c r="H189" s="318" t="n">
        <v>110740</v>
      </c>
      <c r="I189" s="318" t="n">
        <v>0.61</v>
      </c>
      <c r="J189" s="318">
        <f>ROUND(H189*(I189/1000),2)</f>
        <v/>
      </c>
      <c r="K189" s="318" t="n"/>
    </row>
    <row r="190">
      <c r="B190" s="317" t="n">
        <v>158</v>
      </c>
      <c r="C190" s="318" t="n">
        <v>27127314</v>
      </c>
      <c r="D190" s="318" t="inlineStr">
        <is>
          <t>Mitsubishi/Digital/1718 Upfront/FX Digital1819</t>
        </is>
      </c>
      <c r="E190" s="318" t="inlineStr">
        <is>
          <t>FXX</t>
        </is>
      </c>
      <c r="F190" s="319" t="n">
        <v>43556</v>
      </c>
      <c r="G190" s="319" t="n">
        <v>43632</v>
      </c>
      <c r="H190" s="318" t="n">
        <v>27674</v>
      </c>
      <c r="I190" s="318" t="n">
        <v>0.61</v>
      </c>
      <c r="J190" s="318">
        <f>ROUND(H190*(I190/1000),2)</f>
        <v/>
      </c>
      <c r="K190" s="318" t="n"/>
    </row>
    <row r="191">
      <c r="B191" s="317" t="n">
        <v>159</v>
      </c>
      <c r="C191" s="318" t="n">
        <v>27265132</v>
      </c>
      <c r="D191" s="318" t="inlineStr">
        <is>
          <t>Hyundai 18/19 FOX Digital UF</t>
        </is>
      </c>
      <c r="E191" s="318" t="inlineStr">
        <is>
          <t>FOX Broadcast</t>
        </is>
      </c>
      <c r="F191" s="319" t="n">
        <v>43556</v>
      </c>
      <c r="G191" s="319" t="n">
        <v>43646</v>
      </c>
      <c r="H191" s="318" t="n">
        <v>435739</v>
      </c>
      <c r="I191" s="318" t="n">
        <v>0.61</v>
      </c>
      <c r="J191" s="318">
        <f>ROUND(H191*(I191/1000),2)</f>
        <v/>
      </c>
      <c r="K191" s="318" t="n"/>
    </row>
    <row r="192">
      <c r="B192" s="317" t="n">
        <v>160</v>
      </c>
      <c r="C192" s="318" t="n">
        <v>27481794</v>
      </c>
      <c r="D192" s="318" t="inlineStr">
        <is>
          <t>Boston Beer Sam Adams FX Digital Upfront1819</t>
        </is>
      </c>
      <c r="E192" s="318" t="inlineStr">
        <is>
          <t>FX</t>
        </is>
      </c>
      <c r="F192" s="319" t="n">
        <v>43556</v>
      </c>
      <c r="G192" s="319" t="n">
        <v>43738</v>
      </c>
      <c r="H192" s="318" t="n">
        <v>40348</v>
      </c>
      <c r="I192" s="318" t="n">
        <v>0.61</v>
      </c>
      <c r="J192" s="318">
        <f>ROUND(H192*(I192/1000),2)</f>
        <v/>
      </c>
      <c r="K192" s="318" t="n"/>
    </row>
    <row r="193">
      <c r="B193" s="317" t="n">
        <v>161</v>
      </c>
      <c r="C193" s="318" t="n">
        <v>27481794</v>
      </c>
      <c r="D193" s="318" t="inlineStr">
        <is>
          <t>Boston Beer Sam Adams FX Digital Upfront1819</t>
        </is>
      </c>
      <c r="E193" s="318" t="inlineStr">
        <is>
          <t>FX Plus</t>
        </is>
      </c>
      <c r="F193" s="319" t="n">
        <v>43556</v>
      </c>
      <c r="G193" s="319" t="n">
        <v>43738</v>
      </c>
      <c r="H193" s="318" t="n">
        <v>123</v>
      </c>
      <c r="I193" s="318" t="n">
        <v>0.61</v>
      </c>
      <c r="J193" s="318">
        <f>ROUND(H193*(I193/1000),2)</f>
        <v/>
      </c>
      <c r="K193" s="318" t="n"/>
    </row>
    <row r="194">
      <c r="B194" s="317" t="n">
        <v>162</v>
      </c>
      <c r="C194" s="318" t="n">
        <v>27481794</v>
      </c>
      <c r="D194" s="318" t="inlineStr">
        <is>
          <t>Boston Beer Sam Adams FX Digital Upfront1819</t>
        </is>
      </c>
      <c r="E194" s="318" t="inlineStr">
        <is>
          <t>FXM</t>
        </is>
      </c>
      <c r="F194" s="319" t="n">
        <v>43556</v>
      </c>
      <c r="G194" s="319" t="n">
        <v>43738</v>
      </c>
      <c r="H194" s="318" t="n">
        <v>44170</v>
      </c>
      <c r="I194" s="318" t="n">
        <v>0.61</v>
      </c>
      <c r="J194" s="318">
        <f>ROUND(H194*(I194/1000),2)</f>
        <v/>
      </c>
      <c r="K194" s="318" t="n"/>
    </row>
    <row r="195">
      <c r="B195" s="317" t="n">
        <v>163</v>
      </c>
      <c r="C195" s="318" t="n">
        <v>27481794</v>
      </c>
      <c r="D195" s="318" t="inlineStr">
        <is>
          <t>Boston Beer Sam Adams FX Digital Upfront1819</t>
        </is>
      </c>
      <c r="E195" s="318" t="inlineStr">
        <is>
          <t>FXX</t>
        </is>
      </c>
      <c r="F195" s="319" t="n">
        <v>43556</v>
      </c>
      <c r="G195" s="319" t="n">
        <v>43738</v>
      </c>
      <c r="H195" s="318" t="n">
        <v>3303</v>
      </c>
      <c r="I195" s="318" t="n">
        <v>0.61</v>
      </c>
      <c r="J195" s="318">
        <f>ROUND(H195*(I195/1000),2)</f>
        <v/>
      </c>
      <c r="K195" s="318" t="n"/>
    </row>
    <row r="196">
      <c r="B196" s="317" t="n">
        <v>164</v>
      </c>
      <c r="C196" s="318" t="n">
        <v>27491484</v>
      </c>
      <c r="D196" s="318" t="inlineStr">
        <is>
          <t>T-Mobile | FOX Digital | Cash Scatter | Q4'18 - Q1'19</t>
        </is>
      </c>
      <c r="E196" s="318" t="inlineStr">
        <is>
          <t>FOX Broadcast</t>
        </is>
      </c>
      <c r="F196" s="319" t="n">
        <v>43378</v>
      </c>
      <c r="G196" s="319" t="n">
        <v>43646</v>
      </c>
      <c r="H196" s="318" t="n">
        <v>157859</v>
      </c>
      <c r="I196" s="318" t="n">
        <v>0.61</v>
      </c>
      <c r="J196" s="318">
        <f>ROUND(H196*(I196/1000),2)</f>
        <v/>
      </c>
      <c r="K196" s="318" t="n"/>
    </row>
    <row r="197">
      <c r="B197" s="317" t="n">
        <v>165</v>
      </c>
      <c r="C197" s="318" t="n">
        <v>27493201</v>
      </c>
      <c r="D197" s="318" t="inlineStr">
        <is>
          <t>AT&amp;T/Cricket/Digital/1819/Upfront</t>
        </is>
      </c>
      <c r="E197" s="318" t="inlineStr">
        <is>
          <t>FOX Broadcast</t>
        </is>
      </c>
      <c r="F197" s="319" t="n">
        <v>43556</v>
      </c>
      <c r="G197" s="319" t="n">
        <v>43646</v>
      </c>
      <c r="H197" s="318" t="n">
        <v>827567</v>
      </c>
      <c r="I197" s="318" t="n">
        <v>0.61</v>
      </c>
      <c r="J197" s="318">
        <f>ROUND(H197*(I197/1000),2)</f>
        <v/>
      </c>
      <c r="K197" s="318" t="n"/>
    </row>
    <row r="198">
      <c r="B198" s="317" t="n">
        <v>166</v>
      </c>
      <c r="C198" s="318" t="n">
        <v>27493569</v>
      </c>
      <c r="D198" s="318" t="inlineStr">
        <is>
          <t>AT&amp;T/M&amp;E Hispanic/Digital/1819/Upfront</t>
        </is>
      </c>
      <c r="E198" s="318" t="inlineStr">
        <is>
          <t>FOX Broadcast</t>
        </is>
      </c>
      <c r="F198" s="319" t="n">
        <v>43556</v>
      </c>
      <c r="G198" s="319" t="n">
        <v>43646</v>
      </c>
      <c r="H198" s="318" t="n">
        <v>131062</v>
      </c>
      <c r="I198" s="318" t="n">
        <v>0.61</v>
      </c>
      <c r="J198" s="318">
        <f>ROUND(H198*(I198/1000),2)</f>
        <v/>
      </c>
      <c r="K198" s="318" t="n"/>
    </row>
    <row r="199">
      <c r="B199" s="317" t="n">
        <v>167</v>
      </c>
      <c r="C199" s="318" t="n">
        <v>27496874</v>
      </c>
      <c r="D199" s="318" t="inlineStr">
        <is>
          <t>CARMAX FOX VOD UPFRONT 2018-2019</t>
        </is>
      </c>
      <c r="E199" s="318" t="inlineStr">
        <is>
          <t>FOX Broadcast</t>
        </is>
      </c>
      <c r="F199" s="319" t="n">
        <v>43563</v>
      </c>
      <c r="G199" s="319" t="n">
        <v>43737</v>
      </c>
      <c r="H199" s="318" t="n">
        <v>2673229</v>
      </c>
      <c r="I199" s="318" t="n">
        <v>0.61</v>
      </c>
      <c r="J199" s="318">
        <f>ROUND(H199*(I199/1000),2)</f>
        <v/>
      </c>
      <c r="K199" s="318" t="n"/>
    </row>
    <row r="200">
      <c r="B200" s="317" t="n">
        <v>168</v>
      </c>
      <c r="C200" s="318" t="n">
        <v>27514634</v>
      </c>
      <c r="D200" s="318" t="inlineStr">
        <is>
          <t>Metro PCS FOX Digital Upfront1819</t>
        </is>
      </c>
      <c r="E200" s="318" t="inlineStr">
        <is>
          <t>FOX Broadcast</t>
        </is>
      </c>
      <c r="F200" s="319" t="n">
        <v>43556</v>
      </c>
      <c r="G200" s="319" t="n">
        <v>43737</v>
      </c>
      <c r="H200" s="318" t="n">
        <v>467824</v>
      </c>
      <c r="I200" s="318" t="n">
        <v>0.61</v>
      </c>
      <c r="J200" s="318">
        <f>ROUND(H200*(I200/1000),2)</f>
        <v/>
      </c>
      <c r="K200" s="318" t="n"/>
    </row>
    <row r="201">
      <c r="B201" s="317" t="n">
        <v>169</v>
      </c>
      <c r="C201" s="318" t="n">
        <v>27547770</v>
      </c>
      <c r="D201" s="318" t="inlineStr">
        <is>
          <t>Boost Mobile Digital 18/19 UF</t>
        </is>
      </c>
      <c r="E201" s="318" t="inlineStr">
        <is>
          <t>FOX Broadcast</t>
        </is>
      </c>
      <c r="F201" s="319" t="n">
        <v>43556</v>
      </c>
      <c r="G201" s="319" t="n">
        <v>43738</v>
      </c>
      <c r="H201" s="318" t="n">
        <v>50718</v>
      </c>
      <c r="I201" s="318" t="n">
        <v>0.61</v>
      </c>
      <c r="J201" s="318">
        <f>ROUND(H201*(I201/1000),2)</f>
        <v/>
      </c>
      <c r="K201" s="318" t="n"/>
    </row>
    <row r="202">
      <c r="B202" s="317" t="n">
        <v>170</v>
      </c>
      <c r="C202" s="318" t="n">
        <v>27547770</v>
      </c>
      <c r="D202" s="318" t="inlineStr">
        <is>
          <t>Boost Mobile Digital 18/19 UF</t>
        </is>
      </c>
      <c r="E202" s="318" t="inlineStr">
        <is>
          <t>FX</t>
        </is>
      </c>
      <c r="F202" s="319" t="n">
        <v>43556</v>
      </c>
      <c r="G202" s="319" t="n">
        <v>43738</v>
      </c>
      <c r="H202" s="318" t="n">
        <v>63808</v>
      </c>
      <c r="I202" s="318" t="n">
        <v>0.61</v>
      </c>
      <c r="J202" s="318">
        <f>ROUND(H202*(I202/1000),2)</f>
        <v/>
      </c>
      <c r="K202" s="318" t="n"/>
    </row>
    <row r="203">
      <c r="B203" s="317" t="n">
        <v>171</v>
      </c>
      <c r="C203" s="318" t="n">
        <v>27547770</v>
      </c>
      <c r="D203" s="318" t="inlineStr">
        <is>
          <t>Boost Mobile Digital 18/19 UF</t>
        </is>
      </c>
      <c r="E203" s="318" t="inlineStr">
        <is>
          <t>FX Plus</t>
        </is>
      </c>
      <c r="F203" s="319" t="n">
        <v>43556</v>
      </c>
      <c r="G203" s="319" t="n">
        <v>43738</v>
      </c>
      <c r="H203" s="318" t="n">
        <v>443</v>
      </c>
      <c r="I203" s="318" t="n">
        <v>0.61</v>
      </c>
      <c r="J203" s="318">
        <f>ROUND(H203*(I203/1000),2)</f>
        <v/>
      </c>
      <c r="K203" s="318" t="n"/>
    </row>
    <row r="204">
      <c r="B204" s="317" t="n">
        <v>172</v>
      </c>
      <c r="C204" s="318" t="n">
        <v>27547770</v>
      </c>
      <c r="D204" s="318" t="inlineStr">
        <is>
          <t>Boost Mobile Digital 18/19 UF</t>
        </is>
      </c>
      <c r="E204" s="318" t="inlineStr">
        <is>
          <t>FXM</t>
        </is>
      </c>
      <c r="F204" s="319" t="n">
        <v>43556</v>
      </c>
      <c r="G204" s="319" t="n">
        <v>43738</v>
      </c>
      <c r="H204" s="318" t="n">
        <v>101720</v>
      </c>
      <c r="I204" s="318" t="n">
        <v>0.61</v>
      </c>
      <c r="J204" s="318">
        <f>ROUND(H204*(I204/1000),2)</f>
        <v/>
      </c>
      <c r="K204" s="318" t="n"/>
    </row>
    <row r="205">
      <c r="B205" s="317" t="n">
        <v>173</v>
      </c>
      <c r="C205" s="318" t="n">
        <v>27547770</v>
      </c>
      <c r="D205" s="318" t="inlineStr">
        <is>
          <t>Boost Mobile Digital 18/19 UF</t>
        </is>
      </c>
      <c r="E205" s="318" t="inlineStr">
        <is>
          <t>FXX</t>
        </is>
      </c>
      <c r="F205" s="319" t="n">
        <v>43556</v>
      </c>
      <c r="G205" s="319" t="n">
        <v>43738</v>
      </c>
      <c r="H205" s="318" t="n">
        <v>35987</v>
      </c>
      <c r="I205" s="318" t="n">
        <v>0.61</v>
      </c>
      <c r="J205" s="318">
        <f>ROUND(H205*(I205/1000),2)</f>
        <v/>
      </c>
      <c r="K205" s="318" t="n"/>
    </row>
    <row r="206">
      <c r="B206" s="317" t="n">
        <v>174</v>
      </c>
      <c r="C206" s="318" t="n">
        <v>27547770</v>
      </c>
      <c r="D206" s="318" t="inlineStr">
        <is>
          <t>Boost Mobile Digital 18/19 UF</t>
        </is>
      </c>
      <c r="E206" s="318" t="inlineStr">
        <is>
          <t>Nat Geo WILD</t>
        </is>
      </c>
      <c r="F206" s="319" t="n">
        <v>43556</v>
      </c>
      <c r="G206" s="319" t="n">
        <v>43738</v>
      </c>
      <c r="H206" s="318" t="n">
        <v>766</v>
      </c>
      <c r="I206" s="318" t="n">
        <v>0.61</v>
      </c>
      <c r="J206" s="318">
        <f>ROUND(H206*(I206/1000),2)</f>
        <v/>
      </c>
      <c r="K206" s="318" t="n"/>
    </row>
    <row r="207">
      <c r="B207" s="317" t="n">
        <v>175</v>
      </c>
      <c r="C207" s="318" t="n">
        <v>27547770</v>
      </c>
      <c r="D207" s="318" t="inlineStr">
        <is>
          <t>Boost Mobile Digital 18/19 UF</t>
        </is>
      </c>
      <c r="E207" s="318" t="inlineStr">
        <is>
          <t>National Geographic Channel</t>
        </is>
      </c>
      <c r="F207" s="319" t="n">
        <v>43556</v>
      </c>
      <c r="G207" s="319" t="n">
        <v>43738</v>
      </c>
      <c r="H207" s="318" t="n">
        <v>106290</v>
      </c>
      <c r="I207" s="318" t="n">
        <v>0.61</v>
      </c>
      <c r="J207" s="318">
        <f>ROUND(H207*(I207/1000),2)</f>
        <v/>
      </c>
      <c r="K207" s="318" t="n"/>
    </row>
    <row r="208">
      <c r="B208" s="317" t="n">
        <v>176</v>
      </c>
      <c r="C208" s="318" t="n">
        <v>27548376</v>
      </c>
      <c r="D208" s="318" t="inlineStr">
        <is>
          <t>Dominos | Q4'18-Q2'19 | FL#5562 | 18'19 UF</t>
        </is>
      </c>
      <c r="E208" s="318" t="inlineStr">
        <is>
          <t>FOX Broadcast</t>
        </is>
      </c>
      <c r="F208" s="319" t="n">
        <v>43556</v>
      </c>
      <c r="G208" s="319" t="n">
        <v>43730</v>
      </c>
      <c r="H208" s="318" t="n">
        <v>8191</v>
      </c>
      <c r="I208" s="318" t="n">
        <v>0.61</v>
      </c>
      <c r="J208" s="318">
        <f>ROUND(H208*(I208/1000),2)</f>
        <v/>
      </c>
      <c r="K208" s="318" t="n"/>
    </row>
    <row r="209">
      <c r="B209" s="317" t="n">
        <v>177</v>
      </c>
      <c r="C209" s="318" t="n">
        <v>27553447</v>
      </c>
      <c r="D209" s="318" t="inlineStr">
        <is>
          <t>Kimberly Clark | Q4'18-Q2'19 | FL#5564 | 18'19 UF</t>
        </is>
      </c>
      <c r="E209" s="318" t="inlineStr">
        <is>
          <t>FOX Broadcast</t>
        </is>
      </c>
      <c r="F209" s="319" t="n">
        <v>43107</v>
      </c>
      <c r="G209" s="319" t="n">
        <v>43646</v>
      </c>
      <c r="H209" s="318" t="n">
        <v>753</v>
      </c>
      <c r="I209" s="318" t="n">
        <v>0.61</v>
      </c>
      <c r="J209" s="318">
        <f>ROUND(H209*(I209/1000),2)</f>
        <v/>
      </c>
      <c r="K209" s="318" t="n"/>
    </row>
    <row r="210">
      <c r="B210" s="317" t="n">
        <v>178</v>
      </c>
      <c r="C210" s="318" t="n">
        <v>27555134</v>
      </c>
      <c r="D210" s="318" t="inlineStr">
        <is>
          <t>Unilever | Q4'18-Q2'19 | FL#5480 | 18'19 UF</t>
        </is>
      </c>
      <c r="E210" s="318" t="inlineStr">
        <is>
          <t>FOX Broadcast</t>
        </is>
      </c>
      <c r="F210" s="319" t="n">
        <v>43465</v>
      </c>
      <c r="G210" s="319" t="n">
        <v>43646</v>
      </c>
      <c r="H210" s="318" t="n">
        <v>142</v>
      </c>
      <c r="I210" s="318" t="n">
        <v>0.61</v>
      </c>
      <c r="J210" s="318">
        <f>ROUND(H210*(I210/1000),2)</f>
        <v/>
      </c>
      <c r="K210" s="318" t="n"/>
    </row>
    <row r="211">
      <c r="B211" s="317" t="n">
        <v>179</v>
      </c>
      <c r="C211" s="318" t="n">
        <v>27556432</v>
      </c>
      <c r="D211" s="318" t="inlineStr">
        <is>
          <t>Cotton | Q4ΓÇÖ18 - Q3'19 | FL #5581</t>
        </is>
      </c>
      <c r="E211" s="318" t="inlineStr">
        <is>
          <t>FOX Broadcast</t>
        </is>
      </c>
      <c r="F211" s="319" t="n">
        <v>43577</v>
      </c>
      <c r="G211" s="319" t="n">
        <v>43604</v>
      </c>
      <c r="H211" s="318" t="n">
        <v>140730</v>
      </c>
      <c r="I211" s="318" t="n">
        <v>0.61</v>
      </c>
      <c r="J211" s="318">
        <f>ROUND(H211*(I211/1000),2)</f>
        <v/>
      </c>
      <c r="K211" s="318" t="n"/>
    </row>
    <row r="212">
      <c r="B212" s="317" t="n">
        <v>180</v>
      </c>
      <c r="C212" s="318" t="n">
        <v>27569438</v>
      </c>
      <c r="D212" s="318" t="inlineStr">
        <is>
          <t>Sprint Digital 18/19 UF</t>
        </is>
      </c>
      <c r="E212" s="318" t="inlineStr">
        <is>
          <t>FOX Broadcast</t>
        </is>
      </c>
      <c r="F212" s="319" t="n">
        <v>43556</v>
      </c>
      <c r="G212" s="319" t="n">
        <v>43738</v>
      </c>
      <c r="H212" s="318" t="n">
        <v>296506</v>
      </c>
      <c r="I212" s="318" t="n">
        <v>0.61</v>
      </c>
      <c r="J212" s="318">
        <f>ROUND(H212*(I212/1000),2)</f>
        <v/>
      </c>
      <c r="K212" s="318" t="n"/>
    </row>
    <row r="213">
      <c r="B213" s="317" t="n">
        <v>181</v>
      </c>
      <c r="C213" s="318" t="n">
        <v>27569438</v>
      </c>
      <c r="D213" s="318" t="inlineStr">
        <is>
          <t>Sprint Digital 18/19 UF</t>
        </is>
      </c>
      <c r="E213" s="318" t="inlineStr">
        <is>
          <t>FX</t>
        </is>
      </c>
      <c r="F213" s="319" t="n">
        <v>43556</v>
      </c>
      <c r="G213" s="319" t="n">
        <v>43738</v>
      </c>
      <c r="H213" s="318" t="n">
        <v>194353</v>
      </c>
      <c r="I213" s="318" t="n">
        <v>0.61</v>
      </c>
      <c r="J213" s="318">
        <f>ROUND(H213*(I213/1000),2)</f>
        <v/>
      </c>
      <c r="K213" s="318" t="n"/>
    </row>
    <row r="214">
      <c r="B214" s="317" t="n">
        <v>182</v>
      </c>
      <c r="C214" s="318" t="n">
        <v>27569438</v>
      </c>
      <c r="D214" s="318" t="inlineStr">
        <is>
          <t>Sprint Digital 18/19 UF</t>
        </is>
      </c>
      <c r="E214" s="318" t="inlineStr">
        <is>
          <t>FX Plus</t>
        </is>
      </c>
      <c r="F214" s="319" t="n">
        <v>43556</v>
      </c>
      <c r="G214" s="319" t="n">
        <v>43738</v>
      </c>
      <c r="H214" s="318" t="n">
        <v>1184</v>
      </c>
      <c r="I214" s="318" t="n">
        <v>0.61</v>
      </c>
      <c r="J214" s="318">
        <f>ROUND(H214*(I214/1000),2)</f>
        <v/>
      </c>
      <c r="K214" s="318" t="n"/>
    </row>
    <row r="215">
      <c r="B215" s="317" t="n">
        <v>183</v>
      </c>
      <c r="C215" s="318" t="n">
        <v>27569438</v>
      </c>
      <c r="D215" s="318" t="inlineStr">
        <is>
          <t>Sprint Digital 18/19 UF</t>
        </is>
      </c>
      <c r="E215" s="318" t="inlineStr">
        <is>
          <t>FXM</t>
        </is>
      </c>
      <c r="F215" s="319" t="n">
        <v>43556</v>
      </c>
      <c r="G215" s="319" t="n">
        <v>43738</v>
      </c>
      <c r="H215" s="318" t="n">
        <v>280245</v>
      </c>
      <c r="I215" s="318" t="n">
        <v>0.61</v>
      </c>
      <c r="J215" s="318">
        <f>ROUND(H215*(I215/1000),2)</f>
        <v/>
      </c>
      <c r="K215" s="318" t="n"/>
    </row>
    <row r="216">
      <c r="B216" s="317" t="n">
        <v>184</v>
      </c>
      <c r="C216" s="318" t="n">
        <v>27569438</v>
      </c>
      <c r="D216" s="318" t="inlineStr">
        <is>
          <t>Sprint Digital 18/19 UF</t>
        </is>
      </c>
      <c r="E216" s="318" t="inlineStr">
        <is>
          <t>FXX</t>
        </is>
      </c>
      <c r="F216" s="319" t="n">
        <v>43556</v>
      </c>
      <c r="G216" s="319" t="n">
        <v>43738</v>
      </c>
      <c r="H216" s="318" t="n">
        <v>101230</v>
      </c>
      <c r="I216" s="318" t="n">
        <v>0.61</v>
      </c>
      <c r="J216" s="318">
        <f>ROUND(H216*(I216/1000),2)</f>
        <v/>
      </c>
      <c r="K216" s="318" t="n"/>
    </row>
    <row r="217">
      <c r="B217" s="317" t="n">
        <v>185</v>
      </c>
      <c r="C217" s="318" t="n">
        <v>27569438</v>
      </c>
      <c r="D217" s="318" t="inlineStr">
        <is>
          <t>Sprint Digital 18/19 UF</t>
        </is>
      </c>
      <c r="E217" s="318" t="inlineStr">
        <is>
          <t>Nat Geo WILD</t>
        </is>
      </c>
      <c r="F217" s="319" t="n">
        <v>43556</v>
      </c>
      <c r="G217" s="319" t="n">
        <v>43738</v>
      </c>
      <c r="H217" s="318" t="n">
        <v>182078</v>
      </c>
      <c r="I217" s="318" t="n">
        <v>0.61</v>
      </c>
      <c r="J217" s="318">
        <f>ROUND(H217*(I217/1000),2)</f>
        <v/>
      </c>
      <c r="K217" s="318" t="n"/>
    </row>
    <row r="218">
      <c r="B218" s="317" t="n">
        <v>186</v>
      </c>
      <c r="C218" s="318" t="n">
        <v>27569438</v>
      </c>
      <c r="D218" s="318" t="inlineStr">
        <is>
          <t>Sprint Digital 18/19 UF</t>
        </is>
      </c>
      <c r="E218" s="318" t="inlineStr">
        <is>
          <t>National Geographic Channel</t>
        </is>
      </c>
      <c r="F218" s="319" t="n">
        <v>43556</v>
      </c>
      <c r="G218" s="319" t="n">
        <v>43738</v>
      </c>
      <c r="H218" s="318" t="n">
        <v>372072</v>
      </c>
      <c r="I218" s="318" t="n">
        <v>0.61</v>
      </c>
      <c r="J218" s="318">
        <f>ROUND(H218*(I218/1000),2)</f>
        <v/>
      </c>
      <c r="K218" s="318" t="n"/>
    </row>
    <row r="219">
      <c r="B219" s="317" t="n">
        <v>187</v>
      </c>
      <c r="C219" s="318" t="n">
        <v>27569903</v>
      </c>
      <c r="D219" s="318" t="inlineStr">
        <is>
          <t>Colgate | Q4'18-Q2'19 | FL#6541 | 18'19 UF</t>
        </is>
      </c>
      <c r="E219" s="318" t="inlineStr">
        <is>
          <t>FOX Broadcast</t>
        </is>
      </c>
      <c r="F219" s="319" t="n">
        <v>43573</v>
      </c>
      <c r="G219" s="319" t="n">
        <v>43730</v>
      </c>
      <c r="H219" s="318" t="n">
        <v>273</v>
      </c>
      <c r="I219" s="318" t="n">
        <v>0.61</v>
      </c>
      <c r="J219" s="318">
        <f>ROUND(H219*(I219/1000),2)</f>
        <v/>
      </c>
      <c r="K219" s="318" t="n"/>
    </row>
    <row r="220">
      <c r="B220" s="317" t="n">
        <v>188</v>
      </c>
      <c r="C220" s="318" t="n">
        <v>27573100</v>
      </c>
      <c r="D220" s="318" t="inlineStr">
        <is>
          <t>Edgewell | Q2'19 | FL#5904 | 18'19 UF</t>
        </is>
      </c>
      <c r="E220" s="318" t="inlineStr">
        <is>
          <t>FOX Broadcast</t>
        </is>
      </c>
      <c r="F220" s="319" t="n">
        <v>43556</v>
      </c>
      <c r="G220" s="319" t="n">
        <v>43646</v>
      </c>
      <c r="H220" s="318" t="n">
        <v>28982</v>
      </c>
      <c r="I220" s="318" t="n">
        <v>0.61</v>
      </c>
      <c r="J220" s="318">
        <f>ROUND(H220*(I220/1000),2)</f>
        <v/>
      </c>
      <c r="K220" s="318" t="n"/>
    </row>
    <row r="221">
      <c r="B221" s="317" t="n">
        <v>189</v>
      </c>
      <c r="C221" s="318" t="n">
        <v>27578218</v>
      </c>
      <c r="D221" s="318" t="inlineStr">
        <is>
          <t>Indeed | Q4'18-Q2'19 | FL#6204 | 18'19 UF</t>
        </is>
      </c>
      <c r="E221" s="318" t="inlineStr">
        <is>
          <t>FOX Broadcast</t>
        </is>
      </c>
      <c r="F221" s="319" t="n">
        <v>43466</v>
      </c>
      <c r="G221" s="319" t="n">
        <v>43646</v>
      </c>
      <c r="H221" s="318" t="n">
        <v>66867</v>
      </c>
      <c r="I221" s="318" t="n">
        <v>0.61</v>
      </c>
      <c r="J221" s="318">
        <f>ROUND(H221*(I221/1000),2)</f>
        <v/>
      </c>
      <c r="K221" s="318" t="n"/>
    </row>
    <row r="222">
      <c r="B222" s="317" t="n">
        <v>190</v>
      </c>
      <c r="C222" s="318" t="n">
        <v>27587873</v>
      </c>
      <c r="D222" s="318" t="inlineStr">
        <is>
          <t>NGP|Herbal Essences 2019</t>
        </is>
      </c>
      <c r="E222" s="318" t="inlineStr">
        <is>
          <t>Nat Geo WILD</t>
        </is>
      </c>
      <c r="F222" s="319" t="n">
        <v>43559</v>
      </c>
      <c r="G222" s="319" t="n">
        <v>43616</v>
      </c>
      <c r="H222" s="318" t="n">
        <v>143900</v>
      </c>
      <c r="I222" s="318" t="n">
        <v>0.61</v>
      </c>
      <c r="J222" s="318">
        <f>ROUND(H222*(I222/1000),2)</f>
        <v/>
      </c>
      <c r="K222" s="318" t="n"/>
    </row>
    <row r="223">
      <c r="B223" s="317" t="n">
        <v>191</v>
      </c>
      <c r="C223" s="318" t="n">
        <v>27587873</v>
      </c>
      <c r="D223" s="318" t="inlineStr">
        <is>
          <t>NGP|Herbal Essences 2019</t>
        </is>
      </c>
      <c r="E223" s="318" t="inlineStr">
        <is>
          <t>National Geographic Channel</t>
        </is>
      </c>
      <c r="F223" s="319" t="n">
        <v>43559</v>
      </c>
      <c r="G223" s="319" t="n">
        <v>43616</v>
      </c>
      <c r="H223" s="318" t="n">
        <v>293375</v>
      </c>
      <c r="I223" s="318" t="n">
        <v>0.61</v>
      </c>
      <c r="J223" s="318">
        <f>ROUND(H223*(I223/1000),2)</f>
        <v/>
      </c>
      <c r="K223" s="318" t="n"/>
    </row>
    <row r="224">
      <c r="B224" s="317" t="n">
        <v>192</v>
      </c>
      <c r="C224" s="318" t="n">
        <v>27605072</v>
      </c>
      <c r="D224" s="318" t="inlineStr">
        <is>
          <t>PepsiCo_FOX Networks_18/19 Upfront</t>
        </is>
      </c>
      <c r="E224" s="318" t="inlineStr">
        <is>
          <t>FOX Broadcast</t>
        </is>
      </c>
      <c r="F224" s="319" t="n">
        <v>43402</v>
      </c>
      <c r="G224" s="319" t="n">
        <v>43738</v>
      </c>
      <c r="H224" s="318" t="n">
        <v>100646</v>
      </c>
      <c r="I224" s="318" t="n">
        <v>0.61</v>
      </c>
      <c r="J224" s="318">
        <f>ROUND(H224*(I224/1000),2)</f>
        <v/>
      </c>
      <c r="K224" s="318" t="n"/>
    </row>
    <row r="225">
      <c r="B225" s="317" t="n">
        <v>193</v>
      </c>
      <c r="C225" s="318" t="n">
        <v>27605072</v>
      </c>
      <c r="D225" s="318" t="inlineStr">
        <is>
          <t>PepsiCo_FOX Networks_18/19 Upfront</t>
        </is>
      </c>
      <c r="E225" s="318" t="inlineStr">
        <is>
          <t>FX</t>
        </is>
      </c>
      <c r="F225" s="319" t="n">
        <v>43402</v>
      </c>
      <c r="G225" s="319" t="n">
        <v>43738</v>
      </c>
      <c r="H225" s="318" t="n">
        <v>215163</v>
      </c>
      <c r="I225" s="318" t="n">
        <v>0.61</v>
      </c>
      <c r="J225" s="318">
        <f>ROUND(H225*(I225/1000),2)</f>
        <v/>
      </c>
      <c r="K225" s="318" t="n"/>
    </row>
    <row r="226">
      <c r="B226" s="317" t="n">
        <v>194</v>
      </c>
      <c r="C226" s="318" t="n">
        <v>27605072</v>
      </c>
      <c r="D226" s="318" t="inlineStr">
        <is>
          <t>PepsiCo_FOX Networks_18/19 Upfront</t>
        </is>
      </c>
      <c r="E226" s="318" t="inlineStr">
        <is>
          <t>FX Plus</t>
        </is>
      </c>
      <c r="F226" s="319" t="n">
        <v>43402</v>
      </c>
      <c r="G226" s="319" t="n">
        <v>43738</v>
      </c>
      <c r="H226" s="318" t="n">
        <v>1234</v>
      </c>
      <c r="I226" s="318" t="n">
        <v>0.61</v>
      </c>
      <c r="J226" s="318">
        <f>ROUND(H226*(I226/1000),2)</f>
        <v/>
      </c>
      <c r="K226" s="318" t="n"/>
    </row>
    <row r="227">
      <c r="B227" s="317" t="n">
        <v>195</v>
      </c>
      <c r="C227" s="318" t="n">
        <v>27605072</v>
      </c>
      <c r="D227" s="318" t="inlineStr">
        <is>
          <t>PepsiCo_FOX Networks_18/19 Upfront</t>
        </is>
      </c>
      <c r="E227" s="318" t="inlineStr">
        <is>
          <t>FXM</t>
        </is>
      </c>
      <c r="F227" s="319" t="n">
        <v>43402</v>
      </c>
      <c r="G227" s="319" t="n">
        <v>43738</v>
      </c>
      <c r="H227" s="318" t="n">
        <v>411590</v>
      </c>
      <c r="I227" s="318" t="n">
        <v>0.61</v>
      </c>
      <c r="J227" s="318">
        <f>ROUND(H227*(I227/1000),2)</f>
        <v/>
      </c>
      <c r="K227" s="318" t="n"/>
    </row>
    <row r="228">
      <c r="B228" s="317" t="n">
        <v>196</v>
      </c>
      <c r="C228" s="318" t="n">
        <v>27605072</v>
      </c>
      <c r="D228" s="318" t="inlineStr">
        <is>
          <t>PepsiCo_FOX Networks_18/19 Upfront</t>
        </is>
      </c>
      <c r="E228" s="318" t="inlineStr">
        <is>
          <t>FXX</t>
        </is>
      </c>
      <c r="F228" s="319" t="n">
        <v>43402</v>
      </c>
      <c r="G228" s="319" t="n">
        <v>43738</v>
      </c>
      <c r="H228" s="318" t="n">
        <v>110768</v>
      </c>
      <c r="I228" s="318" t="n">
        <v>0.61</v>
      </c>
      <c r="J228" s="318">
        <f>ROUND(H228*(I228/1000),2)</f>
        <v/>
      </c>
      <c r="K228" s="318" t="n"/>
    </row>
    <row r="229">
      <c r="B229" s="317" t="n">
        <v>197</v>
      </c>
      <c r="C229" s="318" t="n">
        <v>27638725</v>
      </c>
      <c r="D229" s="318" t="inlineStr">
        <is>
          <t>Aflac | SPARK | Upfront 18/19</t>
        </is>
      </c>
      <c r="E229" s="318" t="inlineStr">
        <is>
          <t>FOX Broadcast</t>
        </is>
      </c>
      <c r="F229" s="319" t="n">
        <v>43561</v>
      </c>
      <c r="G229" s="319" t="n">
        <v>43737</v>
      </c>
      <c r="H229" s="318" t="n">
        <v>1760012</v>
      </c>
      <c r="I229" s="318" t="n">
        <v>0.61</v>
      </c>
      <c r="J229" s="318">
        <f>ROUND(H229*(I229/1000),2)</f>
        <v/>
      </c>
      <c r="K229" s="318" t="n"/>
    </row>
    <row r="230">
      <c r="B230" s="317" t="n">
        <v>198</v>
      </c>
      <c r="C230" s="318" t="n">
        <v>27638725</v>
      </c>
      <c r="D230" s="318" t="inlineStr">
        <is>
          <t>Aflac | SPARK | Upfront 18/19</t>
        </is>
      </c>
      <c r="E230" s="318" t="inlineStr">
        <is>
          <t>FX</t>
        </is>
      </c>
      <c r="F230" s="319" t="n">
        <v>43561</v>
      </c>
      <c r="G230" s="319" t="n">
        <v>43737</v>
      </c>
      <c r="H230" s="318" t="n">
        <v>49352</v>
      </c>
      <c r="I230" s="318" t="n">
        <v>0.61</v>
      </c>
      <c r="J230" s="318">
        <f>ROUND(H230*(I230/1000),2)</f>
        <v/>
      </c>
      <c r="K230" s="318" t="n"/>
    </row>
    <row r="231">
      <c r="B231" s="317" t="n">
        <v>199</v>
      </c>
      <c r="C231" s="318" t="n">
        <v>27638725</v>
      </c>
      <c r="D231" s="318" t="inlineStr">
        <is>
          <t>Aflac | SPARK | Upfront 18/19</t>
        </is>
      </c>
      <c r="E231" s="318" t="inlineStr">
        <is>
          <t>FX Plus</t>
        </is>
      </c>
      <c r="F231" s="319" t="n">
        <v>43561</v>
      </c>
      <c r="G231" s="319" t="n">
        <v>43737</v>
      </c>
      <c r="H231" s="318" t="n">
        <v>280</v>
      </c>
      <c r="I231" s="318" t="n">
        <v>0.61</v>
      </c>
      <c r="J231" s="318">
        <f>ROUND(H231*(I231/1000),2)</f>
        <v/>
      </c>
      <c r="K231" s="318" t="n"/>
    </row>
    <row r="232">
      <c r="B232" s="317" t="n">
        <v>200</v>
      </c>
      <c r="C232" s="318" t="n">
        <v>27638725</v>
      </c>
      <c r="D232" s="318" t="inlineStr">
        <is>
          <t>Aflac | SPARK | Upfront 18/19</t>
        </is>
      </c>
      <c r="E232" s="318" t="inlineStr">
        <is>
          <t>FXM</t>
        </is>
      </c>
      <c r="F232" s="319" t="n">
        <v>43561</v>
      </c>
      <c r="G232" s="319" t="n">
        <v>43737</v>
      </c>
      <c r="H232" s="318" t="n">
        <v>92303</v>
      </c>
      <c r="I232" s="318" t="n">
        <v>0.61</v>
      </c>
      <c r="J232" s="318">
        <f>ROUND(H232*(I232/1000),2)</f>
        <v/>
      </c>
      <c r="K232" s="318" t="n"/>
    </row>
    <row r="233">
      <c r="B233" s="317" t="n">
        <v>201</v>
      </c>
      <c r="C233" s="318" t="n">
        <v>27638725</v>
      </c>
      <c r="D233" s="318" t="inlineStr">
        <is>
          <t>Aflac | SPARK | Upfront 18/19</t>
        </is>
      </c>
      <c r="E233" s="318" t="inlineStr">
        <is>
          <t>FXX</t>
        </is>
      </c>
      <c r="F233" s="319" t="n">
        <v>43561</v>
      </c>
      <c r="G233" s="319" t="n">
        <v>43737</v>
      </c>
      <c r="H233" s="318" t="n">
        <v>24614</v>
      </c>
      <c r="I233" s="318" t="n">
        <v>0.61</v>
      </c>
      <c r="J233" s="318">
        <f>ROUND(H233*(I233/1000),2)</f>
        <v/>
      </c>
      <c r="K233" s="318" t="n"/>
    </row>
    <row r="234">
      <c r="B234" s="317" t="n">
        <v>202</v>
      </c>
      <c r="C234" s="318" t="n">
        <v>27640739</v>
      </c>
      <c r="D234" s="318" t="inlineStr">
        <is>
          <t>Universal Base | 4Q'18 - 2Q'19 | FL#5540 | 18'19 UF</t>
        </is>
      </c>
      <c r="E234" s="318" t="inlineStr">
        <is>
          <t>FOX Broadcast</t>
        </is>
      </c>
      <c r="F234" s="319" t="n">
        <v>43570</v>
      </c>
      <c r="G234" s="319" t="n">
        <v>43644</v>
      </c>
      <c r="H234" s="318" t="n">
        <v>351685</v>
      </c>
      <c r="I234" s="318" t="n">
        <v>0.61</v>
      </c>
      <c r="J234" s="318">
        <f>ROUND(H234*(I234/1000),2)</f>
        <v/>
      </c>
      <c r="K234" s="318" t="n"/>
    </row>
    <row r="235">
      <c r="B235" s="317" t="n">
        <v>203</v>
      </c>
      <c r="C235" s="318" t="n">
        <v>27647967</v>
      </c>
      <c r="D235" s="318" t="inlineStr">
        <is>
          <t>PFIZER PHARMA - FOX NOW / FOXonHULU / FOX VOD / FX PKG / FSGO UPFRONT 2018-2019</t>
        </is>
      </c>
      <c r="E235" s="318" t="inlineStr">
        <is>
          <t>FOX Broadcast</t>
        </is>
      </c>
      <c r="F235" s="319" t="n">
        <v>43556</v>
      </c>
      <c r="G235" s="319" t="n">
        <v>43646</v>
      </c>
      <c r="H235" s="318" t="n">
        <v>846646</v>
      </c>
      <c r="I235" s="318" t="n">
        <v>0.61</v>
      </c>
      <c r="J235" s="318">
        <f>ROUND(H235*(I235/1000),2)</f>
        <v/>
      </c>
      <c r="K235" s="318" t="n"/>
    </row>
    <row r="236">
      <c r="B236" s="317" t="n">
        <v>204</v>
      </c>
      <c r="C236" s="318" t="n">
        <v>27649920</v>
      </c>
      <c r="D236" s="318" t="inlineStr">
        <is>
          <t>Target | Q4'18-Q2'19 | FL#5736 | 18'19 UF</t>
        </is>
      </c>
      <c r="E236" s="318" t="inlineStr">
        <is>
          <t>FOX Broadcast</t>
        </is>
      </c>
      <c r="F236" s="319" t="n">
        <v>43556</v>
      </c>
      <c r="G236" s="319" t="n">
        <v>43646</v>
      </c>
      <c r="H236" s="318" t="n">
        <v>3618</v>
      </c>
      <c r="I236" s="318" t="n">
        <v>0.61</v>
      </c>
      <c r="J236" s="318">
        <f>ROUND(H236*(I236/1000),2)</f>
        <v/>
      </c>
      <c r="K236" s="318" t="n"/>
    </row>
    <row r="237">
      <c r="B237" s="317" t="n">
        <v>205</v>
      </c>
      <c r="C237" s="318" t="n">
        <v>27653827</v>
      </c>
      <c r="D237" s="318" t="inlineStr">
        <is>
          <t>Darden-Olive Garden | Starcom | Upfront 18/19</t>
        </is>
      </c>
      <c r="E237" s="318" t="inlineStr">
        <is>
          <t>FOX Broadcast</t>
        </is>
      </c>
      <c r="F237" s="319" t="n">
        <v>43374</v>
      </c>
      <c r="G237" s="319" t="n">
        <v>43730</v>
      </c>
      <c r="H237" s="318" t="n">
        <v>2650617</v>
      </c>
      <c r="I237" s="318" t="n">
        <v>0.61</v>
      </c>
      <c r="J237" s="318">
        <f>ROUND(H237*(I237/1000),2)</f>
        <v/>
      </c>
      <c r="K237" s="318" t="n"/>
    </row>
    <row r="238">
      <c r="B238" s="317" t="n">
        <v>206</v>
      </c>
      <c r="C238" s="318" t="n">
        <v>27653827</v>
      </c>
      <c r="D238" s="318" t="inlineStr">
        <is>
          <t>Darden-Olive Garden | Starcom | Upfront 18/19</t>
        </is>
      </c>
      <c r="E238" s="318" t="inlineStr">
        <is>
          <t>FX</t>
        </is>
      </c>
      <c r="F238" s="319" t="n">
        <v>43374</v>
      </c>
      <c r="G238" s="319" t="n">
        <v>43730</v>
      </c>
      <c r="H238" s="318" t="n">
        <v>1991958</v>
      </c>
      <c r="I238" s="318" t="n">
        <v>0.61</v>
      </c>
      <c r="J238" s="318">
        <f>ROUND(H238*(I238/1000),2)</f>
        <v/>
      </c>
      <c r="K238" s="318" t="n"/>
    </row>
    <row r="239">
      <c r="B239" s="317" t="n">
        <v>207</v>
      </c>
      <c r="C239" s="318" t="n">
        <v>27653827</v>
      </c>
      <c r="D239" s="318" t="inlineStr">
        <is>
          <t>Darden-Olive Garden | Starcom | Upfront 18/19</t>
        </is>
      </c>
      <c r="E239" s="318" t="inlineStr">
        <is>
          <t>FX Plus</t>
        </is>
      </c>
      <c r="F239" s="319" t="n">
        <v>43374</v>
      </c>
      <c r="G239" s="319" t="n">
        <v>43730</v>
      </c>
      <c r="H239" s="318" t="n">
        <v>16727</v>
      </c>
      <c r="I239" s="318" t="n">
        <v>0.61</v>
      </c>
      <c r="J239" s="318">
        <f>ROUND(H239*(I239/1000),2)</f>
        <v/>
      </c>
      <c r="K239" s="318" t="n"/>
    </row>
    <row r="240">
      <c r="B240" s="317" t="n">
        <v>208</v>
      </c>
      <c r="C240" s="318" t="n">
        <v>27653827</v>
      </c>
      <c r="D240" s="318" t="inlineStr">
        <is>
          <t>Darden-Olive Garden | Starcom | Upfront 18/19</t>
        </is>
      </c>
      <c r="E240" s="318" t="inlineStr">
        <is>
          <t>FXM</t>
        </is>
      </c>
      <c r="F240" s="319" t="n">
        <v>43374</v>
      </c>
      <c r="G240" s="319" t="n">
        <v>43730</v>
      </c>
      <c r="H240" s="318" t="n">
        <v>4556085</v>
      </c>
      <c r="I240" s="318" t="n">
        <v>0.61</v>
      </c>
      <c r="J240" s="318">
        <f>ROUND(H240*(I240/1000),2)</f>
        <v/>
      </c>
      <c r="K240" s="318" t="n"/>
    </row>
    <row r="241">
      <c r="B241" s="317" t="n">
        <v>209</v>
      </c>
      <c r="C241" s="318" t="n">
        <v>27653827</v>
      </c>
      <c r="D241" s="318" t="inlineStr">
        <is>
          <t>Darden-Olive Garden | Starcom | Upfront 18/19</t>
        </is>
      </c>
      <c r="E241" s="318" t="inlineStr">
        <is>
          <t>FXX</t>
        </is>
      </c>
      <c r="F241" s="319" t="n">
        <v>43374</v>
      </c>
      <c r="G241" s="319" t="n">
        <v>43730</v>
      </c>
      <c r="H241" s="318" t="n">
        <v>1140209</v>
      </c>
      <c r="I241" s="318" t="n">
        <v>0.61</v>
      </c>
      <c r="J241" s="318">
        <f>ROUND(H241*(I241/1000),2)</f>
        <v/>
      </c>
      <c r="K241" s="318" t="n"/>
    </row>
    <row r="242">
      <c r="B242" s="317" t="n">
        <v>210</v>
      </c>
      <c r="C242" s="318" t="n">
        <v>27736102</v>
      </c>
      <c r="D242" s="318" t="inlineStr">
        <is>
          <t>Wells Fargo_FOX Networks_18/19 Upfront</t>
        </is>
      </c>
      <c r="E242" s="318" t="inlineStr">
        <is>
          <t>FOX Broadcast</t>
        </is>
      </c>
      <c r="F242" s="319" t="n">
        <v>43556</v>
      </c>
      <c r="G242" s="319" t="n">
        <v>43738</v>
      </c>
      <c r="H242" s="318" t="n">
        <v>48531</v>
      </c>
      <c r="I242" s="318" t="n">
        <v>0.61</v>
      </c>
      <c r="J242" s="318">
        <f>ROUND(H242*(I242/1000),2)</f>
        <v/>
      </c>
      <c r="K242" s="318" t="n"/>
    </row>
    <row r="243">
      <c r="B243" s="317" t="n">
        <v>211</v>
      </c>
      <c r="C243" s="318" t="n">
        <v>27736102</v>
      </c>
      <c r="D243" s="318" t="inlineStr">
        <is>
          <t>Wells Fargo_FOX Networks_18/19 Upfront</t>
        </is>
      </c>
      <c r="E243" s="318" t="inlineStr">
        <is>
          <t>FX</t>
        </is>
      </c>
      <c r="F243" s="319" t="n">
        <v>43556</v>
      </c>
      <c r="G243" s="319" t="n">
        <v>43738</v>
      </c>
      <c r="H243" s="318" t="n">
        <v>43229</v>
      </c>
      <c r="I243" s="318" t="n">
        <v>0.61</v>
      </c>
      <c r="J243" s="318">
        <f>ROUND(H243*(I243/1000),2)</f>
        <v/>
      </c>
      <c r="K243" s="318" t="n"/>
    </row>
    <row r="244">
      <c r="B244" s="317" t="n">
        <v>212</v>
      </c>
      <c r="C244" s="318" t="n">
        <v>27736102</v>
      </c>
      <c r="D244" s="318" t="inlineStr">
        <is>
          <t>Wells Fargo_FOX Networks_18/19 Upfront</t>
        </is>
      </c>
      <c r="E244" s="318" t="inlineStr">
        <is>
          <t>FXM</t>
        </is>
      </c>
      <c r="F244" s="319" t="n">
        <v>43556</v>
      </c>
      <c r="G244" s="319" t="n">
        <v>43738</v>
      </c>
      <c r="H244" s="318" t="n">
        <v>1628991</v>
      </c>
      <c r="I244" s="318" t="n">
        <v>0.61</v>
      </c>
      <c r="J244" s="318">
        <f>ROUND(H244*(I244/1000),2)</f>
        <v/>
      </c>
      <c r="K244" s="318" t="n"/>
    </row>
    <row r="245">
      <c r="B245" s="317" t="n">
        <v>213</v>
      </c>
      <c r="C245" s="318" t="n">
        <v>27736102</v>
      </c>
      <c r="D245" s="318" t="inlineStr">
        <is>
          <t>Wells Fargo_FOX Networks_18/19 Upfront</t>
        </is>
      </c>
      <c r="E245" s="318" t="inlineStr">
        <is>
          <t>FXX</t>
        </is>
      </c>
      <c r="F245" s="319" t="n">
        <v>43556</v>
      </c>
      <c r="G245" s="319" t="n">
        <v>43738</v>
      </c>
      <c r="H245" s="318" t="n">
        <v>19741</v>
      </c>
      <c r="I245" s="318" t="n">
        <v>0.61</v>
      </c>
      <c r="J245" s="318">
        <f>ROUND(H245*(I245/1000),2)</f>
        <v/>
      </c>
      <c r="K245" s="318" t="n"/>
    </row>
    <row r="246">
      <c r="B246" s="317" t="n">
        <v>214</v>
      </c>
      <c r="C246" s="318" t="n">
        <v>27747148</v>
      </c>
      <c r="D246" s="318" t="inlineStr">
        <is>
          <t>McDonalds_FOX Networks_18/19 Upfront</t>
        </is>
      </c>
      <c r="E246" s="318" t="inlineStr">
        <is>
          <t>FOX Broadcast</t>
        </is>
      </c>
      <c r="F246" s="319" t="n">
        <v>43578</v>
      </c>
      <c r="G246" s="319" t="n">
        <v>43617</v>
      </c>
      <c r="H246" s="318" t="n">
        <v>4629938</v>
      </c>
      <c r="I246" s="318" t="n">
        <v>0.61</v>
      </c>
      <c r="J246" s="318">
        <f>ROUND(H246*(I246/1000),2)</f>
        <v/>
      </c>
      <c r="K246" s="318" t="n"/>
    </row>
    <row r="247">
      <c r="B247" s="317" t="n">
        <v>215</v>
      </c>
      <c r="C247" s="318" t="n">
        <v>27747148</v>
      </c>
      <c r="D247" s="318" t="inlineStr">
        <is>
          <t>McDonalds_FOX Networks_18/19 Upfront</t>
        </is>
      </c>
      <c r="E247" s="318" t="inlineStr">
        <is>
          <t>FX</t>
        </is>
      </c>
      <c r="F247" s="319" t="n">
        <v>43578</v>
      </c>
      <c r="G247" s="319" t="n">
        <v>43617</v>
      </c>
      <c r="H247" s="318" t="n">
        <v>43738</v>
      </c>
      <c r="I247" s="318" t="n">
        <v>0.61</v>
      </c>
      <c r="J247" s="318">
        <f>ROUND(H247*(I247/1000),2)</f>
        <v/>
      </c>
      <c r="K247" s="318" t="n"/>
    </row>
    <row r="248">
      <c r="B248" s="317" t="n">
        <v>216</v>
      </c>
      <c r="C248" s="318" t="n">
        <v>27747148</v>
      </c>
      <c r="D248" s="318" t="inlineStr">
        <is>
          <t>McDonalds_FOX Networks_18/19 Upfront</t>
        </is>
      </c>
      <c r="E248" s="318" t="inlineStr">
        <is>
          <t>FX Plus</t>
        </is>
      </c>
      <c r="F248" s="319" t="n">
        <v>43578</v>
      </c>
      <c r="G248" s="319" t="n">
        <v>43617</v>
      </c>
      <c r="H248" s="318" t="n">
        <v>182</v>
      </c>
      <c r="I248" s="318" t="n">
        <v>0.61</v>
      </c>
      <c r="J248" s="318">
        <f>ROUND(H248*(I248/1000),2)</f>
        <v/>
      </c>
      <c r="K248" s="318" t="n"/>
    </row>
    <row r="249">
      <c r="B249" s="317" t="n">
        <v>217</v>
      </c>
      <c r="C249" s="318" t="n">
        <v>27747148</v>
      </c>
      <c r="D249" s="318" t="inlineStr">
        <is>
          <t>McDonalds_FOX Networks_18/19 Upfront</t>
        </is>
      </c>
      <c r="E249" s="318" t="inlineStr">
        <is>
          <t>FXM</t>
        </is>
      </c>
      <c r="F249" s="319" t="n">
        <v>43578</v>
      </c>
      <c r="G249" s="319" t="n">
        <v>43617</v>
      </c>
      <c r="H249" s="318" t="n">
        <v>85043</v>
      </c>
      <c r="I249" s="318" t="n">
        <v>0.61</v>
      </c>
      <c r="J249" s="318">
        <f>ROUND(H249*(I249/1000),2)</f>
        <v/>
      </c>
      <c r="K249" s="318" t="n"/>
    </row>
    <row r="250">
      <c r="B250" s="317" t="n">
        <v>218</v>
      </c>
      <c r="C250" s="318" t="n">
        <v>27747148</v>
      </c>
      <c r="D250" s="318" t="inlineStr">
        <is>
          <t>McDonalds_FOX Networks_18/19 Upfront</t>
        </is>
      </c>
      <c r="E250" s="318" t="inlineStr">
        <is>
          <t>FXX</t>
        </is>
      </c>
      <c r="F250" s="319" t="n">
        <v>43578</v>
      </c>
      <c r="G250" s="319" t="n">
        <v>43617</v>
      </c>
      <c r="H250" s="318" t="n">
        <v>16647</v>
      </c>
      <c r="I250" s="318" t="n">
        <v>0.61</v>
      </c>
      <c r="J250" s="318">
        <f>ROUND(H250*(I250/1000),2)</f>
        <v/>
      </c>
      <c r="K250" s="318" t="n"/>
    </row>
    <row r="251">
      <c r="B251" s="317" t="n">
        <v>219</v>
      </c>
      <c r="C251" s="318" t="n">
        <v>27788821</v>
      </c>
      <c r="D251" s="318" t="inlineStr">
        <is>
          <t>Mars | Q4'18-Q1'19 | 18'19 UF</t>
        </is>
      </c>
      <c r="E251" s="318" t="inlineStr">
        <is>
          <t>FX</t>
        </is>
      </c>
      <c r="F251" s="319" t="n">
        <v>43605</v>
      </c>
      <c r="G251" s="319" t="n">
        <v>43737</v>
      </c>
      <c r="H251" s="318" t="n">
        <v>114424</v>
      </c>
      <c r="I251" s="318" t="n">
        <v>0.61</v>
      </c>
      <c r="J251" s="318">
        <f>ROUND(H251*(I251/1000),2)</f>
        <v/>
      </c>
      <c r="K251" s="318" t="n"/>
    </row>
    <row r="252">
      <c r="B252" s="317" t="n">
        <v>220</v>
      </c>
      <c r="C252" s="318" t="n">
        <v>27788821</v>
      </c>
      <c r="D252" s="318" t="inlineStr">
        <is>
          <t>Mars | Q4'18-Q1'19 | 18'19 UF</t>
        </is>
      </c>
      <c r="E252" s="318" t="inlineStr">
        <is>
          <t>FX Plus</t>
        </is>
      </c>
      <c r="F252" s="319" t="n">
        <v>43605</v>
      </c>
      <c r="G252" s="319" t="n">
        <v>43737</v>
      </c>
      <c r="H252" s="318" t="n">
        <v>909</v>
      </c>
      <c r="I252" s="318" t="n">
        <v>0.61</v>
      </c>
      <c r="J252" s="318">
        <f>ROUND(H252*(I252/1000),2)</f>
        <v/>
      </c>
      <c r="K252" s="318" t="n"/>
    </row>
    <row r="253">
      <c r="B253" s="317" t="n">
        <v>221</v>
      </c>
      <c r="C253" s="318" t="n">
        <v>27788821</v>
      </c>
      <c r="D253" s="318" t="inlineStr">
        <is>
          <t>Mars | Q4'18-Q1'19 | 18'19 UF</t>
        </is>
      </c>
      <c r="E253" s="318" t="inlineStr">
        <is>
          <t>FXM</t>
        </is>
      </c>
      <c r="F253" s="319" t="n">
        <v>43605</v>
      </c>
      <c r="G253" s="319" t="n">
        <v>43737</v>
      </c>
      <c r="H253" s="318" t="n">
        <v>266945</v>
      </c>
      <c r="I253" s="318" t="n">
        <v>0.61</v>
      </c>
      <c r="J253" s="318">
        <f>ROUND(H253*(I253/1000),2)</f>
        <v/>
      </c>
      <c r="K253" s="318" t="n"/>
    </row>
    <row r="254">
      <c r="B254" s="317" t="n">
        <v>222</v>
      </c>
      <c r="C254" s="318" t="n">
        <v>27788821</v>
      </c>
      <c r="D254" s="318" t="inlineStr">
        <is>
          <t>Mars | Q4'18-Q1'19 | 18'19 UF</t>
        </is>
      </c>
      <c r="E254" s="318" t="inlineStr">
        <is>
          <t>FXX</t>
        </is>
      </c>
      <c r="F254" s="319" t="n">
        <v>43605</v>
      </c>
      <c r="G254" s="319" t="n">
        <v>43737</v>
      </c>
      <c r="H254" s="318" t="n">
        <v>60466</v>
      </c>
      <c r="I254" s="318" t="n">
        <v>0.61</v>
      </c>
      <c r="J254" s="318">
        <f>ROUND(H254*(I254/1000),2)</f>
        <v/>
      </c>
      <c r="K254" s="318" t="n"/>
    </row>
    <row r="255">
      <c r="B255" s="317" t="n">
        <v>223</v>
      </c>
      <c r="C255" s="318" t="n">
        <v>27830129</v>
      </c>
      <c r="D255" s="318" t="inlineStr">
        <is>
          <t>T-Mobile FX Digital Cash Scatter 4Q'18</t>
        </is>
      </c>
      <c r="E255" s="318" t="inlineStr">
        <is>
          <t>FX</t>
        </is>
      </c>
      <c r="F255" s="319" t="n">
        <v>43378</v>
      </c>
      <c r="G255" s="319" t="n">
        <v>43646</v>
      </c>
      <c r="H255" s="318" t="n">
        <v>396077</v>
      </c>
      <c r="I255" s="318" t="n">
        <v>0.61</v>
      </c>
      <c r="J255" s="318">
        <f>ROUND(H255*(I255/1000),2)</f>
        <v/>
      </c>
      <c r="K255" s="318" t="n"/>
    </row>
    <row r="256">
      <c r="B256" s="317" t="n">
        <v>224</v>
      </c>
      <c r="C256" s="318" t="n">
        <v>27830129</v>
      </c>
      <c r="D256" s="318" t="inlineStr">
        <is>
          <t>T-Mobile FX Digital Cash Scatter 4Q'18</t>
        </is>
      </c>
      <c r="E256" s="318" t="inlineStr">
        <is>
          <t>FX Plus</t>
        </is>
      </c>
      <c r="F256" s="319" t="n">
        <v>43378</v>
      </c>
      <c r="G256" s="319" t="n">
        <v>43646</v>
      </c>
      <c r="H256" s="318" t="n">
        <v>1116</v>
      </c>
      <c r="I256" s="318" t="n">
        <v>0.61</v>
      </c>
      <c r="J256" s="318">
        <f>ROUND(H256*(I256/1000),2)</f>
        <v/>
      </c>
      <c r="K256" s="318" t="n"/>
    </row>
    <row r="257">
      <c r="B257" s="317" t="n">
        <v>225</v>
      </c>
      <c r="C257" s="318" t="n">
        <v>27830129</v>
      </c>
      <c r="D257" s="318" t="inlineStr">
        <is>
          <t>T-Mobile FX Digital Cash Scatter 4Q'18</t>
        </is>
      </c>
      <c r="E257" s="318" t="inlineStr">
        <is>
          <t>FXM</t>
        </is>
      </c>
      <c r="F257" s="319" t="n">
        <v>43378</v>
      </c>
      <c r="G257" s="319" t="n">
        <v>43646</v>
      </c>
      <c r="H257" s="318" t="n">
        <v>401920</v>
      </c>
      <c r="I257" s="318" t="n">
        <v>0.61</v>
      </c>
      <c r="J257" s="318">
        <f>ROUND(H257*(I257/1000),2)</f>
        <v/>
      </c>
      <c r="K257" s="318" t="n"/>
    </row>
    <row r="258">
      <c r="B258" s="317" t="n">
        <v>226</v>
      </c>
      <c r="C258" s="318" t="n">
        <v>27830129</v>
      </c>
      <c r="D258" s="318" t="inlineStr">
        <is>
          <t>T-Mobile FX Digital Cash Scatter 4Q'18</t>
        </is>
      </c>
      <c r="E258" s="318" t="inlineStr">
        <is>
          <t>FXX</t>
        </is>
      </c>
      <c r="F258" s="319" t="n">
        <v>43378</v>
      </c>
      <c r="G258" s="319" t="n">
        <v>43646</v>
      </c>
      <c r="H258" s="318" t="n">
        <v>153635</v>
      </c>
      <c r="I258" s="318" t="n">
        <v>0.61</v>
      </c>
      <c r="J258" s="318">
        <f>ROUND(H258*(I258/1000),2)</f>
        <v/>
      </c>
      <c r="K258" s="318" t="n"/>
    </row>
    <row r="259">
      <c r="B259" s="317" t="n">
        <v>227</v>
      </c>
      <c r="C259" s="318" t="n">
        <v>27860188</v>
      </c>
      <c r="D259" s="318" t="inlineStr">
        <is>
          <t>Pfizer Pharma | FL 18/19 #5623</t>
        </is>
      </c>
      <c r="E259" s="318" t="inlineStr">
        <is>
          <t>FOX Broadcast</t>
        </is>
      </c>
      <c r="F259" s="319" t="n">
        <v>43381</v>
      </c>
      <c r="G259" s="319" t="n">
        <v>43646</v>
      </c>
      <c r="H259" s="318" t="n">
        <v>8200123</v>
      </c>
      <c r="I259" s="318" t="n">
        <v>0.61</v>
      </c>
      <c r="J259" s="318">
        <f>ROUND(H259*(I259/1000),2)</f>
        <v/>
      </c>
      <c r="K259" s="318" t="n"/>
    </row>
    <row r="260">
      <c r="B260" s="317" t="n">
        <v>228</v>
      </c>
      <c r="C260" s="318" t="n">
        <v>27860511</v>
      </c>
      <c r="D260" s="318" t="inlineStr">
        <is>
          <t>Chili's | FL 18/19 #5626</t>
        </is>
      </c>
      <c r="E260" s="318" t="inlineStr">
        <is>
          <t>FOX Broadcast</t>
        </is>
      </c>
      <c r="F260" s="319" t="n">
        <v>43556</v>
      </c>
      <c r="G260" s="319" t="n">
        <v>43632</v>
      </c>
      <c r="H260" s="318" t="n">
        <v>321192</v>
      </c>
      <c r="I260" s="318" t="n">
        <v>0.61</v>
      </c>
      <c r="J260" s="318">
        <f>ROUND(H260*(I260/1000),2)</f>
        <v/>
      </c>
      <c r="K260" s="318" t="n"/>
    </row>
    <row r="261">
      <c r="B261" s="317" t="n">
        <v>229</v>
      </c>
      <c r="C261" s="318" t="n">
        <v>27889912</v>
      </c>
      <c r="D261" s="318" t="inlineStr">
        <is>
          <t>Pizza Hut| FL #5762</t>
        </is>
      </c>
      <c r="E261" s="318" t="inlineStr">
        <is>
          <t>FOX Broadcast</t>
        </is>
      </c>
      <c r="F261" s="319" t="n">
        <v>43556</v>
      </c>
      <c r="G261" s="319" t="n">
        <v>43646</v>
      </c>
      <c r="H261" s="318" t="n">
        <v>674124</v>
      </c>
      <c r="I261" s="318" t="n">
        <v>0.61</v>
      </c>
      <c r="J261" s="318">
        <f>ROUND(H261*(I261/1000),2)</f>
        <v/>
      </c>
      <c r="K261" s="318" t="n"/>
    </row>
    <row r="262">
      <c r="B262" s="317" t="n">
        <v>230</v>
      </c>
      <c r="C262" s="318" t="n">
        <v>27968292</v>
      </c>
      <c r="D262" s="318" t="inlineStr">
        <is>
          <t>Novartis | FL #6118</t>
        </is>
      </c>
      <c r="E262" s="318" t="inlineStr">
        <is>
          <t>FOX Broadcast</t>
        </is>
      </c>
      <c r="F262" s="319" t="n">
        <v>43556</v>
      </c>
      <c r="G262" s="319" t="n">
        <v>43646</v>
      </c>
      <c r="H262" s="318" t="n">
        <v>88941</v>
      </c>
      <c r="I262" s="318" t="n">
        <v>0.61</v>
      </c>
      <c r="J262" s="318">
        <f>ROUND(H262*(I262/1000),2)</f>
        <v/>
      </c>
      <c r="K262" s="318" t="n"/>
    </row>
    <row r="263">
      <c r="B263" s="317" t="n">
        <v>231</v>
      </c>
      <c r="C263" s="318" t="n">
        <v>27983634</v>
      </c>
      <c r="D263" s="318" t="inlineStr">
        <is>
          <t>State Farm | FL #5599</t>
        </is>
      </c>
      <c r="E263" s="318" t="inlineStr">
        <is>
          <t>FOX Broadcast</t>
        </is>
      </c>
      <c r="F263" s="319" t="n">
        <v>43556</v>
      </c>
      <c r="G263" s="319" t="n">
        <v>43730</v>
      </c>
      <c r="H263" s="318" t="n">
        <v>266720</v>
      </c>
      <c r="I263" s="318" t="n">
        <v>0.61</v>
      </c>
      <c r="J263" s="318">
        <f>ROUND(H263*(I263/1000),2)</f>
        <v/>
      </c>
      <c r="K263" s="318" t="n"/>
    </row>
    <row r="264">
      <c r="B264" s="317" t="n">
        <v>232</v>
      </c>
      <c r="C264" s="318" t="n">
        <v>27989136</v>
      </c>
      <c r="D264" s="318" t="inlineStr">
        <is>
          <t>Amazon | FL #6885</t>
        </is>
      </c>
      <c r="E264" s="318" t="inlineStr">
        <is>
          <t>FOX Broadcast</t>
        </is>
      </c>
      <c r="F264" s="319" t="n">
        <v>43563</v>
      </c>
      <c r="G264" s="319" t="n">
        <v>43730</v>
      </c>
      <c r="H264" s="318" t="n">
        <v>6991535</v>
      </c>
      <c r="I264" s="318" t="n">
        <v>0.61</v>
      </c>
      <c r="J264" s="318">
        <f>ROUND(H264*(I264/1000),2)</f>
        <v/>
      </c>
      <c r="K264" s="318" t="n"/>
    </row>
    <row r="265">
      <c r="B265" s="317" t="n">
        <v>233</v>
      </c>
      <c r="C265" s="318" t="n">
        <v>28060350</v>
      </c>
      <c r="D265" s="318" t="inlineStr">
        <is>
          <t>Subaru | FOX Upfront 2018-19</t>
        </is>
      </c>
      <c r="E265" s="318" t="inlineStr">
        <is>
          <t>FOX Broadcast</t>
        </is>
      </c>
      <c r="F265" s="319" t="n">
        <v>43584</v>
      </c>
      <c r="G265" s="319" t="n">
        <v>43738</v>
      </c>
      <c r="H265" s="318" t="n">
        <v>17541</v>
      </c>
      <c r="I265" s="318" t="n">
        <v>0.61</v>
      </c>
      <c r="J265" s="318">
        <f>ROUND(H265*(I265/1000),2)</f>
        <v/>
      </c>
      <c r="K265" s="318" t="n"/>
    </row>
    <row r="266">
      <c r="B266" s="317" t="n">
        <v>234</v>
      </c>
      <c r="C266" s="318" t="n">
        <v>28188127</v>
      </c>
      <c r="D266" s="318" t="inlineStr">
        <is>
          <t>GEICO 18/19 Premium BASE FL #5701</t>
        </is>
      </c>
      <c r="E266" s="318" t="inlineStr">
        <is>
          <t>FOX Broadcast</t>
        </is>
      </c>
      <c r="F266" s="319" t="n">
        <v>43556</v>
      </c>
      <c r="G266" s="319" t="n">
        <v>43737</v>
      </c>
      <c r="H266" s="318" t="n">
        <v>79072</v>
      </c>
      <c r="I266" s="318" t="n">
        <v>0.61</v>
      </c>
      <c r="J266" s="318">
        <f>ROUND(H266*(I266/1000),2)</f>
        <v/>
      </c>
      <c r="K266" s="318" t="n"/>
    </row>
    <row r="267">
      <c r="B267" s="317" t="n">
        <v>235</v>
      </c>
      <c r="C267" s="318" t="n">
        <v>28189931</v>
      </c>
      <c r="D267" s="318" t="inlineStr">
        <is>
          <t>GEICO 18/19 Premium PRIME FL #5702</t>
        </is>
      </c>
      <c r="E267" s="318" t="inlineStr">
        <is>
          <t>FOX Broadcast</t>
        </is>
      </c>
      <c r="F267" s="319" t="n">
        <v>43556</v>
      </c>
      <c r="G267" s="319" t="n">
        <v>43730</v>
      </c>
      <c r="H267" s="318" t="n">
        <v>640003</v>
      </c>
      <c r="I267" s="318" t="n">
        <v>0.61</v>
      </c>
      <c r="J267" s="318">
        <f>ROUND(H267*(I267/1000),2)</f>
        <v/>
      </c>
      <c r="K267" s="318" t="n"/>
    </row>
    <row r="268">
      <c r="B268" s="317" t="n">
        <v>236</v>
      </c>
      <c r="C268" s="318" t="n">
        <v>28234026</v>
      </c>
      <c r="D268" s="318" t="inlineStr">
        <is>
          <t>Apollo Group | FL #5670</t>
        </is>
      </c>
      <c r="E268" s="318" t="inlineStr">
        <is>
          <t>FOX Broadcast</t>
        </is>
      </c>
      <c r="F268" s="319" t="n">
        <v>43466</v>
      </c>
      <c r="G268" s="319" t="n">
        <v>43730</v>
      </c>
      <c r="H268" s="318" t="n">
        <v>713282</v>
      </c>
      <c r="I268" s="318" t="n">
        <v>0.61</v>
      </c>
      <c r="J268" s="318">
        <f>ROUND(H268*(I268/1000),2)</f>
        <v/>
      </c>
      <c r="K268" s="318" t="n"/>
    </row>
    <row r="269">
      <c r="B269" s="317" t="n">
        <v>237</v>
      </c>
      <c r="C269" s="318" t="n">
        <v>28266350</v>
      </c>
      <c r="D269" s="318" t="inlineStr">
        <is>
          <t>20th Century Fox | FL #5472 (BASE) 18/19</t>
        </is>
      </c>
      <c r="E269" s="318" t="inlineStr">
        <is>
          <t>FOX Broadcast</t>
        </is>
      </c>
      <c r="F269" s="319" t="n">
        <v>43594</v>
      </c>
      <c r="G269" s="319" t="n">
        <v>43623</v>
      </c>
      <c r="H269" s="318" t="n">
        <v>13911</v>
      </c>
      <c r="I269" s="318" t="n">
        <v>0.61</v>
      </c>
      <c r="J269" s="318">
        <f>ROUND(H269*(I269/1000),2)</f>
        <v/>
      </c>
      <c r="K269" s="318" t="n"/>
    </row>
    <row r="270">
      <c r="B270" s="317" t="n">
        <v>238</v>
      </c>
      <c r="C270" s="318" t="n">
        <v>28280665</v>
      </c>
      <c r="D270" s="318" t="inlineStr">
        <is>
          <t>Toyota | FL #5727</t>
        </is>
      </c>
      <c r="E270" s="318" t="inlineStr">
        <is>
          <t>FOX Broadcast</t>
        </is>
      </c>
      <c r="F270" s="319" t="n">
        <v>43556</v>
      </c>
      <c r="G270" s="319" t="n">
        <v>43640</v>
      </c>
      <c r="H270" s="318" t="n">
        <v>361527</v>
      </c>
      <c r="I270" s="318" t="n">
        <v>0.61</v>
      </c>
      <c r="J270" s="318">
        <f>ROUND(H270*(I270/1000),2)</f>
        <v/>
      </c>
      <c r="K270" s="318" t="n"/>
    </row>
    <row r="271">
      <c r="B271" s="317" t="n">
        <v>239</v>
      </c>
      <c r="C271" s="318" t="n">
        <v>28301116</v>
      </c>
      <c r="D271" s="318" t="inlineStr">
        <is>
          <t>Old Navy_FL #5573</t>
        </is>
      </c>
      <c r="E271" s="318" t="inlineStr">
        <is>
          <t>FOX Broadcast</t>
        </is>
      </c>
      <c r="F271" s="319" t="n">
        <v>43556</v>
      </c>
      <c r="G271" s="319" t="n">
        <v>43646</v>
      </c>
      <c r="H271" s="318" t="n">
        <v>383251</v>
      </c>
      <c r="I271" s="318" t="n">
        <v>0.61</v>
      </c>
      <c r="J271" s="318">
        <f>ROUND(H271*(I271/1000),2)</f>
        <v/>
      </c>
      <c r="K271" s="318" t="n"/>
    </row>
    <row r="272">
      <c r="B272" s="317" t="n">
        <v>240</v>
      </c>
      <c r="C272" s="318" t="n">
        <v>28312611</v>
      </c>
      <c r="D272" s="318" t="inlineStr">
        <is>
          <t>Wells Fargo | FL #5718</t>
        </is>
      </c>
      <c r="E272" s="318" t="inlineStr">
        <is>
          <t>FOX Broadcast</t>
        </is>
      </c>
      <c r="F272" s="319" t="n">
        <v>43577</v>
      </c>
      <c r="G272" s="319" t="n">
        <v>43730</v>
      </c>
      <c r="H272" s="318" t="n">
        <v>407488</v>
      </c>
      <c r="I272" s="318" t="n">
        <v>0.61</v>
      </c>
      <c r="J272" s="318">
        <f>ROUND(H272*(I272/1000),2)</f>
        <v/>
      </c>
      <c r="K272" s="318" t="n"/>
    </row>
    <row r="273">
      <c r="B273" s="317" t="n">
        <v>241</v>
      </c>
      <c r="C273" s="318" t="n">
        <v>28391285</v>
      </c>
      <c r="D273" s="318" t="inlineStr">
        <is>
          <t>Volkswagen_FL #5580</t>
        </is>
      </c>
      <c r="E273" s="318" t="inlineStr">
        <is>
          <t>FOX Broadcast</t>
        </is>
      </c>
      <c r="F273" s="319" t="n">
        <v>43556</v>
      </c>
      <c r="G273" s="319" t="n">
        <v>43646</v>
      </c>
      <c r="H273" s="318" t="n">
        <v>16017</v>
      </c>
      <c r="I273" s="318" t="n">
        <v>0.61</v>
      </c>
      <c r="J273" s="318">
        <f>ROUND(H273*(I273/1000),2)</f>
        <v/>
      </c>
      <c r="K273" s="318" t="n"/>
    </row>
    <row r="274">
      <c r="B274" s="317" t="n">
        <v>242</v>
      </c>
      <c r="C274" s="318" t="n">
        <v>28394042</v>
      </c>
      <c r="D274" s="318" t="inlineStr">
        <is>
          <t>Freewheel | The Future is Voting | Q4'18</t>
        </is>
      </c>
      <c r="E274" s="318" t="inlineStr">
        <is>
          <t>FOX Broadcast</t>
        </is>
      </c>
      <c r="F274" s="319" t="n">
        <v>43392</v>
      </c>
      <c r="G274" s="319" t="n">
        <v>-1</v>
      </c>
      <c r="H274" s="318" t="n">
        <v>11471</v>
      </c>
      <c r="I274" s="318" t="n">
        <v>0.61</v>
      </c>
      <c r="J274" s="318">
        <f>ROUND(H274*(I274/1000),2)</f>
        <v/>
      </c>
      <c r="K274" s="318" t="n"/>
    </row>
    <row r="275">
      <c r="B275" s="317" t="n">
        <v>243</v>
      </c>
      <c r="C275" s="318" t="n">
        <v>28394042</v>
      </c>
      <c r="D275" s="318" t="inlineStr">
        <is>
          <t>Freewheel | The Future is Voting | Q4'18</t>
        </is>
      </c>
      <c r="E275" s="318" t="inlineStr">
        <is>
          <t>FX</t>
        </is>
      </c>
      <c r="F275" s="319" t="n">
        <v>43392</v>
      </c>
      <c r="G275" s="319" t="n">
        <v>-1</v>
      </c>
      <c r="H275" s="318" t="n">
        <v>1035945</v>
      </c>
      <c r="I275" s="318" t="n">
        <v>0.61</v>
      </c>
      <c r="J275" s="318">
        <f>ROUND(H275*(I275/1000),2)</f>
        <v/>
      </c>
      <c r="K275" s="318" t="n"/>
    </row>
    <row r="276">
      <c r="B276" s="317" t="n">
        <v>244</v>
      </c>
      <c r="C276" s="318" t="n">
        <v>28394042</v>
      </c>
      <c r="D276" s="318" t="inlineStr">
        <is>
          <t>Freewheel | The Future is Voting | Q4'18</t>
        </is>
      </c>
      <c r="E276" s="318" t="inlineStr">
        <is>
          <t>FX Plus</t>
        </is>
      </c>
      <c r="F276" s="319" t="n">
        <v>43392</v>
      </c>
      <c r="G276" s="319" t="n">
        <v>-1</v>
      </c>
      <c r="H276" s="318" t="n">
        <v>3626</v>
      </c>
      <c r="I276" s="318" t="n">
        <v>0.61</v>
      </c>
      <c r="J276" s="318">
        <f>ROUND(H276*(I276/1000),2)</f>
        <v/>
      </c>
      <c r="K276" s="318" t="n"/>
    </row>
    <row r="277">
      <c r="B277" s="317" t="n">
        <v>245</v>
      </c>
      <c r="C277" s="318" t="n">
        <v>28394042</v>
      </c>
      <c r="D277" s="318" t="inlineStr">
        <is>
          <t>Freewheel | The Future is Voting | Q4'18</t>
        </is>
      </c>
      <c r="E277" s="318" t="inlineStr">
        <is>
          <t>FXX</t>
        </is>
      </c>
      <c r="F277" s="319" t="n">
        <v>43392</v>
      </c>
      <c r="G277" s="319" t="n">
        <v>-1</v>
      </c>
      <c r="H277" s="318" t="n">
        <v>319265</v>
      </c>
      <c r="I277" s="318" t="n">
        <v>0.61</v>
      </c>
      <c r="J277" s="318">
        <f>ROUND(H277*(I277/1000),2)</f>
        <v/>
      </c>
      <c r="K277" s="318" t="n"/>
    </row>
    <row r="278">
      <c r="B278" s="317" t="n">
        <v>246</v>
      </c>
      <c r="C278" s="318" t="n">
        <v>28424194</v>
      </c>
      <c r="D278" s="318" t="inlineStr">
        <is>
          <t>Apple | FL #5690</t>
        </is>
      </c>
      <c r="E278" s="318" t="inlineStr">
        <is>
          <t>FOX Broadcast</t>
        </is>
      </c>
      <c r="F278" s="319" t="n">
        <v>43493</v>
      </c>
      <c r="G278" s="319" t="n">
        <v>43730</v>
      </c>
      <c r="H278" s="318" t="n">
        <v>1538673</v>
      </c>
      <c r="I278" s="318" t="n">
        <v>0.61</v>
      </c>
      <c r="J278" s="318">
        <f>ROUND(H278*(I278/1000),2)</f>
        <v/>
      </c>
      <c r="K278" s="318" t="n"/>
    </row>
    <row r="279">
      <c r="B279" s="317" t="n">
        <v>247</v>
      </c>
      <c r="C279" s="318" t="n">
        <v>28579119</v>
      </c>
      <c r="D279" s="318" t="inlineStr">
        <is>
          <t>FBC_Inhouse_FOXVOD2019</t>
        </is>
      </c>
      <c r="E279" s="318" t="inlineStr">
        <is>
          <t>FOX Broadcast</t>
        </is>
      </c>
      <c r="F279" s="319" t="n">
        <v>43466</v>
      </c>
      <c r="G279" s="319" t="n">
        <v>43738</v>
      </c>
      <c r="H279" s="318" t="n">
        <v>19303225</v>
      </c>
      <c r="I279" s="318" t="n">
        <v>0.61</v>
      </c>
      <c r="J279" s="318">
        <f>ROUND(H279*(I279/1000),2)</f>
        <v/>
      </c>
      <c r="K279" s="318" t="n"/>
    </row>
    <row r="280">
      <c r="B280" s="317" t="n">
        <v>248</v>
      </c>
      <c r="C280" s="318" t="n">
        <v>28695808</v>
      </c>
      <c r="D280" s="318" t="inlineStr">
        <is>
          <t>MetroPCS | FL #6075</t>
        </is>
      </c>
      <c r="E280" s="318" t="inlineStr">
        <is>
          <t>FOX Broadcast</t>
        </is>
      </c>
      <c r="F280" s="319" t="n">
        <v>43556</v>
      </c>
      <c r="G280" s="319" t="n">
        <v>43646</v>
      </c>
      <c r="H280" s="318" t="n">
        <v>281488</v>
      </c>
      <c r="I280" s="318" t="n">
        <v>0.61</v>
      </c>
      <c r="J280" s="318">
        <f>ROUND(H280*(I280/1000),2)</f>
        <v/>
      </c>
      <c r="K280" s="318" t="n"/>
    </row>
    <row r="281">
      <c r="B281" s="317" t="n">
        <v>249</v>
      </c>
      <c r="C281" s="318" t="n">
        <v>28695930</v>
      </c>
      <c r="D281" s="318" t="inlineStr">
        <is>
          <t>T-Mobile | FL #5936 | 18/19</t>
        </is>
      </c>
      <c r="E281" s="318" t="inlineStr">
        <is>
          <t>FOX Broadcast</t>
        </is>
      </c>
      <c r="F281" s="319" t="n">
        <v>43374</v>
      </c>
      <c r="G281" s="319" t="n">
        <v>43646</v>
      </c>
      <c r="H281" s="318" t="n">
        <v>426176</v>
      </c>
      <c r="I281" s="318" t="n">
        <v>0.61</v>
      </c>
      <c r="J281" s="318">
        <f>ROUND(H281*(I281/1000),2)</f>
        <v/>
      </c>
      <c r="K281" s="318" t="n"/>
    </row>
    <row r="282">
      <c r="B282" s="317" t="n">
        <v>250</v>
      </c>
      <c r="C282" s="318" t="n">
        <v>28791161</v>
      </c>
      <c r="D282" s="318" t="inlineStr">
        <is>
          <t>Amazon Prime Video 18/19 Upfront l FL #6166</t>
        </is>
      </c>
      <c r="E282" s="318" t="inlineStr">
        <is>
          <t>FOX Broadcast</t>
        </is>
      </c>
      <c r="F282" s="319" t="n">
        <v>43605</v>
      </c>
      <c r="G282" s="319" t="n">
        <v>43730</v>
      </c>
      <c r="H282" s="318" t="n">
        <v>612829</v>
      </c>
      <c r="I282" s="318" t="n">
        <v>0.61</v>
      </c>
      <c r="J282" s="318">
        <f>ROUND(H282*(I282/1000),2)</f>
        <v/>
      </c>
      <c r="K282" s="318" t="n"/>
    </row>
    <row r="283">
      <c r="B283" s="317" t="n">
        <v>251</v>
      </c>
      <c r="C283" s="318" t="n">
        <v>28975169</v>
      </c>
      <c r="D283" s="318" t="inlineStr">
        <is>
          <t>BMW CPO | 2019 Cal Upfront | FOX Video</t>
        </is>
      </c>
      <c r="E283" s="318" t="inlineStr">
        <is>
          <t>FOX Broadcast</t>
        </is>
      </c>
      <c r="F283" s="319" t="n">
        <v>43525</v>
      </c>
      <c r="G283" s="319" t="n">
        <v>43830</v>
      </c>
      <c r="H283" s="318" t="n">
        <v>71328</v>
      </c>
      <c r="I283" s="318" t="n">
        <v>0.61</v>
      </c>
      <c r="J283" s="318">
        <f>ROUND(H283*(I283/1000),2)</f>
        <v/>
      </c>
      <c r="K283" s="318" t="n"/>
    </row>
    <row r="284">
      <c r="B284" s="317" t="n">
        <v>252</v>
      </c>
      <c r="C284" s="318" t="n">
        <v>28975169</v>
      </c>
      <c r="D284" s="318" t="inlineStr">
        <is>
          <t>BMW CPO | 2019 Cal Upfront | FOX Video</t>
        </is>
      </c>
      <c r="E284" s="318" t="inlineStr">
        <is>
          <t>FX</t>
        </is>
      </c>
      <c r="F284" s="319" t="n">
        <v>43525</v>
      </c>
      <c r="G284" s="319" t="n">
        <v>43830</v>
      </c>
      <c r="H284" s="318" t="n">
        <v>37247</v>
      </c>
      <c r="I284" s="318" t="n">
        <v>0.61</v>
      </c>
      <c r="J284" s="318">
        <f>ROUND(H284*(I284/1000),2)</f>
        <v/>
      </c>
      <c r="K284" s="318" t="n"/>
    </row>
    <row r="285">
      <c r="B285" s="317" t="n">
        <v>253</v>
      </c>
      <c r="C285" s="318" t="n">
        <v>28975169</v>
      </c>
      <c r="D285" s="318" t="inlineStr">
        <is>
          <t>BMW CPO | 2019 Cal Upfront | FOX Video</t>
        </is>
      </c>
      <c r="E285" s="318" t="inlineStr">
        <is>
          <t>FX Plus</t>
        </is>
      </c>
      <c r="F285" s="319" t="n">
        <v>43525</v>
      </c>
      <c r="G285" s="319" t="n">
        <v>43830</v>
      </c>
      <c r="H285" s="318" t="n">
        <v>163</v>
      </c>
      <c r="I285" s="318" t="n">
        <v>0.61</v>
      </c>
      <c r="J285" s="318">
        <f>ROUND(H285*(I285/1000),2)</f>
        <v/>
      </c>
      <c r="K285" s="318" t="n"/>
    </row>
    <row r="286">
      <c r="B286" s="317" t="n">
        <v>254</v>
      </c>
      <c r="C286" s="318" t="n">
        <v>28975169</v>
      </c>
      <c r="D286" s="318" t="inlineStr">
        <is>
          <t>BMW CPO | 2019 Cal Upfront | FOX Video</t>
        </is>
      </c>
      <c r="E286" s="318" t="inlineStr">
        <is>
          <t>FXM</t>
        </is>
      </c>
      <c r="F286" s="319" t="n">
        <v>43525</v>
      </c>
      <c r="G286" s="319" t="n">
        <v>43830</v>
      </c>
      <c r="H286" s="318" t="n">
        <v>73266</v>
      </c>
      <c r="I286" s="318" t="n">
        <v>0.61</v>
      </c>
      <c r="J286" s="318">
        <f>ROUND(H286*(I286/1000),2)</f>
        <v/>
      </c>
      <c r="K286" s="318" t="n"/>
    </row>
    <row r="287">
      <c r="B287" s="317" t="n">
        <v>255</v>
      </c>
      <c r="C287" s="318" t="n">
        <v>28975169</v>
      </c>
      <c r="D287" s="318" t="inlineStr">
        <is>
          <t>BMW CPO | 2019 Cal Upfront | FOX Video</t>
        </is>
      </c>
      <c r="E287" s="318" t="inlineStr">
        <is>
          <t>FXX</t>
        </is>
      </c>
      <c r="F287" s="319" t="n">
        <v>43525</v>
      </c>
      <c r="G287" s="319" t="n">
        <v>43830</v>
      </c>
      <c r="H287" s="318" t="n">
        <v>12284</v>
      </c>
      <c r="I287" s="318" t="n">
        <v>0.61</v>
      </c>
      <c r="J287" s="318">
        <f>ROUND(H287*(I287/1000),2)</f>
        <v/>
      </c>
      <c r="K287" s="318" t="n"/>
    </row>
    <row r="288">
      <c r="B288" s="317" t="n">
        <v>256</v>
      </c>
      <c r="C288" s="318" t="n">
        <v>29105624</v>
      </c>
      <c r="D288" s="318" t="inlineStr">
        <is>
          <t>Amgen_FOX Digital_Q1-Q2'19</t>
        </is>
      </c>
      <c r="E288" s="318" t="inlineStr">
        <is>
          <t>FOX Broadcast</t>
        </is>
      </c>
      <c r="F288" s="319" t="n">
        <v>43556</v>
      </c>
      <c r="G288" s="319" t="n">
        <v>43646</v>
      </c>
      <c r="H288" s="318" t="n">
        <v>259764</v>
      </c>
      <c r="I288" s="318" t="n">
        <v>0.61</v>
      </c>
      <c r="J288" s="318">
        <f>ROUND(H288*(I288/1000),2)</f>
        <v/>
      </c>
      <c r="K288" s="318" t="n"/>
    </row>
    <row r="289">
      <c r="B289" s="317" t="n">
        <v>257</v>
      </c>
      <c r="C289" s="318" t="n">
        <v>29167688</v>
      </c>
      <c r="D289" s="318" t="inlineStr">
        <is>
          <t>KFC| FL #6215</t>
        </is>
      </c>
      <c r="E289" s="318" t="inlineStr">
        <is>
          <t>FOX Broadcast</t>
        </is>
      </c>
      <c r="F289" s="319" t="n">
        <v>43556</v>
      </c>
      <c r="G289" s="319" t="n">
        <v>43646</v>
      </c>
      <c r="H289" s="318" t="n">
        <v>36892</v>
      </c>
      <c r="I289" s="318" t="n">
        <v>0.61</v>
      </c>
      <c r="J289" s="318">
        <f>ROUND(H289*(I289/1000),2)</f>
        <v/>
      </c>
      <c r="K289" s="318" t="n"/>
    </row>
    <row r="290">
      <c r="B290" s="317" t="n">
        <v>258</v>
      </c>
      <c r="C290" s="318" t="n">
        <v>29550351</v>
      </c>
      <c r="D290" s="318" t="inlineStr">
        <is>
          <t>Warner Bros/FOX_Digital/Upfront/1819_Q1'19</t>
        </is>
      </c>
      <c r="E290" s="318" t="inlineStr">
        <is>
          <t>FOX Broadcast</t>
        </is>
      </c>
      <c r="F290" s="319" t="n">
        <v>43563</v>
      </c>
      <c r="G290" s="319" t="n">
        <v>43646</v>
      </c>
      <c r="H290" s="318" t="n">
        <v>327797</v>
      </c>
      <c r="I290" s="318" t="n">
        <v>0.61</v>
      </c>
      <c r="J290" s="318">
        <f>ROUND(H290*(I290/1000),2)</f>
        <v/>
      </c>
      <c r="K290" s="318" t="n"/>
    </row>
    <row r="291">
      <c r="B291" s="317" t="n">
        <v>259</v>
      </c>
      <c r="C291" s="318" t="n">
        <v>29570278</v>
      </c>
      <c r="D291" s="318" t="inlineStr">
        <is>
          <t>PROCTER &amp; GAMBLE- REDWOOD - OLD SPICE2018-19 (Committed)</t>
        </is>
      </c>
      <c r="E291" s="318" t="inlineStr">
        <is>
          <t>FOX Broadcast</t>
        </is>
      </c>
      <c r="F291" s="319" t="n">
        <v>43570</v>
      </c>
      <c r="G291" s="319" t="n">
        <v>43639</v>
      </c>
      <c r="H291" s="318" t="n">
        <v>248229</v>
      </c>
      <c r="I291" s="318" t="n">
        <v>0.61</v>
      </c>
      <c r="J291" s="318">
        <f>ROUND(H291*(I291/1000),2)</f>
        <v/>
      </c>
      <c r="K291" s="318" t="n"/>
    </row>
    <row r="292">
      <c r="B292" s="317" t="n">
        <v>260</v>
      </c>
      <c r="C292" s="318" t="n">
        <v>29599542</v>
      </c>
      <c r="D292" s="318" t="inlineStr">
        <is>
          <t>BMW | NT2 2019 Cal UPF | FOX Video</t>
        </is>
      </c>
      <c r="E292" s="318" t="inlineStr">
        <is>
          <t>FOX Broadcast</t>
        </is>
      </c>
      <c r="F292" s="319" t="n">
        <v>43584</v>
      </c>
      <c r="G292" s="319" t="n">
        <v>43830</v>
      </c>
      <c r="H292" s="318" t="n">
        <v>115505</v>
      </c>
      <c r="I292" s="318" t="n">
        <v>0.61</v>
      </c>
      <c r="J292" s="318">
        <f>ROUND(H292*(I292/1000),2)</f>
        <v/>
      </c>
      <c r="K292" s="318" t="n"/>
    </row>
    <row r="293">
      <c r="B293" s="317" t="n">
        <v>261</v>
      </c>
      <c r="C293" s="318" t="n">
        <v>29599542</v>
      </c>
      <c r="D293" s="318" t="inlineStr">
        <is>
          <t>BMW | NT2 2019 Cal UPF | FOX Video</t>
        </is>
      </c>
      <c r="E293" s="318" t="inlineStr">
        <is>
          <t>FX</t>
        </is>
      </c>
      <c r="F293" s="319" t="n">
        <v>43584</v>
      </c>
      <c r="G293" s="319" t="n">
        <v>43830</v>
      </c>
      <c r="H293" s="318" t="n">
        <v>93138</v>
      </c>
      <c r="I293" s="318" t="n">
        <v>0.61</v>
      </c>
      <c r="J293" s="318">
        <f>ROUND(H293*(I293/1000),2)</f>
        <v/>
      </c>
      <c r="K293" s="318" t="n"/>
    </row>
    <row r="294">
      <c r="B294" s="317" t="n">
        <v>262</v>
      </c>
      <c r="C294" s="318" t="n">
        <v>29599542</v>
      </c>
      <c r="D294" s="318" t="inlineStr">
        <is>
          <t>BMW | NT2 2019 Cal UPF | FOX Video</t>
        </is>
      </c>
      <c r="E294" s="318" t="inlineStr">
        <is>
          <t>FX Plus</t>
        </is>
      </c>
      <c r="F294" s="319" t="n">
        <v>43584</v>
      </c>
      <c r="G294" s="319" t="n">
        <v>43830</v>
      </c>
      <c r="H294" s="318" t="n">
        <v>282</v>
      </c>
      <c r="I294" s="318" t="n">
        <v>0.61</v>
      </c>
      <c r="J294" s="318">
        <f>ROUND(H294*(I294/1000),2)</f>
        <v/>
      </c>
      <c r="K294" s="318" t="n"/>
    </row>
    <row r="295">
      <c r="B295" s="317" t="n">
        <v>263</v>
      </c>
      <c r="C295" s="318" t="n">
        <v>29599542</v>
      </c>
      <c r="D295" s="318" t="inlineStr">
        <is>
          <t>BMW | NT2 2019 Cal UPF | FOX Video</t>
        </is>
      </c>
      <c r="E295" s="318" t="inlineStr">
        <is>
          <t>FXM</t>
        </is>
      </c>
      <c r="F295" s="319" t="n">
        <v>43584</v>
      </c>
      <c r="G295" s="319" t="n">
        <v>43830</v>
      </c>
      <c r="H295" s="318" t="n">
        <v>180764</v>
      </c>
      <c r="I295" s="318" t="n">
        <v>0.61</v>
      </c>
      <c r="J295" s="318">
        <f>ROUND(H295*(I295/1000),2)</f>
        <v/>
      </c>
      <c r="K295" s="318" t="n"/>
    </row>
    <row r="296">
      <c r="B296" s="317" t="n">
        <v>264</v>
      </c>
      <c r="C296" s="318" t="n">
        <v>29599542</v>
      </c>
      <c r="D296" s="318" t="inlineStr">
        <is>
          <t>BMW | NT2 2019 Cal UPF | FOX Video</t>
        </is>
      </c>
      <c r="E296" s="318" t="inlineStr">
        <is>
          <t>FXX</t>
        </is>
      </c>
      <c r="F296" s="319" t="n">
        <v>43584</v>
      </c>
      <c r="G296" s="319" t="n">
        <v>43830</v>
      </c>
      <c r="H296" s="318" t="n">
        <v>32183</v>
      </c>
      <c r="I296" s="318" t="n">
        <v>0.61</v>
      </c>
      <c r="J296" s="318">
        <f>ROUND(H296*(I296/1000),2)</f>
        <v/>
      </c>
      <c r="K296" s="318" t="n"/>
    </row>
    <row r="297">
      <c r="B297" s="317" t="n">
        <v>265</v>
      </c>
      <c r="C297" s="318" t="n">
        <v>29632578</v>
      </c>
      <c r="D297" s="318" t="inlineStr">
        <is>
          <t>Red Robin 2019 Calendar UF FOX VOD</t>
        </is>
      </c>
      <c r="E297" s="318" t="inlineStr">
        <is>
          <t>FOX Broadcast</t>
        </is>
      </c>
      <c r="F297" s="319" t="n">
        <v>43584</v>
      </c>
      <c r="G297" s="319" t="n">
        <v>43618</v>
      </c>
      <c r="H297" s="318" t="n">
        <v>89473</v>
      </c>
      <c r="I297" s="318" t="n">
        <v>0.61</v>
      </c>
      <c r="J297" s="318">
        <f>ROUND(H297*(I297/1000),2)</f>
        <v/>
      </c>
      <c r="K297" s="318" t="n"/>
    </row>
    <row r="298">
      <c r="B298" s="317" t="n">
        <v>266</v>
      </c>
      <c r="C298" s="318" t="n">
        <v>29800972</v>
      </c>
      <c r="D298" s="318" t="inlineStr">
        <is>
          <t>Procter &amp; Gamble/Digital/1819/Upfront_Q1'19</t>
        </is>
      </c>
      <c r="E298" s="318" t="inlineStr">
        <is>
          <t>FOX Broadcast</t>
        </is>
      </c>
      <c r="F298" s="319" t="n">
        <v>43556</v>
      </c>
      <c r="G298" s="319" t="n">
        <v>43646</v>
      </c>
      <c r="H298" s="318" t="n">
        <v>1497022</v>
      </c>
      <c r="I298" s="318" t="n">
        <v>0.61</v>
      </c>
      <c r="J298" s="318">
        <f>ROUND(H298*(I298/1000),2)</f>
        <v/>
      </c>
      <c r="K298" s="318" t="n"/>
    </row>
    <row r="299">
      <c r="B299" s="317" t="n">
        <v>267</v>
      </c>
      <c r="C299" s="318" t="n">
        <v>29885907</v>
      </c>
      <c r="D299" s="318" t="inlineStr">
        <is>
          <t>NAR CY 2019</t>
        </is>
      </c>
      <c r="E299" s="318" t="inlineStr">
        <is>
          <t>FOX Broadcast</t>
        </is>
      </c>
      <c r="F299" s="319" t="n">
        <v>43586</v>
      </c>
      <c r="G299" s="319" t="n">
        <v>43828</v>
      </c>
      <c r="H299" s="318" t="n">
        <v>56955</v>
      </c>
      <c r="I299" s="318" t="n">
        <v>0.61</v>
      </c>
      <c r="J299" s="318">
        <f>ROUND(H299*(I299/1000),2)</f>
        <v/>
      </c>
      <c r="K299" s="318" t="n"/>
    </row>
    <row r="300">
      <c r="B300" s="317" t="n">
        <v>268</v>
      </c>
      <c r="C300" s="318" t="n">
        <v>29898832</v>
      </c>
      <c r="D300" s="318" t="inlineStr">
        <is>
          <t>Eli Lilly Galca | FL #5578</t>
        </is>
      </c>
      <c r="E300" s="318" t="inlineStr">
        <is>
          <t>FOX Broadcast</t>
        </is>
      </c>
      <c r="F300" s="319" t="n">
        <v>43556</v>
      </c>
      <c r="G300" s="319" t="n">
        <v>43646</v>
      </c>
      <c r="H300" s="318" t="n">
        <v>659448</v>
      </c>
      <c r="I300" s="318" t="n">
        <v>0.61</v>
      </c>
      <c r="J300" s="318">
        <f>ROUND(H300*(I300/1000),2)</f>
        <v/>
      </c>
      <c r="K300" s="318" t="n"/>
    </row>
    <row r="301">
      <c r="B301" s="317" t="n">
        <v>269</v>
      </c>
      <c r="C301" s="318" t="n">
        <v>29944621</v>
      </c>
      <c r="D301" s="318" t="inlineStr">
        <is>
          <t>Burger King Digital UF 18/19</t>
        </is>
      </c>
      <c r="E301" s="318" t="inlineStr">
        <is>
          <t>FOX Broadcast</t>
        </is>
      </c>
      <c r="F301" s="319" t="n">
        <v>43556</v>
      </c>
      <c r="G301" s="319" t="n">
        <v>43737</v>
      </c>
      <c r="H301" s="318" t="n">
        <v>25265</v>
      </c>
      <c r="I301" s="318" t="n">
        <v>0.61</v>
      </c>
      <c r="J301" s="318">
        <f>ROUND(H301*(I301/1000),2)</f>
        <v/>
      </c>
      <c r="K301" s="318" t="n"/>
    </row>
    <row r="302">
      <c r="B302" s="317" t="n">
        <v>270</v>
      </c>
      <c r="C302" s="318" t="n">
        <v>29944621</v>
      </c>
      <c r="D302" s="318" t="inlineStr">
        <is>
          <t>Burger King Digital UF 18/19</t>
        </is>
      </c>
      <c r="E302" s="318" t="inlineStr">
        <is>
          <t>FX</t>
        </is>
      </c>
      <c r="F302" s="319" t="n">
        <v>43556</v>
      </c>
      <c r="G302" s="319" t="n">
        <v>43737</v>
      </c>
      <c r="H302" s="318" t="n">
        <v>27680</v>
      </c>
      <c r="I302" s="318" t="n">
        <v>0.61</v>
      </c>
      <c r="J302" s="318">
        <f>ROUND(H302*(I302/1000),2)</f>
        <v/>
      </c>
      <c r="K302" s="318" t="n"/>
    </row>
    <row r="303">
      <c r="B303" s="317" t="n">
        <v>271</v>
      </c>
      <c r="C303" s="318" t="n">
        <v>29944621</v>
      </c>
      <c r="D303" s="318" t="inlineStr">
        <is>
          <t>Burger King Digital UF 18/19</t>
        </is>
      </c>
      <c r="E303" s="318" t="inlineStr">
        <is>
          <t>FX Plus</t>
        </is>
      </c>
      <c r="F303" s="319" t="n">
        <v>43556</v>
      </c>
      <c r="G303" s="319" t="n">
        <v>43737</v>
      </c>
      <c r="H303" s="318" t="n">
        <v>218</v>
      </c>
      <c r="I303" s="318" t="n">
        <v>0.61</v>
      </c>
      <c r="J303" s="318">
        <f>ROUND(H303*(I303/1000),2)</f>
        <v/>
      </c>
      <c r="K303" s="318" t="n"/>
    </row>
    <row r="304">
      <c r="B304" s="317" t="n">
        <v>272</v>
      </c>
      <c r="C304" s="318" t="n">
        <v>29944621</v>
      </c>
      <c r="D304" s="318" t="inlineStr">
        <is>
          <t>Burger King Digital UF 18/19</t>
        </is>
      </c>
      <c r="E304" s="318" t="inlineStr">
        <is>
          <t>FXM</t>
        </is>
      </c>
      <c r="F304" s="319" t="n">
        <v>43556</v>
      </c>
      <c r="G304" s="319" t="n">
        <v>43737</v>
      </c>
      <c r="H304" s="318" t="n">
        <v>65068</v>
      </c>
      <c r="I304" s="318" t="n">
        <v>0.61</v>
      </c>
      <c r="J304" s="318">
        <f>ROUND(H304*(I304/1000),2)</f>
        <v/>
      </c>
      <c r="K304" s="318" t="n"/>
    </row>
    <row r="305">
      <c r="B305" s="317" t="n">
        <v>273</v>
      </c>
      <c r="C305" s="318" t="n">
        <v>29944621</v>
      </c>
      <c r="D305" s="318" t="inlineStr">
        <is>
          <t>Burger King Digital UF 18/19</t>
        </is>
      </c>
      <c r="E305" s="318" t="inlineStr">
        <is>
          <t>FXX</t>
        </is>
      </c>
      <c r="F305" s="319" t="n">
        <v>43556</v>
      </c>
      <c r="G305" s="319" t="n">
        <v>43737</v>
      </c>
      <c r="H305" s="318" t="n">
        <v>15631</v>
      </c>
      <c r="I305" s="318" t="n">
        <v>0.61</v>
      </c>
      <c r="J305" s="318">
        <f>ROUND(H305*(I305/1000),2)</f>
        <v/>
      </c>
      <c r="K305" s="318" t="n"/>
    </row>
    <row r="306">
      <c r="B306" s="317" t="n">
        <v>274</v>
      </c>
      <c r="C306" s="318" t="n">
        <v>29969368</v>
      </c>
      <c r="D306" s="318" t="inlineStr">
        <is>
          <t>POST | SPARK | Upfront 18/19 | VOD</t>
        </is>
      </c>
      <c r="E306" s="318" t="inlineStr">
        <is>
          <t>FOX Broadcast</t>
        </is>
      </c>
      <c r="F306" s="319" t="n">
        <v>43577</v>
      </c>
      <c r="G306" s="319" t="n">
        <v>43625</v>
      </c>
      <c r="H306" s="318" t="n">
        <v>3226059</v>
      </c>
      <c r="I306" s="318" t="n">
        <v>0.61</v>
      </c>
      <c r="J306" s="318">
        <f>ROUND(H306*(I306/1000),2)</f>
        <v/>
      </c>
      <c r="K306" s="318" t="n"/>
    </row>
    <row r="307">
      <c r="B307" s="317" t="n">
        <v>275</v>
      </c>
      <c r="C307" s="318" t="n">
        <v>30118249</v>
      </c>
      <c r="D307" s="318" t="inlineStr">
        <is>
          <t>Eli Lilly Prime | FL #5582</t>
        </is>
      </c>
      <c r="E307" s="318" t="inlineStr">
        <is>
          <t>FOX Broadcast</t>
        </is>
      </c>
      <c r="F307" s="319" t="n">
        <v>43556</v>
      </c>
      <c r="G307" s="319" t="n">
        <v>43646</v>
      </c>
      <c r="H307" s="318" t="n">
        <v>374641</v>
      </c>
      <c r="I307" s="318" t="n">
        <v>0.61</v>
      </c>
      <c r="J307" s="318">
        <f>ROUND(H307*(I307/1000),2)</f>
        <v/>
      </c>
      <c r="K307" s="318" t="n"/>
    </row>
    <row r="308">
      <c r="B308" s="317" t="n">
        <v>276</v>
      </c>
      <c r="C308" s="318" t="n">
        <v>30884228</v>
      </c>
      <c r="D308" s="318" t="inlineStr">
        <is>
          <t>Boston Beer (Angry Orchard) FX Digital Upfront1819</t>
        </is>
      </c>
      <c r="E308" s="318" t="inlineStr">
        <is>
          <t>FX</t>
        </is>
      </c>
      <c r="F308" s="319" t="n">
        <v>43556</v>
      </c>
      <c r="G308" s="319" t="n">
        <v>43738</v>
      </c>
      <c r="H308" s="318" t="n">
        <v>27753</v>
      </c>
      <c r="I308" s="318" t="n">
        <v>0.61</v>
      </c>
      <c r="J308" s="318">
        <f>ROUND(H308*(I308/1000),2)</f>
        <v/>
      </c>
      <c r="K308" s="318" t="n"/>
    </row>
    <row r="309">
      <c r="B309" s="317" t="n">
        <v>277</v>
      </c>
      <c r="C309" s="318" t="n">
        <v>30884228</v>
      </c>
      <c r="D309" s="318" t="inlineStr">
        <is>
          <t>Boston Beer (Angry Orchard) FX Digital Upfront1819</t>
        </is>
      </c>
      <c r="E309" s="318" t="inlineStr">
        <is>
          <t>FX Plus</t>
        </is>
      </c>
      <c r="F309" s="319" t="n">
        <v>43556</v>
      </c>
      <c r="G309" s="319" t="n">
        <v>43738</v>
      </c>
      <c r="H309" s="318" t="n">
        <v>131</v>
      </c>
      <c r="I309" s="318" t="n">
        <v>0.61</v>
      </c>
      <c r="J309" s="318">
        <f>ROUND(H309*(I309/1000),2)</f>
        <v/>
      </c>
      <c r="K309" s="318" t="n"/>
    </row>
    <row r="310">
      <c r="B310" s="317" t="n">
        <v>278</v>
      </c>
      <c r="C310" s="318" t="n">
        <v>30884228</v>
      </c>
      <c r="D310" s="318" t="inlineStr">
        <is>
          <t>Boston Beer (Angry Orchard) FX Digital Upfront1819</t>
        </is>
      </c>
      <c r="E310" s="318" t="inlineStr">
        <is>
          <t>FXM</t>
        </is>
      </c>
      <c r="F310" s="319" t="n">
        <v>43556</v>
      </c>
      <c r="G310" s="319" t="n">
        <v>43738</v>
      </c>
      <c r="H310" s="318" t="n">
        <v>35211</v>
      </c>
      <c r="I310" s="318" t="n">
        <v>0.61</v>
      </c>
      <c r="J310" s="318">
        <f>ROUND(H310*(I310/1000),2)</f>
        <v/>
      </c>
      <c r="K310" s="318" t="n"/>
    </row>
    <row r="311">
      <c r="B311" s="317" t="n">
        <v>279</v>
      </c>
      <c r="C311" s="318" t="n">
        <v>30884228</v>
      </c>
      <c r="D311" s="318" t="inlineStr">
        <is>
          <t>Boston Beer (Angry Orchard) FX Digital Upfront1819</t>
        </is>
      </c>
      <c r="E311" s="318" t="inlineStr">
        <is>
          <t>FXX</t>
        </is>
      </c>
      <c r="F311" s="319" t="n">
        <v>43556</v>
      </c>
      <c r="G311" s="319" t="n">
        <v>43738</v>
      </c>
      <c r="H311" s="318" t="n">
        <v>2915</v>
      </c>
      <c r="I311" s="318" t="n">
        <v>0.61</v>
      </c>
      <c r="J311" s="318">
        <f>ROUND(H311*(I311/1000),2)</f>
        <v/>
      </c>
      <c r="K311" s="318" t="n"/>
    </row>
    <row r="312">
      <c r="B312" s="317" t="n">
        <v>280</v>
      </c>
      <c r="C312" s="318" t="n">
        <v>30901528</v>
      </c>
      <c r="D312" s="318" t="inlineStr">
        <is>
          <t>Booking.com | 1Q'19-2Q'19 | FL#7356 | 18'19 UF</t>
        </is>
      </c>
      <c r="E312" s="318" t="inlineStr">
        <is>
          <t>FOX Broadcast</t>
        </is>
      </c>
      <c r="F312" s="319" t="n">
        <v>43468</v>
      </c>
      <c r="G312" s="319" t="n">
        <v>43646</v>
      </c>
      <c r="H312" s="318" t="n">
        <v>214622</v>
      </c>
      <c r="I312" s="318" t="n">
        <v>0.61</v>
      </c>
      <c r="J312" s="318">
        <f>ROUND(H312*(I312/1000),2)</f>
        <v/>
      </c>
      <c r="K312" s="318" t="n"/>
    </row>
    <row r="313">
      <c r="B313" s="317" t="n">
        <v>281</v>
      </c>
      <c r="C313" s="318" t="n">
        <v>30901528</v>
      </c>
      <c r="D313" s="318" t="inlineStr">
        <is>
          <t>Booking.com | 1Q'19-3Q'19 | FL#7356 | 18'19 UF</t>
        </is>
      </c>
      <c r="E313" s="318" t="inlineStr">
        <is>
          <t>FOX Broadcast</t>
        </is>
      </c>
      <c r="F313" s="319" t="n">
        <v>43468</v>
      </c>
      <c r="G313" s="319" t="n">
        <v>43699</v>
      </c>
      <c r="H313" s="318" t="n">
        <v>167509</v>
      </c>
      <c r="I313" s="318" t="n">
        <v>0.61</v>
      </c>
      <c r="J313" s="318">
        <f>ROUND(H313*(I313/1000),2)</f>
        <v/>
      </c>
      <c r="K313" s="318" t="n"/>
    </row>
    <row r="314">
      <c r="B314" s="317" t="n">
        <v>282</v>
      </c>
      <c r="C314" s="318" t="n">
        <v>31015402</v>
      </c>
      <c r="D314" s="318" t="inlineStr">
        <is>
          <t>Dunkin FL #7472</t>
        </is>
      </c>
      <c r="E314" s="318" t="inlineStr">
        <is>
          <t>FOX Broadcast</t>
        </is>
      </c>
      <c r="F314" s="319" t="n">
        <v>43556</v>
      </c>
      <c r="G314" s="319" t="n">
        <v>43639</v>
      </c>
      <c r="H314" s="318" t="n">
        <v>259122</v>
      </c>
      <c r="I314" s="318" t="n">
        <v>0.61</v>
      </c>
      <c r="J314" s="318">
        <f>ROUND(H314*(I314/1000),2)</f>
        <v/>
      </c>
      <c r="K314" s="318" t="n"/>
    </row>
    <row r="315">
      <c r="B315" s="317" t="n">
        <v>283</v>
      </c>
      <c r="C315" s="318" t="n">
        <v>31168996</v>
      </c>
      <c r="D315" s="318" t="inlineStr">
        <is>
          <t>Chipotle 1Q-2Q'19 FEP Scatter</t>
        </is>
      </c>
      <c r="E315" s="318" t="inlineStr">
        <is>
          <t>FOX Broadcast</t>
        </is>
      </c>
      <c r="F315" s="319" t="n">
        <v>43570</v>
      </c>
      <c r="G315" s="319" t="n">
        <v>43632</v>
      </c>
      <c r="H315" s="318" t="n">
        <v>479111</v>
      </c>
      <c r="I315" s="318" t="n">
        <v>0.61</v>
      </c>
      <c r="J315" s="318">
        <f>ROUND(H315*(I315/1000),2)</f>
        <v/>
      </c>
      <c r="K315" s="318" t="n"/>
    </row>
    <row r="316">
      <c r="B316" s="317" t="n">
        <v>284</v>
      </c>
      <c r="C316" s="318" t="n">
        <v>31168996</v>
      </c>
      <c r="D316" s="318" t="inlineStr">
        <is>
          <t>Chipotle 1Q-2Q'19 FEP Scatter</t>
        </is>
      </c>
      <c r="E316" s="318" t="inlineStr">
        <is>
          <t>FX</t>
        </is>
      </c>
      <c r="F316" s="319" t="n">
        <v>43570</v>
      </c>
      <c r="G316" s="319" t="n">
        <v>43632</v>
      </c>
      <c r="H316" s="318" t="n">
        <v>325940</v>
      </c>
      <c r="I316" s="318" t="n">
        <v>0.61</v>
      </c>
      <c r="J316" s="318">
        <f>ROUND(H316*(I316/1000),2)</f>
        <v/>
      </c>
      <c r="K316" s="318" t="n"/>
    </row>
    <row r="317">
      <c r="B317" s="317" t="n">
        <v>285</v>
      </c>
      <c r="C317" s="318" t="n">
        <v>31168996</v>
      </c>
      <c r="D317" s="318" t="inlineStr">
        <is>
          <t>Chipotle 1Q-2Q'19 FEP Scatter</t>
        </is>
      </c>
      <c r="E317" s="318" t="inlineStr">
        <is>
          <t>FX Plus</t>
        </is>
      </c>
      <c r="F317" s="319" t="n">
        <v>43570</v>
      </c>
      <c r="G317" s="319" t="n">
        <v>43632</v>
      </c>
      <c r="H317" s="318" t="n">
        <v>1267</v>
      </c>
      <c r="I317" s="318" t="n">
        <v>0.61</v>
      </c>
      <c r="J317" s="318">
        <f>ROUND(H317*(I317/1000),2)</f>
        <v/>
      </c>
      <c r="K317" s="318" t="n"/>
    </row>
    <row r="318">
      <c r="B318" s="317" t="n">
        <v>286</v>
      </c>
      <c r="C318" s="318" t="n">
        <v>31168996</v>
      </c>
      <c r="D318" s="318" t="inlineStr">
        <is>
          <t>Chipotle 1Q-2Q'19 FEP Scatter</t>
        </is>
      </c>
      <c r="E318" s="318" t="inlineStr">
        <is>
          <t>FXM</t>
        </is>
      </c>
      <c r="F318" s="319" t="n">
        <v>43570</v>
      </c>
      <c r="G318" s="319" t="n">
        <v>43632</v>
      </c>
      <c r="H318" s="318" t="n">
        <v>622582</v>
      </c>
      <c r="I318" s="318" t="n">
        <v>0.61</v>
      </c>
      <c r="J318" s="318">
        <f>ROUND(H318*(I318/1000),2)</f>
        <v/>
      </c>
      <c r="K318" s="318" t="n"/>
    </row>
    <row r="319">
      <c r="B319" s="317" t="n">
        <v>287</v>
      </c>
      <c r="C319" s="318" t="n">
        <v>31168996</v>
      </c>
      <c r="D319" s="318" t="inlineStr">
        <is>
          <t>Chipotle 1Q-2Q'19 FEP Scatter</t>
        </is>
      </c>
      <c r="E319" s="318" t="inlineStr">
        <is>
          <t>FXX</t>
        </is>
      </c>
      <c r="F319" s="319" t="n">
        <v>43570</v>
      </c>
      <c r="G319" s="319" t="n">
        <v>43632</v>
      </c>
      <c r="H319" s="318" t="n">
        <v>132581</v>
      </c>
      <c r="I319" s="318" t="n">
        <v>0.61</v>
      </c>
      <c r="J319" s="318">
        <f>ROUND(H319*(I319/1000),2)</f>
        <v/>
      </c>
      <c r="K319" s="318" t="n"/>
    </row>
    <row r="320">
      <c r="B320" s="317" t="n">
        <v>288</v>
      </c>
      <c r="C320" s="318" t="n">
        <v>31170992</v>
      </c>
      <c r="D320" s="318" t="inlineStr">
        <is>
          <t>Constant Contact Scatter 2019</t>
        </is>
      </c>
      <c r="E320" s="318" t="inlineStr">
        <is>
          <t>FOX Broadcast</t>
        </is>
      </c>
      <c r="F320" s="319" t="n">
        <v>43508</v>
      </c>
      <c r="G320" s="319" t="n">
        <v>43597</v>
      </c>
      <c r="H320" s="318" t="n">
        <v>52868</v>
      </c>
      <c r="I320" s="318" t="n">
        <v>0.61</v>
      </c>
      <c r="J320" s="318">
        <f>ROUND(H320*(I320/1000),2)</f>
        <v/>
      </c>
      <c r="K320" s="318" t="n"/>
    </row>
    <row r="321">
      <c r="B321" s="317" t="n">
        <v>289</v>
      </c>
      <c r="C321" s="318" t="n">
        <v>31170992</v>
      </c>
      <c r="D321" s="318" t="inlineStr">
        <is>
          <t>Constant Contact Scatter 2019</t>
        </is>
      </c>
      <c r="E321" s="318" t="inlineStr">
        <is>
          <t>FX</t>
        </is>
      </c>
      <c r="F321" s="319" t="n">
        <v>43508</v>
      </c>
      <c r="G321" s="319" t="n">
        <v>43597</v>
      </c>
      <c r="H321" s="318" t="n">
        <v>12853</v>
      </c>
      <c r="I321" s="318" t="n">
        <v>0.61</v>
      </c>
      <c r="J321" s="318">
        <f>ROUND(H321*(I321/1000),2)</f>
        <v/>
      </c>
      <c r="K321" s="318" t="n"/>
    </row>
    <row r="322">
      <c r="B322" s="317" t="n">
        <v>290</v>
      </c>
      <c r="C322" s="318" t="n">
        <v>31170992</v>
      </c>
      <c r="D322" s="318" t="inlineStr">
        <is>
          <t>Constant Contact Scatter 2019</t>
        </is>
      </c>
      <c r="E322" s="318" t="inlineStr">
        <is>
          <t>FX Plus</t>
        </is>
      </c>
      <c r="F322" s="319" t="n">
        <v>43508</v>
      </c>
      <c r="G322" s="319" t="n">
        <v>43597</v>
      </c>
      <c r="H322" s="318" t="n">
        <v>79</v>
      </c>
      <c r="I322" s="318" t="n">
        <v>0.61</v>
      </c>
      <c r="J322" s="318">
        <f>ROUND(H322*(I322/1000),2)</f>
        <v/>
      </c>
      <c r="K322" s="318" t="n"/>
    </row>
    <row r="323">
      <c r="B323" s="317" t="n">
        <v>291</v>
      </c>
      <c r="C323" s="318" t="n">
        <v>31170992</v>
      </c>
      <c r="D323" s="318" t="inlineStr">
        <is>
          <t>Constant Contact Scatter 2019</t>
        </is>
      </c>
      <c r="E323" s="318" t="inlineStr">
        <is>
          <t>FXM</t>
        </is>
      </c>
      <c r="F323" s="319" t="n">
        <v>43508</v>
      </c>
      <c r="G323" s="319" t="n">
        <v>43597</v>
      </c>
      <c r="H323" s="318" t="n">
        <v>32063</v>
      </c>
      <c r="I323" s="318" t="n">
        <v>0.61</v>
      </c>
      <c r="J323" s="318">
        <f>ROUND(H323*(I323/1000),2)</f>
        <v/>
      </c>
      <c r="K323" s="318" t="n"/>
    </row>
    <row r="324">
      <c r="B324" s="317" t="n">
        <v>292</v>
      </c>
      <c r="C324" s="318" t="n">
        <v>31170992</v>
      </c>
      <c r="D324" s="318" t="inlineStr">
        <is>
          <t>Constant Contact Scatter 2019</t>
        </is>
      </c>
      <c r="E324" s="318" t="inlineStr">
        <is>
          <t>FXX</t>
        </is>
      </c>
      <c r="F324" s="319" t="n">
        <v>43508</v>
      </c>
      <c r="G324" s="319" t="n">
        <v>43597</v>
      </c>
      <c r="H324" s="318" t="n">
        <v>6635</v>
      </c>
      <c r="I324" s="318" t="n">
        <v>0.61</v>
      </c>
      <c r="J324" s="318">
        <f>ROUND(H324*(I324/1000),2)</f>
        <v/>
      </c>
      <c r="K324" s="318" t="n"/>
    </row>
    <row r="325">
      <c r="B325" s="317" t="n">
        <v>293</v>
      </c>
      <c r="C325" s="318" t="n">
        <v>31170992</v>
      </c>
      <c r="D325" s="318" t="inlineStr">
        <is>
          <t>Constant Contact Scatter 2019</t>
        </is>
      </c>
      <c r="E325" s="318" t="inlineStr">
        <is>
          <t>Nat Geo WILD</t>
        </is>
      </c>
      <c r="F325" s="319" t="n">
        <v>43508</v>
      </c>
      <c r="G325" s="319" t="n">
        <v>43597</v>
      </c>
      <c r="H325" s="318" t="n">
        <v>2835</v>
      </c>
      <c r="I325" s="318" t="n">
        <v>0.61</v>
      </c>
      <c r="J325" s="318">
        <f>ROUND(H325*(I325/1000),2)</f>
        <v/>
      </c>
      <c r="K325" s="318" t="n"/>
    </row>
    <row r="326">
      <c r="B326" s="317" t="n">
        <v>294</v>
      </c>
      <c r="C326" s="318" t="n">
        <v>31170992</v>
      </c>
      <c r="D326" s="318" t="inlineStr">
        <is>
          <t>Constant Contact Scatter 2019</t>
        </is>
      </c>
      <c r="E326" s="318" t="inlineStr">
        <is>
          <t>National Geographic Channel</t>
        </is>
      </c>
      <c r="F326" s="319" t="n">
        <v>43508</v>
      </c>
      <c r="G326" s="319" t="n">
        <v>43597</v>
      </c>
      <c r="H326" s="318" t="n">
        <v>5924</v>
      </c>
      <c r="I326" s="318" t="n">
        <v>0.61</v>
      </c>
      <c r="J326" s="318">
        <f>ROUND(H326*(I326/1000),2)</f>
        <v/>
      </c>
      <c r="K326" s="318" t="n"/>
    </row>
    <row r="327">
      <c r="B327" s="317" t="n">
        <v>295</v>
      </c>
      <c r="C327" s="318" t="n">
        <v>31237100</v>
      </c>
      <c r="D327" s="318" t="inlineStr">
        <is>
          <t>NGP | Hurtigruten_02.08.19-04.30.19</t>
        </is>
      </c>
      <c r="E327" s="318" t="inlineStr">
        <is>
          <t>Nat Geo WILD</t>
        </is>
      </c>
      <c r="F327" s="319" t="n">
        <v>43592</v>
      </c>
      <c r="G327" s="319" t="n">
        <v>43623</v>
      </c>
      <c r="H327" s="318" t="n">
        <v>41256</v>
      </c>
      <c r="I327" s="318" t="n">
        <v>0.61</v>
      </c>
      <c r="J327" s="318">
        <f>ROUND(H327*(I327/1000),2)</f>
        <v/>
      </c>
      <c r="K327" s="318" t="n"/>
    </row>
    <row r="328">
      <c r="B328" s="317" t="n">
        <v>296</v>
      </c>
      <c r="C328" s="318" t="n">
        <v>31237100</v>
      </c>
      <c r="D328" s="318" t="inlineStr">
        <is>
          <t>NGP | Hurtigruten_02.08.19-04.30.19</t>
        </is>
      </c>
      <c r="E328" s="318" t="inlineStr">
        <is>
          <t>National Geographic Channel</t>
        </is>
      </c>
      <c r="F328" s="319" t="n">
        <v>43592</v>
      </c>
      <c r="G328" s="319" t="n">
        <v>43623</v>
      </c>
      <c r="H328" s="318" t="n">
        <v>79434</v>
      </c>
      <c r="I328" s="318" t="n">
        <v>0.61</v>
      </c>
      <c r="J328" s="318">
        <f>ROUND(H328*(I328/1000),2)</f>
        <v/>
      </c>
      <c r="K328" s="318" t="n"/>
    </row>
    <row r="329">
      <c r="B329" s="317" t="n">
        <v>297</v>
      </c>
      <c r="C329" s="318" t="n">
        <v>31356960</v>
      </c>
      <c r="D329" s="318" t="inlineStr">
        <is>
          <t xml:space="preserve">L'Oreal | Q1'19 -Q4'19 | FL#6306 | 2019 Calendar UF </t>
        </is>
      </c>
      <c r="E329" s="318" t="inlineStr">
        <is>
          <t>FOX Broadcast</t>
        </is>
      </c>
      <c r="F329" s="319" t="n">
        <v>43556</v>
      </c>
      <c r="G329" s="319" t="n">
        <v>43646</v>
      </c>
      <c r="H329" s="318" t="n">
        <v>171997</v>
      </c>
      <c r="I329" s="318" t="n">
        <v>0.61</v>
      </c>
      <c r="J329" s="318">
        <f>ROUND(H329*(I329/1000),2)</f>
        <v/>
      </c>
      <c r="K329" s="318" t="n"/>
    </row>
    <row r="330">
      <c r="B330" s="317" t="n">
        <v>298</v>
      </c>
      <c r="C330" s="318" t="n">
        <v>31357139</v>
      </c>
      <c r="D330" s="318" t="inlineStr">
        <is>
          <t>L'Oreal | Q1'19 -Q4'19 | FL#7630 | Incremental FOX Tier</t>
        </is>
      </c>
      <c r="E330" s="318" t="inlineStr">
        <is>
          <t>FOX Broadcast</t>
        </is>
      </c>
      <c r="F330" s="319" t="n">
        <v>43486</v>
      </c>
      <c r="G330" s="319" t="n">
        <v>43646</v>
      </c>
      <c r="H330" s="318" t="n">
        <v>35248</v>
      </c>
      <c r="I330" s="318" t="n">
        <v>0.61</v>
      </c>
      <c r="J330" s="318">
        <f>ROUND(H330*(I330/1000),2)</f>
        <v/>
      </c>
      <c r="K330" s="318" t="n"/>
    </row>
    <row r="331">
      <c r="B331" s="317" t="n">
        <v>299</v>
      </c>
      <c r="C331" s="318" t="n">
        <v>31378961</v>
      </c>
      <c r="D331" s="318" t="inlineStr">
        <is>
          <t>Warner Bros/FX_Digital/Upfront/1819_Q1'19</t>
        </is>
      </c>
      <c r="E331" s="318" t="inlineStr">
        <is>
          <t>FX</t>
        </is>
      </c>
      <c r="F331" s="319" t="n">
        <v>43584</v>
      </c>
      <c r="G331" s="319" t="n">
        <v>43632</v>
      </c>
      <c r="H331" s="318" t="n">
        <v>389584</v>
      </c>
      <c r="I331" s="318" t="n">
        <v>0.61</v>
      </c>
      <c r="J331" s="318">
        <f>ROUND(H331*(I331/1000),2)</f>
        <v/>
      </c>
      <c r="K331" s="318" t="n"/>
    </row>
    <row r="332">
      <c r="B332" s="317" t="n">
        <v>300</v>
      </c>
      <c r="C332" s="318" t="n">
        <v>31378961</v>
      </c>
      <c r="D332" s="318" t="inlineStr">
        <is>
          <t>Warner Bros/FX_Digital/Upfront/1819_Q1'19</t>
        </is>
      </c>
      <c r="E332" s="318" t="inlineStr">
        <is>
          <t>FX Plus</t>
        </is>
      </c>
      <c r="F332" s="319" t="n">
        <v>43584</v>
      </c>
      <c r="G332" s="319" t="n">
        <v>43632</v>
      </c>
      <c r="H332" s="318" t="n">
        <v>1770</v>
      </c>
      <c r="I332" s="318" t="n">
        <v>0.61</v>
      </c>
      <c r="J332" s="318">
        <f>ROUND(H332*(I332/1000),2)</f>
        <v/>
      </c>
      <c r="K332" s="318" t="n"/>
    </row>
    <row r="333">
      <c r="B333" s="317" t="n">
        <v>301</v>
      </c>
      <c r="C333" s="318" t="n">
        <v>31378961</v>
      </c>
      <c r="D333" s="318" t="inlineStr">
        <is>
          <t>Warner Bros/FX_Digital/Upfront/1819_Q1'19</t>
        </is>
      </c>
      <c r="E333" s="318" t="inlineStr">
        <is>
          <t>FXM</t>
        </is>
      </c>
      <c r="F333" s="319" t="n">
        <v>43584</v>
      </c>
      <c r="G333" s="319" t="n">
        <v>43632</v>
      </c>
      <c r="H333" s="318" t="n">
        <v>532566</v>
      </c>
      <c r="I333" s="318" t="n">
        <v>0.61</v>
      </c>
      <c r="J333" s="318">
        <f>ROUND(H333*(I333/1000),2)</f>
        <v/>
      </c>
      <c r="K333" s="318" t="n"/>
    </row>
    <row r="334">
      <c r="B334" s="317" t="n">
        <v>302</v>
      </c>
      <c r="C334" s="318" t="n">
        <v>31378961</v>
      </c>
      <c r="D334" s="318" t="inlineStr">
        <is>
          <t>Warner Bros/FX_Digital/Upfront/1819_Q1'19</t>
        </is>
      </c>
      <c r="E334" s="318" t="inlineStr">
        <is>
          <t>FXX</t>
        </is>
      </c>
      <c r="F334" s="319" t="n">
        <v>43584</v>
      </c>
      <c r="G334" s="319" t="n">
        <v>43632</v>
      </c>
      <c r="H334" s="318" t="n">
        <v>63729</v>
      </c>
      <c r="I334" s="318" t="n">
        <v>0.61</v>
      </c>
      <c r="J334" s="318">
        <f>ROUND(H334*(I334/1000),2)</f>
        <v/>
      </c>
      <c r="K334" s="318" t="n"/>
    </row>
    <row r="335">
      <c r="B335" s="317" t="n">
        <v>303</v>
      </c>
      <c r="C335" s="318" t="n">
        <v>31450317</v>
      </c>
      <c r="D335" s="318" t="inlineStr">
        <is>
          <t>Hershey | 2019 Digital Cal UPF | FOX Video</t>
        </is>
      </c>
      <c r="E335" s="318" t="inlineStr">
        <is>
          <t>FOX Broadcast</t>
        </is>
      </c>
      <c r="F335" s="319" t="n">
        <v>43586</v>
      </c>
      <c r="G335" s="319" t="n">
        <v>43646</v>
      </c>
      <c r="H335" s="318" t="n">
        <v>77537</v>
      </c>
      <c r="I335" s="318" t="n">
        <v>0.61</v>
      </c>
      <c r="J335" s="318">
        <f>ROUND(H335*(I335/1000),2)</f>
        <v/>
      </c>
      <c r="K335" s="318" t="n"/>
    </row>
    <row r="336">
      <c r="B336" s="317" t="n">
        <v>304</v>
      </c>
      <c r="C336" s="318" t="n">
        <v>31471718</v>
      </c>
      <c r="D336" s="318" t="inlineStr">
        <is>
          <t>Mitsubishi/Digital/1718 Upfront/Nat Geo Digital1819</t>
        </is>
      </c>
      <c r="E336" s="318" t="inlineStr">
        <is>
          <t>Nat Geo WILD</t>
        </is>
      </c>
      <c r="F336" s="319" t="n">
        <v>43556</v>
      </c>
      <c r="G336" s="319" t="n">
        <v>43737</v>
      </c>
      <c r="H336" s="318" t="n">
        <v>113645</v>
      </c>
      <c r="I336" s="318" t="n">
        <v>0.61</v>
      </c>
      <c r="J336" s="318">
        <f>ROUND(H336*(I336/1000),2)</f>
        <v/>
      </c>
      <c r="K336" s="318" t="n"/>
    </row>
    <row r="337">
      <c r="B337" s="317" t="n">
        <v>305</v>
      </c>
      <c r="C337" s="318" t="n">
        <v>31471718</v>
      </c>
      <c r="D337" s="318" t="inlineStr">
        <is>
          <t>Mitsubishi/Digital/1718 Upfront/Nat Geo Digital1819</t>
        </is>
      </c>
      <c r="E337" s="318" t="inlineStr">
        <is>
          <t>National Geographic Channel</t>
        </is>
      </c>
      <c r="F337" s="319" t="n">
        <v>43556</v>
      </c>
      <c r="G337" s="319" t="n">
        <v>43737</v>
      </c>
      <c r="H337" s="318" t="n">
        <v>231655</v>
      </c>
      <c r="I337" s="318" t="n">
        <v>0.61</v>
      </c>
      <c r="J337" s="318">
        <f>ROUND(H337*(I337/1000),2)</f>
        <v/>
      </c>
      <c r="K337" s="318" t="n"/>
    </row>
    <row r="338">
      <c r="B338" s="317" t="n">
        <v>306</v>
      </c>
      <c r="C338" s="318" t="n">
        <v>31550673</v>
      </c>
      <c r="D338" s="318" t="inlineStr">
        <is>
          <t>Coca Cola | COKETM/2019/FOX/UPF | FL #7224</t>
        </is>
      </c>
      <c r="E338" s="318" t="inlineStr">
        <is>
          <t>FOX Broadcast</t>
        </is>
      </c>
      <c r="F338" s="319" t="n">
        <v>43556</v>
      </c>
      <c r="G338" s="319" t="n">
        <v>43646</v>
      </c>
      <c r="H338" s="318" t="n">
        <v>222238</v>
      </c>
      <c r="I338" s="318" t="n">
        <v>0.61</v>
      </c>
      <c r="J338" s="318">
        <f>ROUND(H338*(I338/1000),2)</f>
        <v/>
      </c>
      <c r="K338" s="318" t="n"/>
    </row>
    <row r="339">
      <c r="B339" s="317" t="n">
        <v>307</v>
      </c>
      <c r="C339" s="318" t="n">
        <v>31567600</v>
      </c>
      <c r="D339" s="318" t="inlineStr">
        <is>
          <t>Coca Cola | COKETM/2019/FOXPREM/UPF | FL #7218</t>
        </is>
      </c>
      <c r="E339" s="318" t="inlineStr">
        <is>
          <t>FOX Broadcast</t>
        </is>
      </c>
      <c r="F339" s="319" t="n">
        <v>43556</v>
      </c>
      <c r="G339" s="319" t="n">
        <v>43646</v>
      </c>
      <c r="H339" s="318" t="n">
        <v>14018</v>
      </c>
      <c r="I339" s="318" t="n">
        <v>0.61</v>
      </c>
      <c r="J339" s="318">
        <f>ROUND(H339*(I339/1000),2)</f>
        <v/>
      </c>
      <c r="K339" s="318" t="n"/>
    </row>
    <row r="340">
      <c r="B340" s="317" t="n">
        <v>308</v>
      </c>
      <c r="C340" s="318" t="n">
        <v>31623422</v>
      </c>
      <c r="D340" s="318" t="inlineStr">
        <is>
          <t>King Bolden LLC 2Q'19</t>
        </is>
      </c>
      <c r="E340" s="318" t="inlineStr">
        <is>
          <t>FX</t>
        </is>
      </c>
      <c r="F340" s="319" t="n">
        <v>43578</v>
      </c>
      <c r="G340" s="319" t="n">
        <v>43588</v>
      </c>
      <c r="H340" s="318" t="n">
        <v>5284</v>
      </c>
      <c r="I340" s="318" t="n">
        <v>0.61</v>
      </c>
      <c r="J340" s="318">
        <f>ROUND(H340*(I340/1000),2)</f>
        <v/>
      </c>
      <c r="K340" s="318" t="n"/>
    </row>
    <row r="341">
      <c r="B341" s="317" t="n">
        <v>309</v>
      </c>
      <c r="C341" s="318" t="n">
        <v>31623422</v>
      </c>
      <c r="D341" s="318" t="inlineStr">
        <is>
          <t>King Bolden LLC 2Q'19</t>
        </is>
      </c>
      <c r="E341" s="318" t="inlineStr">
        <is>
          <t>FXM</t>
        </is>
      </c>
      <c r="F341" s="319" t="n">
        <v>43578</v>
      </c>
      <c r="G341" s="319" t="n">
        <v>43588</v>
      </c>
      <c r="H341" s="318" t="n">
        <v>309803</v>
      </c>
      <c r="I341" s="318" t="n">
        <v>0.61</v>
      </c>
      <c r="J341" s="318">
        <f>ROUND(H341*(I341/1000),2)</f>
        <v/>
      </c>
      <c r="K341" s="318" t="n"/>
    </row>
    <row r="342">
      <c r="B342" s="317" t="n">
        <v>310</v>
      </c>
      <c r="C342" s="318" t="n">
        <v>31623422</v>
      </c>
      <c r="D342" s="318" t="inlineStr">
        <is>
          <t>King Bolden LLC 2Q'19</t>
        </is>
      </c>
      <c r="E342" s="318" t="inlineStr">
        <is>
          <t>FXX</t>
        </is>
      </c>
      <c r="F342" s="319" t="n">
        <v>43578</v>
      </c>
      <c r="G342" s="319" t="n">
        <v>43588</v>
      </c>
      <c r="H342" s="318" t="n">
        <v>5155</v>
      </c>
      <c r="I342" s="318" t="n">
        <v>0.61</v>
      </c>
      <c r="J342" s="318">
        <f>ROUND(H342*(I342/1000),2)</f>
        <v/>
      </c>
      <c r="K342" s="318" t="n"/>
    </row>
    <row r="343">
      <c r="B343" s="317" t="n">
        <v>311</v>
      </c>
      <c r="C343" s="318" t="n">
        <v>31671328</v>
      </c>
      <c r="D343" s="318" t="inlineStr">
        <is>
          <t>DPSG_7UP_2019 Calendar UF_FX</t>
        </is>
      </c>
      <c r="E343" s="318" t="inlineStr">
        <is>
          <t>FX</t>
        </is>
      </c>
      <c r="F343" s="319" t="n">
        <v>43586</v>
      </c>
      <c r="G343" s="319" t="n">
        <v>43688</v>
      </c>
      <c r="H343" s="318" t="n">
        <v>312134</v>
      </c>
      <c r="I343" s="318" t="n">
        <v>0.61</v>
      </c>
      <c r="J343" s="318">
        <f>ROUND(H343*(I343/1000),2)</f>
        <v/>
      </c>
      <c r="K343" s="318" t="n"/>
    </row>
    <row r="344">
      <c r="B344" s="317" t="n">
        <v>312</v>
      </c>
      <c r="C344" s="318" t="n">
        <v>31671328</v>
      </c>
      <c r="D344" s="318" t="inlineStr">
        <is>
          <t>DPSG_7UP_2019 Calendar UF_FX</t>
        </is>
      </c>
      <c r="E344" s="318" t="inlineStr">
        <is>
          <t>FX Plus</t>
        </is>
      </c>
      <c r="F344" s="319" t="n">
        <v>43586</v>
      </c>
      <c r="G344" s="319" t="n">
        <v>43688</v>
      </c>
      <c r="H344" s="318" t="n">
        <v>1456</v>
      </c>
      <c r="I344" s="318" t="n">
        <v>0.61</v>
      </c>
      <c r="J344" s="318">
        <f>ROUND(H344*(I344/1000),2)</f>
        <v/>
      </c>
      <c r="K344" s="318" t="n"/>
    </row>
    <row r="345">
      <c r="B345" s="317" t="n">
        <v>313</v>
      </c>
      <c r="C345" s="318" t="n">
        <v>31671328</v>
      </c>
      <c r="D345" s="318" t="inlineStr">
        <is>
          <t>DPSG_7UP_2019 Calendar UF_FX</t>
        </is>
      </c>
      <c r="E345" s="318" t="inlineStr">
        <is>
          <t>FXM</t>
        </is>
      </c>
      <c r="F345" s="319" t="n">
        <v>43586</v>
      </c>
      <c r="G345" s="319" t="n">
        <v>43688</v>
      </c>
      <c r="H345" s="318" t="n">
        <v>663069</v>
      </c>
      <c r="I345" s="318" t="n">
        <v>0.61</v>
      </c>
      <c r="J345" s="318">
        <f>ROUND(H345*(I345/1000),2)</f>
        <v/>
      </c>
      <c r="K345" s="318" t="n"/>
    </row>
    <row r="346">
      <c r="B346" s="317" t="n">
        <v>314</v>
      </c>
      <c r="C346" s="318" t="n">
        <v>31671328</v>
      </c>
      <c r="D346" s="318" t="inlineStr">
        <is>
          <t>DPSG_7UP_2019 Calendar UF_FX</t>
        </is>
      </c>
      <c r="E346" s="318" t="inlineStr">
        <is>
          <t>FXX</t>
        </is>
      </c>
      <c r="F346" s="319" t="n">
        <v>43586</v>
      </c>
      <c r="G346" s="319" t="n">
        <v>43688</v>
      </c>
      <c r="H346" s="318" t="n">
        <v>133181</v>
      </c>
      <c r="I346" s="318" t="n">
        <v>0.61</v>
      </c>
      <c r="J346" s="318">
        <f>ROUND(H346*(I346/1000),2)</f>
        <v/>
      </c>
      <c r="K346" s="318" t="n"/>
    </row>
    <row r="347">
      <c r="B347" s="317" t="n">
        <v>315</v>
      </c>
      <c r="C347" s="318" t="n">
        <v>31672605</v>
      </c>
      <c r="D347" s="318" t="inlineStr">
        <is>
          <t>DPSG_Snapple_2019 Calendar UF_FX</t>
        </is>
      </c>
      <c r="E347" s="318" t="inlineStr">
        <is>
          <t>FX</t>
        </is>
      </c>
      <c r="F347" s="319" t="n">
        <v>43586</v>
      </c>
      <c r="G347" s="319" t="n">
        <v>43702</v>
      </c>
      <c r="H347" s="318" t="n">
        <v>277701</v>
      </c>
      <c r="I347" s="318" t="n">
        <v>0.61</v>
      </c>
      <c r="J347" s="318">
        <f>ROUND(H347*(I347/1000),2)</f>
        <v/>
      </c>
      <c r="K347" s="318" t="n"/>
    </row>
    <row r="348">
      <c r="B348" s="317" t="n">
        <v>316</v>
      </c>
      <c r="C348" s="318" t="n">
        <v>31672605</v>
      </c>
      <c r="D348" s="318" t="inlineStr">
        <is>
          <t>DPSG_Snapple_2019 Calendar UF_FX</t>
        </is>
      </c>
      <c r="E348" s="318" t="inlineStr">
        <is>
          <t>FX Plus</t>
        </is>
      </c>
      <c r="F348" s="319" t="n">
        <v>43586</v>
      </c>
      <c r="G348" s="319" t="n">
        <v>43702</v>
      </c>
      <c r="H348" s="318" t="n">
        <v>1146</v>
      </c>
      <c r="I348" s="318" t="n">
        <v>0.61</v>
      </c>
      <c r="J348" s="318">
        <f>ROUND(H348*(I348/1000),2)</f>
        <v/>
      </c>
      <c r="K348" s="318" t="n"/>
    </row>
    <row r="349">
      <c r="B349" s="317" t="n">
        <v>317</v>
      </c>
      <c r="C349" s="318" t="n">
        <v>31672605</v>
      </c>
      <c r="D349" s="318" t="inlineStr">
        <is>
          <t>DPSG_Snapple_2019 Calendar UF_FX</t>
        </is>
      </c>
      <c r="E349" s="318" t="inlineStr">
        <is>
          <t>FXM</t>
        </is>
      </c>
      <c r="F349" s="319" t="n">
        <v>43586</v>
      </c>
      <c r="G349" s="319" t="n">
        <v>43702</v>
      </c>
      <c r="H349" s="318" t="n">
        <v>590082</v>
      </c>
      <c r="I349" s="318" t="n">
        <v>0.61</v>
      </c>
      <c r="J349" s="318">
        <f>ROUND(H349*(I349/1000),2)</f>
        <v/>
      </c>
      <c r="K349" s="318" t="n"/>
    </row>
    <row r="350">
      <c r="B350" s="317" t="n">
        <v>318</v>
      </c>
      <c r="C350" s="318" t="n">
        <v>31672605</v>
      </c>
      <c r="D350" s="318" t="inlineStr">
        <is>
          <t>DPSG_Snapple_2019 Calendar UF_FX</t>
        </is>
      </c>
      <c r="E350" s="318" t="inlineStr">
        <is>
          <t>FXX</t>
        </is>
      </c>
      <c r="F350" s="319" t="n">
        <v>43586</v>
      </c>
      <c r="G350" s="319" t="n">
        <v>43702</v>
      </c>
      <c r="H350" s="318" t="n">
        <v>116633</v>
      </c>
      <c r="I350" s="318" t="n">
        <v>0.61</v>
      </c>
      <c r="J350" s="318">
        <f>ROUND(H350*(I350/1000),2)</f>
        <v/>
      </c>
      <c r="K350" s="318" t="n"/>
    </row>
    <row r="351">
      <c r="B351" s="317" t="n">
        <v>319</v>
      </c>
      <c r="C351" s="318" t="n">
        <v>31673407</v>
      </c>
      <c r="D351" s="318" t="inlineStr">
        <is>
          <t>DPSG_Diet DP_2019 Calendar UF_FX</t>
        </is>
      </c>
      <c r="E351" s="318" t="inlineStr">
        <is>
          <t>FX</t>
        </is>
      </c>
      <c r="F351" s="319" t="n">
        <v>43586</v>
      </c>
      <c r="G351" s="319" t="n">
        <v>43674</v>
      </c>
      <c r="H351" s="318" t="n">
        <v>347301</v>
      </c>
      <c r="I351" s="318" t="n">
        <v>0.61</v>
      </c>
      <c r="J351" s="318">
        <f>ROUND(H351*(I351/1000),2)</f>
        <v/>
      </c>
      <c r="K351" s="318" t="n"/>
    </row>
    <row r="352">
      <c r="B352" s="317" t="n">
        <v>320</v>
      </c>
      <c r="C352" s="318" t="n">
        <v>31673407</v>
      </c>
      <c r="D352" s="318" t="inlineStr">
        <is>
          <t>DPSG_Diet DP_2019 Calendar UF_FX</t>
        </is>
      </c>
      <c r="E352" s="318" t="inlineStr">
        <is>
          <t>FX Plus</t>
        </is>
      </c>
      <c r="F352" s="319" t="n">
        <v>43586</v>
      </c>
      <c r="G352" s="319" t="n">
        <v>43674</v>
      </c>
      <c r="H352" s="318" t="n">
        <v>1550</v>
      </c>
      <c r="I352" s="318" t="n">
        <v>0.61</v>
      </c>
      <c r="J352" s="318">
        <f>ROUND(H352*(I352/1000),2)</f>
        <v/>
      </c>
      <c r="K352" s="318" t="n"/>
    </row>
    <row r="353">
      <c r="B353" s="317" t="n">
        <v>321</v>
      </c>
      <c r="C353" s="318" t="n">
        <v>31673407</v>
      </c>
      <c r="D353" s="318" t="inlineStr">
        <is>
          <t>DPSG_Diet DP_2019 Calendar UF_FX</t>
        </is>
      </c>
      <c r="E353" s="318" t="inlineStr">
        <is>
          <t>FXM</t>
        </is>
      </c>
      <c r="F353" s="319" t="n">
        <v>43586</v>
      </c>
      <c r="G353" s="319" t="n">
        <v>43674</v>
      </c>
      <c r="H353" s="318" t="n">
        <v>609231</v>
      </c>
      <c r="I353" s="318" t="n">
        <v>0.61</v>
      </c>
      <c r="J353" s="318">
        <f>ROUND(H353*(I353/1000),2)</f>
        <v/>
      </c>
      <c r="K353" s="318" t="n"/>
    </row>
    <row r="354">
      <c r="B354" s="317" t="n">
        <v>322</v>
      </c>
      <c r="C354" s="318" t="n">
        <v>31673407</v>
      </c>
      <c r="D354" s="318" t="inlineStr">
        <is>
          <t>DPSG_Diet DP_2019 Calendar UF_FX</t>
        </is>
      </c>
      <c r="E354" s="318" t="inlineStr">
        <is>
          <t>FXX</t>
        </is>
      </c>
      <c r="F354" s="319" t="n">
        <v>43586</v>
      </c>
      <c r="G354" s="319" t="n">
        <v>43674</v>
      </c>
      <c r="H354" s="318" t="n">
        <v>148737</v>
      </c>
      <c r="I354" s="318" t="n">
        <v>0.61</v>
      </c>
      <c r="J354" s="318">
        <f>ROUND(H354*(I354/1000),2)</f>
        <v/>
      </c>
      <c r="K354" s="318" t="n"/>
    </row>
    <row r="355">
      <c r="B355" s="317" t="n">
        <v>323</v>
      </c>
      <c r="C355" s="318" t="n">
        <v>31673871</v>
      </c>
      <c r="D355" s="318" t="inlineStr">
        <is>
          <t>DPSG_Dr Pepper_2019 Calendar UF_FX</t>
        </is>
      </c>
      <c r="E355" s="318" t="inlineStr">
        <is>
          <t>FX</t>
        </is>
      </c>
      <c r="F355" s="319" t="n">
        <v>43586</v>
      </c>
      <c r="G355" s="319" t="n">
        <v>43695</v>
      </c>
      <c r="H355" s="318" t="n">
        <v>507290</v>
      </c>
      <c r="I355" s="318" t="n">
        <v>0.61</v>
      </c>
      <c r="J355" s="318">
        <f>ROUND(H355*(I355/1000),2)</f>
        <v/>
      </c>
      <c r="K355" s="318" t="n"/>
    </row>
    <row r="356">
      <c r="B356" s="317" t="n">
        <v>324</v>
      </c>
      <c r="C356" s="318" t="n">
        <v>31673871</v>
      </c>
      <c r="D356" s="318" t="inlineStr">
        <is>
          <t>DPSG_Dr Pepper_2019 Calendar UF_FX</t>
        </is>
      </c>
      <c r="E356" s="318" t="inlineStr">
        <is>
          <t>FX Plus</t>
        </is>
      </c>
      <c r="F356" s="319" t="n">
        <v>43586</v>
      </c>
      <c r="G356" s="319" t="n">
        <v>43695</v>
      </c>
      <c r="H356" s="318" t="n">
        <v>1875</v>
      </c>
      <c r="I356" s="318" t="n">
        <v>0.61</v>
      </c>
      <c r="J356" s="318">
        <f>ROUND(H356*(I356/1000),2)</f>
        <v/>
      </c>
      <c r="K356" s="318" t="n"/>
    </row>
    <row r="357">
      <c r="B357" s="317" t="n">
        <v>325</v>
      </c>
      <c r="C357" s="318" t="n">
        <v>31673871</v>
      </c>
      <c r="D357" s="318" t="inlineStr">
        <is>
          <t>DPSG_Dr Pepper_2019 Calendar UF_FX</t>
        </is>
      </c>
      <c r="E357" s="318" t="inlineStr">
        <is>
          <t>FXM</t>
        </is>
      </c>
      <c r="F357" s="319" t="n">
        <v>43586</v>
      </c>
      <c r="G357" s="319" t="n">
        <v>43695</v>
      </c>
      <c r="H357" s="318" t="n">
        <v>947427</v>
      </c>
      <c r="I357" s="318" t="n">
        <v>0.61</v>
      </c>
      <c r="J357" s="318">
        <f>ROUND(H357*(I357/1000),2)</f>
        <v/>
      </c>
      <c r="K357" s="318" t="n"/>
    </row>
    <row r="358">
      <c r="B358" s="317" t="n">
        <v>326</v>
      </c>
      <c r="C358" s="318" t="n">
        <v>31673871</v>
      </c>
      <c r="D358" s="318" t="inlineStr">
        <is>
          <t>DPSG_Dr Pepper_2019 Calendar UF_FX</t>
        </is>
      </c>
      <c r="E358" s="318" t="inlineStr">
        <is>
          <t>FXX</t>
        </is>
      </c>
      <c r="F358" s="319" t="n">
        <v>43586</v>
      </c>
      <c r="G358" s="319" t="n">
        <v>43695</v>
      </c>
      <c r="H358" s="318" t="n">
        <v>195079</v>
      </c>
      <c r="I358" s="318" t="n">
        <v>0.61</v>
      </c>
      <c r="J358" s="318">
        <f>ROUND(H358*(I358/1000),2)</f>
        <v/>
      </c>
      <c r="K358" s="318" t="n"/>
    </row>
    <row r="359">
      <c r="B359" s="317" t="n">
        <v>327</v>
      </c>
      <c r="C359" s="318" t="n">
        <v>31712404</v>
      </c>
      <c r="D359" s="318" t="inlineStr">
        <is>
          <t>Toyota | FL #7049</t>
        </is>
      </c>
      <c r="E359" s="318" t="inlineStr">
        <is>
          <t>FOX Broadcast</t>
        </is>
      </c>
      <c r="F359" s="319" t="n">
        <v>43556</v>
      </c>
      <c r="G359" s="319" t="n">
        <v>43640</v>
      </c>
      <c r="H359" s="318" t="n">
        <v>163655</v>
      </c>
      <c r="I359" s="318" t="n">
        <v>0.61</v>
      </c>
      <c r="J359" s="318">
        <f>ROUND(H359*(I359/1000),2)</f>
        <v/>
      </c>
      <c r="K359" s="318" t="n"/>
    </row>
    <row r="360">
      <c r="B360" s="317" t="n">
        <v>328</v>
      </c>
      <c r="C360" s="318" t="n">
        <v>31715172</v>
      </c>
      <c r="D360" s="318" t="inlineStr">
        <is>
          <t xml:space="preserve">Mars Youth Prime | Q1'19-Q2'19 | FL#7724 | 18'19 UF </t>
        </is>
      </c>
      <c r="E360" s="318" t="inlineStr">
        <is>
          <t>FOX Broadcast</t>
        </is>
      </c>
      <c r="F360" s="319" t="n">
        <v>43556</v>
      </c>
      <c r="G360" s="319" t="n">
        <v>43646</v>
      </c>
      <c r="H360" s="318" t="n">
        <v>474253</v>
      </c>
      <c r="I360" s="318" t="n">
        <v>0.61</v>
      </c>
      <c r="J360" s="318">
        <f>ROUND(H360*(I360/1000),2)</f>
        <v/>
      </c>
      <c r="K360" s="318" t="n"/>
    </row>
    <row r="361">
      <c r="B361" s="317" t="n">
        <v>329</v>
      </c>
      <c r="C361" s="318" t="n">
        <v>31720622</v>
      </c>
      <c r="D361" s="318" t="inlineStr">
        <is>
          <t xml:space="preserve">Mars Adult Prime | Q1'19-Q2'19 | FL#7707 | 18'19 UF </t>
        </is>
      </c>
      <c r="E361" s="318" t="inlineStr">
        <is>
          <t>FOX Broadcast</t>
        </is>
      </c>
      <c r="F361" s="319" t="n">
        <v>43515</v>
      </c>
      <c r="G361" s="319" t="n">
        <v>43646</v>
      </c>
      <c r="H361" s="318" t="n">
        <v>896367</v>
      </c>
      <c r="I361" s="318" t="n">
        <v>0.61</v>
      </c>
      <c r="J361" s="318">
        <f>ROUND(H361*(I361/1000),2)</f>
        <v/>
      </c>
      <c r="K361" s="318" t="n"/>
    </row>
    <row r="362">
      <c r="B362" s="317" t="n">
        <v>330</v>
      </c>
      <c r="C362" s="318" t="n">
        <v>31734635</v>
      </c>
      <c r="D362" s="318" t="inlineStr">
        <is>
          <t>Arby's | FL #7727</t>
        </is>
      </c>
      <c r="E362" s="318" t="inlineStr">
        <is>
          <t>FOX Broadcast</t>
        </is>
      </c>
      <c r="F362" s="319" t="n">
        <v>43556</v>
      </c>
      <c r="G362" s="319" t="n">
        <v>43646</v>
      </c>
      <c r="H362" s="318" t="n">
        <v>1739</v>
      </c>
      <c r="I362" s="318" t="n">
        <v>0.61</v>
      </c>
      <c r="J362" s="318">
        <f>ROUND(H362*(I362/1000),2)</f>
        <v/>
      </c>
      <c r="K362" s="318" t="n"/>
    </row>
    <row r="363">
      <c r="B363" s="317" t="n">
        <v>331</v>
      </c>
      <c r="C363" s="318" t="n">
        <v>31735119</v>
      </c>
      <c r="D363" s="318" t="inlineStr">
        <is>
          <t>Hulu Ramy S1 | FX Video 2Q18</t>
        </is>
      </c>
      <c r="E363" s="318" t="inlineStr">
        <is>
          <t>FX</t>
        </is>
      </c>
      <c r="F363" s="319" t="n">
        <v>43567</v>
      </c>
      <c r="G363" s="319" t="n">
        <v>43607</v>
      </c>
      <c r="H363" s="318" t="n">
        <v>115827</v>
      </c>
      <c r="I363" s="318" t="n">
        <v>0.61</v>
      </c>
      <c r="J363" s="318">
        <f>ROUND(H363*(I363/1000),2)</f>
        <v/>
      </c>
      <c r="K363" s="318" t="n"/>
    </row>
    <row r="364">
      <c r="B364" s="317" t="n">
        <v>332</v>
      </c>
      <c r="C364" s="318" t="n">
        <v>31735119</v>
      </c>
      <c r="D364" s="318" t="inlineStr">
        <is>
          <t>Hulu Ramy S1 | FX Video 2Q18</t>
        </is>
      </c>
      <c r="E364" s="318" t="inlineStr">
        <is>
          <t>FX Plus</t>
        </is>
      </c>
      <c r="F364" s="319" t="n">
        <v>43567</v>
      </c>
      <c r="G364" s="319" t="n">
        <v>43607</v>
      </c>
      <c r="H364" s="318" t="n">
        <v>594</v>
      </c>
      <c r="I364" s="318" t="n">
        <v>0.61</v>
      </c>
      <c r="J364" s="318">
        <f>ROUND(H364*(I364/1000),2)</f>
        <v/>
      </c>
      <c r="K364" s="318" t="n"/>
    </row>
    <row r="365">
      <c r="B365" s="317" t="n">
        <v>333</v>
      </c>
      <c r="C365" s="318" t="n">
        <v>31735119</v>
      </c>
      <c r="D365" s="318" t="inlineStr">
        <is>
          <t>Hulu Ramy S1 | FX Video 2Q18</t>
        </is>
      </c>
      <c r="E365" s="318" t="inlineStr">
        <is>
          <t>FXM</t>
        </is>
      </c>
      <c r="F365" s="319" t="n">
        <v>43567</v>
      </c>
      <c r="G365" s="319" t="n">
        <v>43607</v>
      </c>
      <c r="H365" s="318" t="n">
        <v>242131</v>
      </c>
      <c r="I365" s="318" t="n">
        <v>0.61</v>
      </c>
      <c r="J365" s="318">
        <f>ROUND(H365*(I365/1000),2)</f>
        <v/>
      </c>
      <c r="K365" s="318" t="n"/>
    </row>
    <row r="366">
      <c r="B366" s="317" t="n">
        <v>334</v>
      </c>
      <c r="C366" s="318" t="n">
        <v>31735119</v>
      </c>
      <c r="D366" s="318" t="inlineStr">
        <is>
          <t>Hulu Ramy S1 | FX Video 2Q18</t>
        </is>
      </c>
      <c r="E366" s="318" t="inlineStr">
        <is>
          <t>FXX</t>
        </is>
      </c>
      <c r="F366" s="319" t="n">
        <v>43567</v>
      </c>
      <c r="G366" s="319" t="n">
        <v>43607</v>
      </c>
      <c r="H366" s="318" t="n">
        <v>59121</v>
      </c>
      <c r="I366" s="318" t="n">
        <v>0.61</v>
      </c>
      <c r="J366" s="318">
        <f>ROUND(H366*(I366/1000),2)</f>
        <v/>
      </c>
      <c r="K366" s="318" t="n"/>
    </row>
    <row r="367">
      <c r="B367" s="317" t="n">
        <v>335</v>
      </c>
      <c r="C367" s="318" t="n">
        <v>31736115</v>
      </c>
      <c r="D367" s="318" t="inlineStr">
        <is>
          <t>D_Annapurna_Booksmart_Upfront_F_19/20_Q2 2019</t>
        </is>
      </c>
      <c r="E367" s="318" t="inlineStr">
        <is>
          <t>FOX Broadcast</t>
        </is>
      </c>
      <c r="F367" s="319" t="n">
        <v>43584</v>
      </c>
      <c r="G367" s="319" t="n">
        <v>43597</v>
      </c>
      <c r="H367" s="318" t="n">
        <v>93724</v>
      </c>
      <c r="I367" s="318" t="n">
        <v>0.61</v>
      </c>
      <c r="J367" s="318">
        <f>ROUND(H367*(I367/1000),2)</f>
        <v/>
      </c>
      <c r="K367" s="318" t="n"/>
    </row>
    <row r="368">
      <c r="B368" s="317" t="n">
        <v>336</v>
      </c>
      <c r="C368" s="318" t="n">
        <v>31736533</v>
      </c>
      <c r="D368" s="318" t="inlineStr">
        <is>
          <t xml:space="preserve">Mars Premium Prime | Q1'19-Q2'19 | FL#7703 | 18'19 UF </t>
        </is>
      </c>
      <c r="E368" s="318" t="inlineStr">
        <is>
          <t>FOX Broadcast</t>
        </is>
      </c>
      <c r="F368" s="319" t="n">
        <v>43556</v>
      </c>
      <c r="G368" s="319" t="n">
        <v>43646</v>
      </c>
      <c r="H368" s="318" t="n">
        <v>506701</v>
      </c>
      <c r="I368" s="318" t="n">
        <v>0.61</v>
      </c>
      <c r="J368" s="318">
        <f>ROUND(H368*(I368/1000),2)</f>
        <v/>
      </c>
      <c r="K368" s="318" t="n"/>
    </row>
    <row r="369">
      <c r="B369" s="317" t="n">
        <v>337</v>
      </c>
      <c r="C369" s="318" t="n">
        <v>31780419</v>
      </c>
      <c r="D369" s="318" t="inlineStr">
        <is>
          <t>Old Spice| FL #7353</t>
        </is>
      </c>
      <c r="E369" s="318" t="inlineStr">
        <is>
          <t>FOX Broadcast</t>
        </is>
      </c>
      <c r="F369" s="319" t="n">
        <v>43556</v>
      </c>
      <c r="G369" s="319" t="n">
        <v>43646</v>
      </c>
      <c r="H369" s="318" t="n">
        <v>13663</v>
      </c>
      <c r="I369" s="318" t="n">
        <v>0.61</v>
      </c>
      <c r="J369" s="318">
        <f>ROUND(H369*(I369/1000),2)</f>
        <v/>
      </c>
      <c r="K369" s="318" t="n"/>
    </row>
    <row r="370">
      <c r="B370" s="317" t="n">
        <v>338</v>
      </c>
      <c r="C370" s="318" t="n">
        <v>31782261</v>
      </c>
      <c r="D370" s="318" t="inlineStr">
        <is>
          <t>Coca Cola | FOX 2019 Fluidity | FL #7220</t>
        </is>
      </c>
      <c r="E370" s="318" t="inlineStr">
        <is>
          <t>FOX Broadcast</t>
        </is>
      </c>
      <c r="F370" s="319" t="n">
        <v>43563</v>
      </c>
      <c r="G370" s="319" t="n">
        <v>43639</v>
      </c>
      <c r="H370" s="318" t="n">
        <v>111369</v>
      </c>
      <c r="I370" s="318" t="n">
        <v>0.61</v>
      </c>
      <c r="J370" s="318">
        <f>ROUND(H370*(I370/1000),2)</f>
        <v/>
      </c>
      <c r="K370" s="318" t="n"/>
    </row>
    <row r="371">
      <c r="B371" s="317" t="n">
        <v>339</v>
      </c>
      <c r="C371" s="318" t="n">
        <v>31911460</v>
      </c>
      <c r="D371" s="318" t="inlineStr">
        <is>
          <t>PetSmart | FX Upfront | 1Q'19-3Q'19</t>
        </is>
      </c>
      <c r="E371" s="318" t="inlineStr">
        <is>
          <t>FXM</t>
        </is>
      </c>
      <c r="F371" s="319" t="n">
        <v>43598</v>
      </c>
      <c r="G371" s="319" t="n">
        <v>43639</v>
      </c>
      <c r="H371" s="318" t="n">
        <v>68928</v>
      </c>
      <c r="I371" s="318" t="n">
        <v>0.61</v>
      </c>
      <c r="J371" s="318">
        <f>ROUND(H371*(I371/1000),2)</f>
        <v/>
      </c>
      <c r="K371" s="318" t="n"/>
    </row>
    <row r="372">
      <c r="B372" s="317" t="n">
        <v>340</v>
      </c>
      <c r="C372" s="318" t="n">
        <v>31911465</v>
      </c>
      <c r="D372" s="318" t="inlineStr">
        <is>
          <t>PetSmart | Fox Upfront | 1Q'19-3Q'19</t>
        </is>
      </c>
      <c r="E372" s="318" t="inlineStr">
        <is>
          <t>FOX Broadcast</t>
        </is>
      </c>
      <c r="F372" s="319" t="n">
        <v>43535</v>
      </c>
      <c r="G372" s="319" t="n">
        <v>43639</v>
      </c>
      <c r="H372" s="318" t="n">
        <v>30290</v>
      </c>
      <c r="I372" s="318" t="n">
        <v>0.61</v>
      </c>
      <c r="J372" s="318">
        <f>ROUND(H372*(I372/1000),2)</f>
        <v/>
      </c>
      <c r="K372" s="318" t="n"/>
    </row>
    <row r="373">
      <c r="B373" s="317" t="n">
        <v>341</v>
      </c>
      <c r="C373" s="318" t="n">
        <v>31943614</v>
      </c>
      <c r="D373" s="318" t="inlineStr">
        <is>
          <t xml:space="preserve">NGP|KennedySpaceCenter_Spaceweek_AprilJuly2019  </t>
        </is>
      </c>
      <c r="E373" s="318" t="inlineStr">
        <is>
          <t>Nat Geo WILD</t>
        </is>
      </c>
      <c r="F373" s="319" t="n">
        <v>43577</v>
      </c>
      <c r="G373" s="319" t="n">
        <v>43681</v>
      </c>
      <c r="H373" s="318" t="n">
        <v>157400</v>
      </c>
      <c r="I373" s="318" t="n">
        <v>0.61</v>
      </c>
      <c r="J373" s="318">
        <f>ROUND(H373*(I373/1000),2)</f>
        <v/>
      </c>
      <c r="K373" s="318" t="n"/>
    </row>
    <row r="374">
      <c r="B374" s="317" t="n">
        <v>342</v>
      </c>
      <c r="C374" s="318" t="n">
        <v>31943614</v>
      </c>
      <c r="D374" s="318" t="inlineStr">
        <is>
          <t xml:space="preserve">NGP|KennedySpaceCenter_Spaceweek_AprilJuly2019  </t>
        </is>
      </c>
      <c r="E374" s="318" t="inlineStr">
        <is>
          <t>National Geographic Channel</t>
        </is>
      </c>
      <c r="F374" s="319" t="n">
        <v>43577</v>
      </c>
      <c r="G374" s="319" t="n">
        <v>43681</v>
      </c>
      <c r="H374" s="318" t="n">
        <v>309594</v>
      </c>
      <c r="I374" s="318" t="n">
        <v>0.61</v>
      </c>
      <c r="J374" s="318">
        <f>ROUND(H374*(I374/1000),2)</f>
        <v/>
      </c>
      <c r="K374" s="318" t="n"/>
    </row>
    <row r="375">
      <c r="B375" s="317" t="n">
        <v>343</v>
      </c>
      <c r="C375" s="318" t="n">
        <v>31969864</v>
      </c>
      <c r="D375" s="318" t="inlineStr">
        <is>
          <t>NGP | PhRMA_2019</t>
        </is>
      </c>
      <c r="E375" s="318" t="inlineStr">
        <is>
          <t>Nat Geo WILD</t>
        </is>
      </c>
      <c r="F375" s="319" t="n">
        <v>43525</v>
      </c>
      <c r="G375" s="319" t="n">
        <v>43830</v>
      </c>
      <c r="H375" s="318" t="n">
        <v>41167</v>
      </c>
      <c r="I375" s="318" t="n">
        <v>0.61</v>
      </c>
      <c r="J375" s="318">
        <f>ROUND(H375*(I375/1000),2)</f>
        <v/>
      </c>
      <c r="K375" s="318" t="n"/>
    </row>
    <row r="376">
      <c r="B376" s="317" t="n">
        <v>344</v>
      </c>
      <c r="C376" s="318" t="n">
        <v>31969864</v>
      </c>
      <c r="D376" s="318" t="inlineStr">
        <is>
          <t>NGP | PhRMA_2019</t>
        </is>
      </c>
      <c r="E376" s="318" t="inlineStr">
        <is>
          <t>National Geographic Channel</t>
        </is>
      </c>
      <c r="F376" s="319" t="n">
        <v>43525</v>
      </c>
      <c r="G376" s="319" t="n">
        <v>43830</v>
      </c>
      <c r="H376" s="318" t="n">
        <v>82488</v>
      </c>
      <c r="I376" s="318" t="n">
        <v>0.61</v>
      </c>
      <c r="J376" s="318">
        <f>ROUND(H376*(I376/1000),2)</f>
        <v/>
      </c>
      <c r="K376" s="318" t="n"/>
    </row>
    <row r="377">
      <c r="B377" s="317" t="n">
        <v>345</v>
      </c>
      <c r="C377" s="318" t="n">
        <v>31995490</v>
      </c>
      <c r="D377" s="318" t="inlineStr">
        <is>
          <t>Apartments 2019 FOX VOD and FSGO</t>
        </is>
      </c>
      <c r="E377" s="318" t="inlineStr">
        <is>
          <t>FOX Broadcast</t>
        </is>
      </c>
      <c r="F377" s="319" t="n">
        <v>43563</v>
      </c>
      <c r="G377" s="319" t="n">
        <v>43702</v>
      </c>
      <c r="H377" s="318" t="n">
        <v>79640</v>
      </c>
      <c r="I377" s="318" t="n">
        <v>0.61</v>
      </c>
      <c r="J377" s="318">
        <f>ROUND(H377*(I377/1000),2)</f>
        <v/>
      </c>
      <c r="K377" s="318" t="n"/>
    </row>
    <row r="378">
      <c r="B378" s="317" t="n">
        <v>346</v>
      </c>
      <c r="C378" s="318" t="n">
        <v>32038971</v>
      </c>
      <c r="D378" s="318" t="inlineStr">
        <is>
          <t>D_Annapurna_The Hustle_Upfront_F_18/19_Q219</t>
        </is>
      </c>
      <c r="E378" s="318" t="inlineStr">
        <is>
          <t>FOX Broadcast</t>
        </is>
      </c>
      <c r="F378" s="319" t="n">
        <v>43584</v>
      </c>
      <c r="G378" s="319" t="n">
        <v>43597</v>
      </c>
      <c r="H378" s="318" t="n">
        <v>71613</v>
      </c>
      <c r="I378" s="318" t="n">
        <v>0.61</v>
      </c>
      <c r="J378" s="318">
        <f>ROUND(H378*(I378/1000),2)</f>
        <v/>
      </c>
      <c r="K378" s="318" t="n"/>
    </row>
    <row r="379">
      <c r="B379" s="317" t="n">
        <v>347</v>
      </c>
      <c r="C379" s="318" t="n">
        <v>32091185</v>
      </c>
      <c r="D379" s="318" t="inlineStr">
        <is>
          <t>Jimmy John's FBC 1Q19-3Q19 | FL# 7973</t>
        </is>
      </c>
      <c r="E379" s="318" t="inlineStr">
        <is>
          <t>FOX Broadcast</t>
        </is>
      </c>
      <c r="F379" s="319" t="n">
        <v>43612</v>
      </c>
      <c r="G379" s="319" t="n">
        <v>43730</v>
      </c>
      <c r="H379" s="318" t="n">
        <v>797</v>
      </c>
      <c r="I379" s="318" t="n">
        <v>0.61</v>
      </c>
      <c r="J379" s="318">
        <f>ROUND(H379*(I379/1000),2)</f>
        <v/>
      </c>
      <c r="K379" s="318" t="n"/>
    </row>
    <row r="380">
      <c r="B380" s="317" t="n">
        <v>348</v>
      </c>
      <c r="C380" s="318" t="n">
        <v>32098865</v>
      </c>
      <c r="D380" s="318" t="inlineStr">
        <is>
          <t>Apartments.com</t>
        </is>
      </c>
      <c r="E380" s="318" t="inlineStr">
        <is>
          <t>FX</t>
        </is>
      </c>
      <c r="F380" s="319" t="n">
        <v>43563</v>
      </c>
      <c r="G380" s="319" t="n">
        <v>43702</v>
      </c>
      <c r="H380" s="318" t="n">
        <v>61248</v>
      </c>
      <c r="I380" s="318" t="n">
        <v>0.61</v>
      </c>
      <c r="J380" s="318">
        <f>ROUND(H380*(I380/1000),2)</f>
        <v/>
      </c>
      <c r="K380" s="318" t="n"/>
    </row>
    <row r="381">
      <c r="B381" s="317" t="n">
        <v>349</v>
      </c>
      <c r="C381" s="318" t="n">
        <v>32098865</v>
      </c>
      <c r="D381" s="318" t="inlineStr">
        <is>
          <t>Apartments.com</t>
        </is>
      </c>
      <c r="E381" s="318" t="inlineStr">
        <is>
          <t>FX Plus</t>
        </is>
      </c>
      <c r="F381" s="319" t="n">
        <v>43563</v>
      </c>
      <c r="G381" s="319" t="n">
        <v>43702</v>
      </c>
      <c r="H381" s="318" t="n">
        <v>96</v>
      </c>
      <c r="I381" s="318" t="n">
        <v>0.61</v>
      </c>
      <c r="J381" s="318">
        <f>ROUND(H381*(I381/1000),2)</f>
        <v/>
      </c>
      <c r="K381" s="318" t="n"/>
    </row>
    <row r="382">
      <c r="B382" s="317" t="n">
        <v>350</v>
      </c>
      <c r="C382" s="318" t="n">
        <v>32098865</v>
      </c>
      <c r="D382" s="318" t="inlineStr">
        <is>
          <t>Apartments.com</t>
        </is>
      </c>
      <c r="E382" s="318" t="inlineStr">
        <is>
          <t>FXM</t>
        </is>
      </c>
      <c r="F382" s="319" t="n">
        <v>43563</v>
      </c>
      <c r="G382" s="319" t="n">
        <v>43702</v>
      </c>
      <c r="H382" s="318" t="n">
        <v>70157</v>
      </c>
      <c r="I382" s="318" t="n">
        <v>0.61</v>
      </c>
      <c r="J382" s="318">
        <f>ROUND(H382*(I382/1000),2)</f>
        <v/>
      </c>
      <c r="K382" s="318" t="n"/>
    </row>
    <row r="383">
      <c r="B383" s="317" t="n">
        <v>351</v>
      </c>
      <c r="C383" s="318" t="n">
        <v>32098865</v>
      </c>
      <c r="D383" s="318" t="inlineStr">
        <is>
          <t>Apartments.com</t>
        </is>
      </c>
      <c r="E383" s="318" t="inlineStr">
        <is>
          <t>FXX</t>
        </is>
      </c>
      <c r="F383" s="319" t="n">
        <v>43563</v>
      </c>
      <c r="G383" s="319" t="n">
        <v>43702</v>
      </c>
      <c r="H383" s="318" t="n">
        <v>12176</v>
      </c>
      <c r="I383" s="318" t="n">
        <v>0.61</v>
      </c>
      <c r="J383" s="318">
        <f>ROUND(H383*(I383/1000),2)</f>
        <v/>
      </c>
      <c r="K383" s="318" t="n"/>
    </row>
    <row r="384">
      <c r="B384" s="317" t="n">
        <v>352</v>
      </c>
      <c r="C384" s="318" t="n">
        <v>32098865</v>
      </c>
      <c r="D384" s="318" t="inlineStr">
        <is>
          <t>Apartments.com</t>
        </is>
      </c>
      <c r="E384" s="318" t="inlineStr">
        <is>
          <t>Nat Geo WILD</t>
        </is>
      </c>
      <c r="F384" s="319" t="n">
        <v>43563</v>
      </c>
      <c r="G384" s="319" t="n">
        <v>43702</v>
      </c>
      <c r="H384" s="318" t="n">
        <v>18104</v>
      </c>
      <c r="I384" s="318" t="n">
        <v>0.61</v>
      </c>
      <c r="J384" s="318">
        <f>ROUND(H384*(I384/1000),2)</f>
        <v/>
      </c>
      <c r="K384" s="318" t="n"/>
    </row>
    <row r="385">
      <c r="B385" s="317" t="n">
        <v>353</v>
      </c>
      <c r="C385" s="318" t="n">
        <v>32098865</v>
      </c>
      <c r="D385" s="318" t="inlineStr">
        <is>
          <t>Apartments.com</t>
        </is>
      </c>
      <c r="E385" s="318" t="inlineStr">
        <is>
          <t>National Geographic Channel</t>
        </is>
      </c>
      <c r="F385" s="319" t="n">
        <v>43563</v>
      </c>
      <c r="G385" s="319" t="n">
        <v>43702</v>
      </c>
      <c r="H385" s="318" t="n">
        <v>37348</v>
      </c>
      <c r="I385" s="318" t="n">
        <v>0.61</v>
      </c>
      <c r="J385" s="318">
        <f>ROUND(H385*(I385/1000),2)</f>
        <v/>
      </c>
      <c r="K385" s="318" t="n"/>
    </row>
    <row r="386">
      <c r="B386" s="317" t="n">
        <v>354</v>
      </c>
      <c r="C386" s="318" t="n">
        <v>32325574</v>
      </c>
      <c r="D386" s="318" t="inlineStr">
        <is>
          <t>D_Paramount Pictures_What Men Want VOD_Upfront_F_18/19_Q219</t>
        </is>
      </c>
      <c r="E386" s="318" t="inlineStr">
        <is>
          <t>FOX Broadcast</t>
        </is>
      </c>
      <c r="F386" s="319" t="n">
        <v>43592</v>
      </c>
      <c r="G386" s="319" t="n">
        <v>43604</v>
      </c>
      <c r="H386" s="318" t="n">
        <v>648065</v>
      </c>
      <c r="I386" s="318" t="n">
        <v>0.61</v>
      </c>
      <c r="J386" s="318">
        <f>ROUND(H386*(I386/1000),2)</f>
        <v/>
      </c>
      <c r="K386" s="318" t="n"/>
    </row>
    <row r="387">
      <c r="B387" s="317" t="n">
        <v>355</v>
      </c>
      <c r="C387" s="318" t="n">
        <v>32377162</v>
      </c>
      <c r="D387" s="318" t="inlineStr">
        <is>
          <t>Realtor | FL #6309</t>
        </is>
      </c>
      <c r="E387" s="318" t="inlineStr">
        <is>
          <t>FOX Broadcast</t>
        </is>
      </c>
      <c r="F387" s="319" t="n">
        <v>43563</v>
      </c>
      <c r="G387" s="319" t="n">
        <v>43730</v>
      </c>
      <c r="H387" s="318" t="n">
        <v>73380</v>
      </c>
      <c r="I387" s="318" t="n">
        <v>0.61</v>
      </c>
      <c r="J387" s="318">
        <f>ROUND(H387*(I387/1000),2)</f>
        <v/>
      </c>
      <c r="K387" s="318" t="n"/>
    </row>
    <row r="388">
      <c r="B388" s="317" t="n">
        <v>356</v>
      </c>
      <c r="C388" s="318" t="n">
        <v>32390210</v>
      </c>
      <c r="D388" s="318" t="inlineStr">
        <is>
          <t>AutoTrader | 2Q'19 | FOX</t>
        </is>
      </c>
      <c r="E388" s="318" t="inlineStr">
        <is>
          <t>FOX Broadcast</t>
        </is>
      </c>
      <c r="F388" s="319" t="n">
        <v>43591</v>
      </c>
      <c r="G388" s="319" t="n">
        <v>43632</v>
      </c>
      <c r="H388" s="318" t="n">
        <v>179021</v>
      </c>
      <c r="I388" s="318" t="n">
        <v>0.61</v>
      </c>
      <c r="J388" s="318">
        <f>ROUND(H388*(I388/1000),2)</f>
        <v/>
      </c>
      <c r="K388" s="318" t="n"/>
    </row>
    <row r="389">
      <c r="B389" s="317" t="n">
        <v>357</v>
      </c>
      <c r="C389" s="318" t="n">
        <v>32444223</v>
      </c>
      <c r="D389" s="318" t="inlineStr">
        <is>
          <t>T Rowe Price Make Good Mar-June 2019</t>
        </is>
      </c>
      <c r="E389" s="318" t="inlineStr">
        <is>
          <t>Nat Geo WILD</t>
        </is>
      </c>
      <c r="F389" s="319" t="n">
        <v>43537</v>
      </c>
      <c r="G389" s="319" t="n">
        <v>43646</v>
      </c>
      <c r="H389" s="318" t="n">
        <v>196255</v>
      </c>
      <c r="I389" s="318" t="n">
        <v>0.61</v>
      </c>
      <c r="J389" s="318">
        <f>ROUND(H389*(I389/1000),2)</f>
        <v/>
      </c>
      <c r="K389" s="318" t="n"/>
    </row>
    <row r="390">
      <c r="B390" s="317" t="n">
        <v>358</v>
      </c>
      <c r="C390" s="318" t="n">
        <v>32444223</v>
      </c>
      <c r="D390" s="318" t="inlineStr">
        <is>
          <t>T Rowe Price Make Good Mar-June 2019</t>
        </is>
      </c>
      <c r="E390" s="318" t="inlineStr">
        <is>
          <t>National Geographic Channel</t>
        </is>
      </c>
      <c r="F390" s="319" t="n">
        <v>43537</v>
      </c>
      <c r="G390" s="319" t="n">
        <v>43646</v>
      </c>
      <c r="H390" s="318" t="n">
        <v>385135</v>
      </c>
      <c r="I390" s="318" t="n">
        <v>0.61</v>
      </c>
      <c r="J390" s="318">
        <f>ROUND(H390*(I390/1000),2)</f>
        <v/>
      </c>
      <c r="K390" s="318" t="n"/>
    </row>
    <row r="391">
      <c r="B391" s="317" t="n">
        <v>359</v>
      </c>
      <c r="C391" s="318" t="n">
        <v>32447351</v>
      </c>
      <c r="D391" s="318" t="inlineStr">
        <is>
          <t>KDP-Dr. Pepper|FL #7235|CUF</t>
        </is>
      </c>
      <c r="E391" s="318" t="inlineStr">
        <is>
          <t>FOX Broadcast</t>
        </is>
      </c>
      <c r="F391" s="319" t="n">
        <v>43584</v>
      </c>
      <c r="G391" s="319" t="n">
        <v>43632</v>
      </c>
      <c r="H391" s="318" t="n">
        <v>145519</v>
      </c>
      <c r="I391" s="318" t="n">
        <v>0.61</v>
      </c>
      <c r="J391" s="318">
        <f>ROUND(H391*(I391/1000),2)</f>
        <v/>
      </c>
      <c r="K391" s="318" t="n"/>
    </row>
    <row r="392">
      <c r="B392" s="317" t="n">
        <v>360</v>
      </c>
      <c r="C392" s="318" t="n">
        <v>32447897</v>
      </c>
      <c r="D392" s="318" t="inlineStr">
        <is>
          <t>KDP-Snapple|FL #7934|CUF</t>
        </is>
      </c>
      <c r="E392" s="318" t="inlineStr">
        <is>
          <t>FOX Broadcast</t>
        </is>
      </c>
      <c r="F392" s="319" t="n">
        <v>43591</v>
      </c>
      <c r="G392" s="319" t="n">
        <v>43611</v>
      </c>
      <c r="H392" s="318" t="n">
        <v>151314</v>
      </c>
      <c r="I392" s="318" t="n">
        <v>0.61</v>
      </c>
      <c r="J392" s="318">
        <f>ROUND(H392*(I392/1000),2)</f>
        <v/>
      </c>
      <c r="K392" s="318" t="n"/>
    </row>
    <row r="393">
      <c r="B393" s="317" t="n">
        <v>361</v>
      </c>
      <c r="C393" s="318" t="n">
        <v>32448232</v>
      </c>
      <c r="D393" s="318" t="inlineStr">
        <is>
          <t>PNC|FL #7938| Scatter</t>
        </is>
      </c>
      <c r="E393" s="318" t="inlineStr">
        <is>
          <t>FOX Broadcast</t>
        </is>
      </c>
      <c r="F393" s="319" t="n">
        <v>43577</v>
      </c>
      <c r="G393" s="319" t="n">
        <v>43604</v>
      </c>
      <c r="H393" s="318" t="n">
        <v>1244595</v>
      </c>
      <c r="I393" s="318" t="n">
        <v>0.61</v>
      </c>
      <c r="J393" s="318">
        <f>ROUND(H393*(I393/1000),2)</f>
        <v/>
      </c>
      <c r="K393" s="318" t="n"/>
    </row>
    <row r="394">
      <c r="B394" s="317" t="n">
        <v>362</v>
      </c>
      <c r="C394" s="318" t="n">
        <v>32494678</v>
      </c>
      <c r="D394" s="318" t="inlineStr">
        <is>
          <t xml:space="preserve">NGP|Viking River Cruises_Starstruck 2019_03.15.19-07.15.19  </t>
        </is>
      </c>
      <c r="E394" s="318" t="inlineStr">
        <is>
          <t>Nat Geo WILD</t>
        </is>
      </c>
      <c r="F394" s="319" t="n">
        <v>43540</v>
      </c>
      <c r="G394" s="319" t="n">
        <v>43661</v>
      </c>
      <c r="H394" s="318" t="n">
        <v>384162</v>
      </c>
      <c r="I394" s="318" t="n">
        <v>0.61</v>
      </c>
      <c r="J394" s="318">
        <f>ROUND(H394*(I394/1000),2)</f>
        <v/>
      </c>
      <c r="K394" s="318" t="n"/>
    </row>
    <row r="395">
      <c r="B395" s="317" t="n">
        <v>363</v>
      </c>
      <c r="C395" s="318" t="n">
        <v>32494678</v>
      </c>
      <c r="D395" s="318" t="inlineStr">
        <is>
          <t xml:space="preserve">NGP|Viking River Cruises_Starstruck 2019_03.15.19-07.15.19  </t>
        </is>
      </c>
      <c r="E395" s="318" t="inlineStr">
        <is>
          <t>National Geographic Channel</t>
        </is>
      </c>
      <c r="F395" s="319" t="n">
        <v>43540</v>
      </c>
      <c r="G395" s="319" t="n">
        <v>43661</v>
      </c>
      <c r="H395" s="318" t="n">
        <v>759408</v>
      </c>
      <c r="I395" s="318" t="n">
        <v>0.61</v>
      </c>
      <c r="J395" s="318">
        <f>ROUND(H395*(I395/1000),2)</f>
        <v/>
      </c>
      <c r="K395" s="318" t="n"/>
    </row>
    <row r="396">
      <c r="B396" s="317" t="n">
        <v>364</v>
      </c>
      <c r="C396" s="318" t="n">
        <v>32522126</v>
      </c>
      <c r="D396" s="318" t="inlineStr">
        <is>
          <t>KFC 18/19 FX Digital</t>
        </is>
      </c>
      <c r="E396" s="318" t="inlineStr">
        <is>
          <t>FX</t>
        </is>
      </c>
      <c r="F396" s="319" t="n">
        <v>43584</v>
      </c>
      <c r="G396" s="319" t="n">
        <v>43646</v>
      </c>
      <c r="H396" s="318" t="n">
        <v>16914</v>
      </c>
      <c r="I396" s="318" t="n">
        <v>0.61</v>
      </c>
      <c r="J396" s="318">
        <f>ROUND(H396*(I396/1000),2)</f>
        <v/>
      </c>
      <c r="K396" s="318" t="n"/>
    </row>
    <row r="397">
      <c r="B397" s="317" t="n">
        <v>365</v>
      </c>
      <c r="C397" s="318" t="n">
        <v>32522126</v>
      </c>
      <c r="D397" s="318" t="inlineStr">
        <is>
          <t>KFC 18/19 FX Digital</t>
        </is>
      </c>
      <c r="E397" s="318" t="inlineStr">
        <is>
          <t>FX Plus</t>
        </is>
      </c>
      <c r="F397" s="319" t="n">
        <v>43584</v>
      </c>
      <c r="G397" s="319" t="n">
        <v>43646</v>
      </c>
      <c r="H397" s="318" t="n">
        <v>85</v>
      </c>
      <c r="I397" s="318" t="n">
        <v>0.61</v>
      </c>
      <c r="J397" s="318">
        <f>ROUND(H397*(I397/1000),2)</f>
        <v/>
      </c>
      <c r="K397" s="318" t="n"/>
    </row>
    <row r="398">
      <c r="B398" s="317" t="n">
        <v>366</v>
      </c>
      <c r="C398" s="318" t="n">
        <v>32522126</v>
      </c>
      <c r="D398" s="318" t="inlineStr">
        <is>
          <t>KFC 18/19 FX Digital</t>
        </is>
      </c>
      <c r="E398" s="318" t="inlineStr">
        <is>
          <t>FXM</t>
        </is>
      </c>
      <c r="F398" s="319" t="n">
        <v>43584</v>
      </c>
      <c r="G398" s="319" t="n">
        <v>43646</v>
      </c>
      <c r="H398" s="318" t="n">
        <v>32456</v>
      </c>
      <c r="I398" s="318" t="n">
        <v>0.61</v>
      </c>
      <c r="J398" s="318">
        <f>ROUND(H398*(I398/1000),2)</f>
        <v/>
      </c>
      <c r="K398" s="318" t="n"/>
    </row>
    <row r="399">
      <c r="B399" s="317" t="n">
        <v>367</v>
      </c>
      <c r="C399" s="318" t="n">
        <v>32522126</v>
      </c>
      <c r="D399" s="318" t="inlineStr">
        <is>
          <t>KFC 18/19 FX Digital</t>
        </is>
      </c>
      <c r="E399" s="318" t="inlineStr">
        <is>
          <t>FXX</t>
        </is>
      </c>
      <c r="F399" s="319" t="n">
        <v>43584</v>
      </c>
      <c r="G399" s="319" t="n">
        <v>43646</v>
      </c>
      <c r="H399" s="318" t="n">
        <v>6975</v>
      </c>
      <c r="I399" s="318" t="n">
        <v>0.61</v>
      </c>
      <c r="J399" s="318">
        <f>ROUND(H399*(I399/1000),2)</f>
        <v/>
      </c>
      <c r="K399" s="318" t="n"/>
    </row>
    <row r="400">
      <c r="B400" s="317" t="n">
        <v>368</v>
      </c>
      <c r="C400" s="318" t="n">
        <v>32555502</v>
      </c>
      <c r="D400" s="318" t="inlineStr">
        <is>
          <t>NGP Lowe's 2Q19</t>
        </is>
      </c>
      <c r="E400" s="318" t="inlineStr">
        <is>
          <t>Nat Geo WILD</t>
        </is>
      </c>
      <c r="F400" s="319" t="n">
        <v>43556</v>
      </c>
      <c r="G400" s="319" t="n">
        <v>43646</v>
      </c>
      <c r="H400" s="318" t="n">
        <v>210270</v>
      </c>
      <c r="I400" s="318" t="n">
        <v>0.61</v>
      </c>
      <c r="J400" s="318">
        <f>ROUND(H400*(I400/1000),2)</f>
        <v/>
      </c>
      <c r="K400" s="318" t="n"/>
    </row>
    <row r="401">
      <c r="B401" s="317" t="n">
        <v>369</v>
      </c>
      <c r="C401" s="318" t="n">
        <v>32555502</v>
      </c>
      <c r="D401" s="318" t="inlineStr">
        <is>
          <t>NGP Lowe's 2Q19</t>
        </is>
      </c>
      <c r="E401" s="318" t="inlineStr">
        <is>
          <t>National Geographic Channel</t>
        </is>
      </c>
      <c r="F401" s="319" t="n">
        <v>43556</v>
      </c>
      <c r="G401" s="319" t="n">
        <v>43646</v>
      </c>
      <c r="H401" s="318" t="n">
        <v>409171</v>
      </c>
      <c r="I401" s="318" t="n">
        <v>0.61</v>
      </c>
      <c r="J401" s="318">
        <f>ROUND(H401*(I401/1000),2)</f>
        <v/>
      </c>
      <c r="K401" s="318" t="n"/>
    </row>
    <row r="402">
      <c r="B402" s="317" t="n">
        <v>370</v>
      </c>
      <c r="C402" s="318" t="n">
        <v>32575095</v>
      </c>
      <c r="D402" s="318" t="inlineStr">
        <is>
          <t>Astra Zeneca 2Q'19 FOX Scatter</t>
        </is>
      </c>
      <c r="E402" s="318" t="inlineStr">
        <is>
          <t>FOX Broadcast</t>
        </is>
      </c>
      <c r="F402" s="319" t="n">
        <v>43591</v>
      </c>
      <c r="G402" s="319" t="n">
        <v>43604</v>
      </c>
      <c r="H402" s="318" t="n">
        <v>224476</v>
      </c>
      <c r="I402" s="318" t="n">
        <v>0.61</v>
      </c>
      <c r="J402" s="318">
        <f>ROUND(H402*(I402/1000),2)</f>
        <v/>
      </c>
      <c r="K402" s="318" t="n"/>
    </row>
    <row r="403">
      <c r="B403" s="317" t="n">
        <v>371</v>
      </c>
      <c r="C403" s="318" t="n">
        <v>32741965</v>
      </c>
      <c r="D403" s="318" t="inlineStr">
        <is>
          <t>Bacardi_FL #8089</t>
        </is>
      </c>
      <c r="E403" s="318" t="inlineStr">
        <is>
          <t>FOX Broadcast</t>
        </is>
      </c>
      <c r="F403" s="319" t="n">
        <v>43572</v>
      </c>
      <c r="G403" s="319" t="n">
        <v>43590</v>
      </c>
      <c r="H403" s="318" t="n">
        <v>861890</v>
      </c>
      <c r="I403" s="318" t="n">
        <v>0.61</v>
      </c>
      <c r="J403" s="318">
        <f>ROUND(H403*(I403/1000),2)</f>
        <v/>
      </c>
      <c r="K403" s="318" t="n"/>
    </row>
    <row r="404">
      <c r="B404" s="317" t="n">
        <v>372</v>
      </c>
      <c r="C404" s="318" t="n">
        <v>32744830</v>
      </c>
      <c r="D404" s="318" t="inlineStr">
        <is>
          <t>Match.com 2Q'19 FOX Scatter</t>
        </is>
      </c>
      <c r="E404" s="318" t="inlineStr">
        <is>
          <t>FOX Broadcast</t>
        </is>
      </c>
      <c r="F404" s="319" t="n">
        <v>43549</v>
      </c>
      <c r="G404" s="319" t="n">
        <v>43646</v>
      </c>
      <c r="H404" s="318" t="n">
        <v>163</v>
      </c>
      <c r="I404" s="318" t="n">
        <v>0.61</v>
      </c>
      <c r="J404" s="318">
        <f>ROUND(H404*(I404/1000),2)</f>
        <v/>
      </c>
      <c r="K404" s="318" t="n"/>
    </row>
    <row r="405">
      <c r="B405" s="317" t="n">
        <v>373</v>
      </c>
      <c r="C405" s="318" t="n">
        <v>32811761</v>
      </c>
      <c r="D405" s="318" t="inlineStr">
        <is>
          <t>Amazon2q2019 Scatter I FL#7997</t>
        </is>
      </c>
      <c r="E405" s="318" t="inlineStr">
        <is>
          <t>FOX Broadcast</t>
        </is>
      </c>
      <c r="F405" s="319" t="n">
        <v>43563</v>
      </c>
      <c r="G405" s="319" t="n">
        <v>43639</v>
      </c>
      <c r="H405" s="318" t="n">
        <v>3164231</v>
      </c>
      <c r="I405" s="318" t="n">
        <v>0.61</v>
      </c>
      <c r="J405" s="318">
        <f>ROUND(H405*(I405/1000),2)</f>
        <v/>
      </c>
      <c r="K405" s="318" t="n"/>
    </row>
    <row r="406">
      <c r="B406" s="317" t="n">
        <v>374</v>
      </c>
      <c r="C406" s="318" t="n">
        <v>32845983</v>
      </c>
      <c r="D406" s="318" t="inlineStr">
        <is>
          <t>HULU FL #6758</t>
        </is>
      </c>
      <c r="E406" s="318" t="inlineStr">
        <is>
          <t>FOX Broadcast</t>
        </is>
      </c>
      <c r="F406" s="319" t="n">
        <v>43584</v>
      </c>
      <c r="G406" s="319" t="n">
        <v>43646</v>
      </c>
      <c r="H406" s="318" t="n">
        <v>1565</v>
      </c>
      <c r="I406" s="318" t="n">
        <v>0.61</v>
      </c>
      <c r="J406" s="318">
        <f>ROUND(H406*(I406/1000),2)</f>
        <v/>
      </c>
      <c r="K406" s="318" t="n"/>
    </row>
    <row r="407">
      <c r="B407" s="317" t="n">
        <v>375</v>
      </c>
      <c r="C407" s="318" t="n">
        <v>32868078</v>
      </c>
      <c r="D407" s="318" t="inlineStr">
        <is>
          <t>NGP|Budweiser_Spaceweek_Q2</t>
        </is>
      </c>
      <c r="E407" s="318" t="inlineStr">
        <is>
          <t>Nat Geo WILD</t>
        </is>
      </c>
      <c r="F407" s="319" t="n">
        <v>43571</v>
      </c>
      <c r="G407" s="319" t="n">
        <v>43677</v>
      </c>
      <c r="H407" s="318" t="n">
        <v>1677</v>
      </c>
      <c r="I407" s="318" t="n">
        <v>0.61</v>
      </c>
      <c r="J407" s="318">
        <f>ROUND(H407*(I407/1000),2)</f>
        <v/>
      </c>
      <c r="K407" s="318" t="n"/>
    </row>
    <row r="408">
      <c r="B408" s="317" t="n">
        <v>376</v>
      </c>
      <c r="C408" s="318" t="n">
        <v>32868078</v>
      </c>
      <c r="D408" s="318" t="inlineStr">
        <is>
          <t>NGP|Budweiser_Spaceweek_Q2</t>
        </is>
      </c>
      <c r="E408" s="318" t="inlineStr">
        <is>
          <t>National Geographic Channel</t>
        </is>
      </c>
      <c r="F408" s="319" t="n">
        <v>43571</v>
      </c>
      <c r="G408" s="319" t="n">
        <v>43677</v>
      </c>
      <c r="H408" s="318" t="n">
        <v>283238</v>
      </c>
      <c r="I408" s="318" t="n">
        <v>0.61</v>
      </c>
      <c r="J408" s="318">
        <f>ROUND(H408*(I408/1000),2)</f>
        <v/>
      </c>
      <c r="K408" s="318" t="n"/>
    </row>
    <row r="409">
      <c r="B409" s="317" t="n">
        <v>377</v>
      </c>
      <c r="C409" s="318" t="n">
        <v>32914453</v>
      </c>
      <c r="D409" s="318" t="inlineStr">
        <is>
          <t>Minute Maid_FX VOD Q2</t>
        </is>
      </c>
      <c r="E409" s="318" t="inlineStr">
        <is>
          <t>FX</t>
        </is>
      </c>
      <c r="F409" s="319" t="n">
        <v>43563</v>
      </c>
      <c r="G409" s="319" t="n">
        <v>43632</v>
      </c>
      <c r="H409" s="318" t="n">
        <v>1790166</v>
      </c>
      <c r="I409" s="318" t="n">
        <v>0.61</v>
      </c>
      <c r="J409" s="318">
        <f>ROUND(H409*(I409/1000),2)</f>
        <v/>
      </c>
      <c r="K409" s="318" t="n"/>
    </row>
    <row r="410">
      <c r="B410" s="317" t="n">
        <v>378</v>
      </c>
      <c r="C410" s="318" t="n">
        <v>32914453</v>
      </c>
      <c r="D410" s="318" t="inlineStr">
        <is>
          <t>Minute Maid_FX VOD Q2</t>
        </is>
      </c>
      <c r="E410" s="318" t="inlineStr">
        <is>
          <t>FX Plus</t>
        </is>
      </c>
      <c r="F410" s="319" t="n">
        <v>43563</v>
      </c>
      <c r="G410" s="319" t="n">
        <v>43632</v>
      </c>
      <c r="H410" s="318" t="n">
        <v>10991</v>
      </c>
      <c r="I410" s="318" t="n">
        <v>0.61</v>
      </c>
      <c r="J410" s="318">
        <f>ROUND(H410*(I410/1000),2)</f>
        <v/>
      </c>
      <c r="K410" s="318" t="n"/>
    </row>
    <row r="411">
      <c r="B411" s="317" t="n">
        <v>379</v>
      </c>
      <c r="C411" s="318" t="n">
        <v>32914453</v>
      </c>
      <c r="D411" s="318" t="inlineStr">
        <is>
          <t>Minute Maid_FX VOD Q2</t>
        </is>
      </c>
      <c r="E411" s="318" t="inlineStr">
        <is>
          <t>FXM</t>
        </is>
      </c>
      <c r="F411" s="319" t="n">
        <v>43563</v>
      </c>
      <c r="G411" s="319" t="n">
        <v>43632</v>
      </c>
      <c r="H411" s="318" t="n">
        <v>3784541</v>
      </c>
      <c r="I411" s="318" t="n">
        <v>0.61</v>
      </c>
      <c r="J411" s="318">
        <f>ROUND(H411*(I411/1000),2)</f>
        <v/>
      </c>
      <c r="K411" s="318" t="n"/>
    </row>
    <row r="412">
      <c r="B412" s="317" t="n">
        <v>380</v>
      </c>
      <c r="C412" s="318" t="n">
        <v>32914453</v>
      </c>
      <c r="D412" s="318" t="inlineStr">
        <is>
          <t>Minute Maid_FX VOD Q2</t>
        </is>
      </c>
      <c r="E412" s="318" t="inlineStr">
        <is>
          <t>FXX</t>
        </is>
      </c>
      <c r="F412" s="319" t="n">
        <v>43563</v>
      </c>
      <c r="G412" s="319" t="n">
        <v>43632</v>
      </c>
      <c r="H412" s="318" t="n">
        <v>793345</v>
      </c>
      <c r="I412" s="318" t="n">
        <v>0.61</v>
      </c>
      <c r="J412" s="318">
        <f>ROUND(H412*(I412/1000),2)</f>
        <v/>
      </c>
      <c r="K412" s="318" t="n"/>
    </row>
    <row r="413">
      <c r="B413" s="317" t="n">
        <v>381</v>
      </c>
      <c r="C413" s="318" t="n">
        <v>32937930</v>
      </c>
      <c r="D413" s="318" t="inlineStr">
        <is>
          <t>FXN_InHouse_FXNVOD2019_Q2</t>
        </is>
      </c>
      <c r="E413" s="318" t="inlineStr">
        <is>
          <t>FX</t>
        </is>
      </c>
      <c r="F413" s="319" t="n">
        <v>43556</v>
      </c>
      <c r="G413" s="319" t="n">
        <v>43646</v>
      </c>
      <c r="H413" s="318" t="n">
        <v>9516</v>
      </c>
      <c r="I413" s="318" t="n">
        <v>0.61</v>
      </c>
      <c r="J413" s="318">
        <f>ROUND(H413*(I413/1000),2)</f>
        <v/>
      </c>
      <c r="K413" s="318" t="n"/>
    </row>
    <row r="414">
      <c r="B414" s="317" t="n">
        <v>382</v>
      </c>
      <c r="C414" s="318" t="n">
        <v>32937930</v>
      </c>
      <c r="D414" s="318" t="inlineStr">
        <is>
          <t>FXN_InHouse_FXNVOD2019_Q2</t>
        </is>
      </c>
      <c r="E414" s="318" t="inlineStr">
        <is>
          <t>FX Plus</t>
        </is>
      </c>
      <c r="F414" s="319" t="n">
        <v>43556</v>
      </c>
      <c r="G414" s="319" t="n">
        <v>43646</v>
      </c>
      <c r="H414" s="318" t="n">
        <v>701</v>
      </c>
      <c r="I414" s="318" t="n">
        <v>0.61</v>
      </c>
      <c r="J414" s="318">
        <f>ROUND(H414*(I414/1000),2)</f>
        <v/>
      </c>
      <c r="K414" s="318" t="n"/>
    </row>
    <row r="415">
      <c r="B415" s="317" t="n">
        <v>383</v>
      </c>
      <c r="C415" s="318" t="n">
        <v>32937930</v>
      </c>
      <c r="D415" s="318" t="inlineStr">
        <is>
          <t>FXN_InHouse_FXNVOD2019_Q2</t>
        </is>
      </c>
      <c r="E415" s="318" t="inlineStr">
        <is>
          <t>FXM</t>
        </is>
      </c>
      <c r="F415" s="319" t="n">
        <v>43556</v>
      </c>
      <c r="G415" s="319" t="n">
        <v>43646</v>
      </c>
      <c r="H415" s="318" t="n">
        <v>1842458</v>
      </c>
      <c r="I415" s="318" t="n">
        <v>0.61</v>
      </c>
      <c r="J415" s="318">
        <f>ROUND(H415*(I415/1000),2)</f>
        <v/>
      </c>
      <c r="K415" s="318" t="n"/>
    </row>
    <row r="416">
      <c r="B416" s="317" t="n">
        <v>384</v>
      </c>
      <c r="C416" s="318" t="n">
        <v>32937930</v>
      </c>
      <c r="D416" s="318" t="inlineStr">
        <is>
          <t>FXN_InHouse_FXNVOD2019_Q2</t>
        </is>
      </c>
      <c r="E416" s="318" t="inlineStr">
        <is>
          <t>FXX</t>
        </is>
      </c>
      <c r="F416" s="319" t="n">
        <v>43556</v>
      </c>
      <c r="G416" s="319" t="n">
        <v>43646</v>
      </c>
      <c r="H416" s="318" t="n">
        <v>184902</v>
      </c>
      <c r="I416" s="318" t="n">
        <v>0.61</v>
      </c>
      <c r="J416" s="318">
        <f>ROUND(H416*(I416/1000),2)</f>
        <v/>
      </c>
      <c r="K416" s="318" t="n"/>
    </row>
    <row r="417">
      <c r="B417" s="317" t="n">
        <v>385</v>
      </c>
      <c r="C417" s="318" t="n">
        <v>32937996</v>
      </c>
      <c r="D417" s="318" t="inlineStr">
        <is>
          <t>NGC_Inhouse_NGCVOD2019_Q2</t>
        </is>
      </c>
      <c r="E417" s="318" t="inlineStr">
        <is>
          <t>Nat Geo WILD</t>
        </is>
      </c>
      <c r="F417" s="319" t="n">
        <v>43556</v>
      </c>
      <c r="G417" s="319" t="n">
        <v>43646</v>
      </c>
      <c r="H417" s="318" t="n">
        <v>14769</v>
      </c>
      <c r="I417" s="318" t="n">
        <v>0.61</v>
      </c>
      <c r="J417" s="318">
        <f>ROUND(H417*(I417/1000),2)</f>
        <v/>
      </c>
      <c r="K417" s="318" t="n"/>
    </row>
    <row r="418">
      <c r="B418" s="317" t="n">
        <v>386</v>
      </c>
      <c r="C418" s="318" t="n">
        <v>32937996</v>
      </c>
      <c r="D418" s="318" t="inlineStr">
        <is>
          <t>NGC_Inhouse_NGCVOD2019_Q2</t>
        </is>
      </c>
      <c r="E418" s="318" t="inlineStr">
        <is>
          <t>National Geographic Channel</t>
        </is>
      </c>
      <c r="F418" s="319" t="n">
        <v>43556</v>
      </c>
      <c r="G418" s="319" t="n">
        <v>43646</v>
      </c>
      <c r="H418" s="318" t="n">
        <v>2955419</v>
      </c>
      <c r="I418" s="318" t="n">
        <v>0.61</v>
      </c>
      <c r="J418" s="318">
        <f>ROUND(H418*(I418/1000),2)</f>
        <v/>
      </c>
      <c r="K418" s="318" t="n"/>
    </row>
    <row r="419">
      <c r="B419" s="317" t="n">
        <v>387</v>
      </c>
      <c r="C419" s="318" t="n">
        <v>32971284</v>
      </c>
      <c r="D419" s="318" t="inlineStr">
        <is>
          <t>D_Hulu_Hulu_Scatter_F_18/19_Hulu Q2 Branding</t>
        </is>
      </c>
      <c r="E419" s="318" t="inlineStr">
        <is>
          <t>FOX Broadcast</t>
        </is>
      </c>
      <c r="F419" s="319" t="n">
        <v>43577</v>
      </c>
      <c r="G419" s="319" t="n">
        <v>43677</v>
      </c>
      <c r="H419" s="318" t="n">
        <v>2020851</v>
      </c>
      <c r="I419" s="318" t="n">
        <v>0.61</v>
      </c>
      <c r="J419" s="318">
        <f>ROUND(H419*(I419/1000),2)</f>
        <v/>
      </c>
      <c r="K419" s="318" t="n"/>
    </row>
    <row r="420">
      <c r="B420" s="317" t="n">
        <v>388</v>
      </c>
      <c r="C420" s="318" t="n">
        <v>33049242</v>
      </c>
      <c r="D420" s="318" t="inlineStr">
        <is>
          <t>D_Hyundai_Kia_Scatter_F_18/19_Canvas 2Q'19</t>
        </is>
      </c>
      <c r="E420" s="318" t="inlineStr">
        <is>
          <t>FOX Broadcast</t>
        </is>
      </c>
      <c r="F420" s="319" t="n">
        <v>43605</v>
      </c>
      <c r="G420" s="319" t="n">
        <v>43618</v>
      </c>
      <c r="H420" s="318" t="n">
        <v>256425</v>
      </c>
      <c r="I420" s="318" t="n">
        <v>0.61</v>
      </c>
      <c r="J420" s="318">
        <f>ROUND(H420*(I420/1000),2)</f>
        <v/>
      </c>
      <c r="K420" s="318" t="n"/>
    </row>
    <row r="421">
      <c r="B421" s="317" t="n">
        <v>389</v>
      </c>
      <c r="C421" s="318" t="n">
        <v>33082632</v>
      </c>
      <c r="D421" s="318" t="inlineStr">
        <is>
          <t>Focus Features - The Dead Don't Die</t>
        </is>
      </c>
      <c r="E421" s="318" t="inlineStr">
        <is>
          <t>FX Plus</t>
        </is>
      </c>
      <c r="F421" s="319" t="n">
        <v>43615</v>
      </c>
      <c r="G421" s="319" t="n">
        <v>43630</v>
      </c>
      <c r="H421" s="318" t="n">
        <v>307</v>
      </c>
      <c r="I421" s="318" t="n">
        <v>0.61</v>
      </c>
      <c r="J421" s="318">
        <f>ROUND(H421*(I421/1000),2)</f>
        <v/>
      </c>
      <c r="K421" s="318" t="n"/>
    </row>
    <row r="422">
      <c r="B422" s="317" t="n">
        <v>390</v>
      </c>
      <c r="C422" s="318" t="n">
        <v>33082632</v>
      </c>
      <c r="D422" s="318" t="inlineStr">
        <is>
          <t>Focus Features - The Dead Don't Die</t>
        </is>
      </c>
      <c r="E422" s="318" t="inlineStr">
        <is>
          <t>FXX</t>
        </is>
      </c>
      <c r="F422" s="319" t="n">
        <v>43615</v>
      </c>
      <c r="G422" s="319" t="n">
        <v>43630</v>
      </c>
      <c r="H422" s="318" t="n">
        <v>44594</v>
      </c>
      <c r="I422" s="318" t="n">
        <v>0.61</v>
      </c>
      <c r="J422" s="318">
        <f>ROUND(H422*(I422/1000),2)</f>
        <v/>
      </c>
      <c r="K422" s="318" t="n"/>
    </row>
    <row r="423">
      <c r="B423" s="317" t="n">
        <v>391</v>
      </c>
      <c r="C423" s="318" t="n">
        <v>33089309</v>
      </c>
      <c r="D423" s="318" t="inlineStr">
        <is>
          <t>NGW_InHouse_NGWVOD2019_Q2</t>
        </is>
      </c>
      <c r="E423" s="318" t="inlineStr">
        <is>
          <t>Nat Geo WILD</t>
        </is>
      </c>
      <c r="F423" s="319" t="n">
        <v>43556</v>
      </c>
      <c r="G423" s="319" t="n">
        <v>43646</v>
      </c>
      <c r="H423" s="318" t="n">
        <v>1351821</v>
      </c>
      <c r="I423" s="318" t="n">
        <v>0.61</v>
      </c>
      <c r="J423" s="318">
        <f>ROUND(H423*(I423/1000),2)</f>
        <v/>
      </c>
      <c r="K423" s="318" t="n"/>
    </row>
    <row r="424">
      <c r="B424" s="317" t="n">
        <v>392</v>
      </c>
      <c r="C424" s="318" t="n">
        <v>33089309</v>
      </c>
      <c r="D424" s="318" t="inlineStr">
        <is>
          <t>NGW_InHouse_NGWVOD2019_Q2</t>
        </is>
      </c>
      <c r="E424" s="318" t="inlineStr">
        <is>
          <t>National Geographic Channel</t>
        </is>
      </c>
      <c r="F424" s="319" t="n">
        <v>43556</v>
      </c>
      <c r="G424" s="319" t="n">
        <v>43646</v>
      </c>
      <c r="H424" s="318" t="n">
        <v>3397</v>
      </c>
      <c r="I424" s="318" t="n">
        <v>0.61</v>
      </c>
      <c r="J424" s="318">
        <f>ROUND(H424*(I424/1000),2)</f>
        <v/>
      </c>
      <c r="K424" s="318" t="n"/>
    </row>
    <row r="425">
      <c r="B425" s="317" t="n">
        <v>393</v>
      </c>
      <c r="C425" s="318" t="n">
        <v>33203571</v>
      </c>
      <c r="D425" s="318" t="inlineStr">
        <is>
          <t>Facebook | Portal | Q2'19 | FL#7998 | 18'19 UF</t>
        </is>
      </c>
      <c r="E425" s="318" t="inlineStr">
        <is>
          <t>FOX Broadcast</t>
        </is>
      </c>
      <c r="F425" s="319" t="n">
        <v>43571</v>
      </c>
      <c r="G425" s="319" t="n">
        <v>43597</v>
      </c>
      <c r="H425" s="318" t="n">
        <v>155616</v>
      </c>
      <c r="I425" s="318" t="n">
        <v>0.61</v>
      </c>
      <c r="J425" s="318">
        <f>ROUND(H425*(I425/1000),2)</f>
        <v/>
      </c>
      <c r="K425" s="318" t="n"/>
    </row>
    <row r="426">
      <c r="B426" s="317" t="n">
        <v>394</v>
      </c>
      <c r="C426" s="318" t="n">
        <v>33215512</v>
      </c>
      <c r="D426" s="318" t="inlineStr">
        <is>
          <t>Peak Games 2Q SC_Fluidity #8084</t>
        </is>
      </c>
      <c r="E426" s="318" t="inlineStr">
        <is>
          <t>FOX Broadcast</t>
        </is>
      </c>
      <c r="F426" s="319" t="n">
        <v>43570</v>
      </c>
      <c r="G426" s="319" t="n">
        <v>43604</v>
      </c>
      <c r="H426" s="318" t="n">
        <v>134611</v>
      </c>
      <c r="I426" s="318" t="n">
        <v>0.61</v>
      </c>
      <c r="J426" s="318">
        <f>ROUND(H426*(I426/1000),2)</f>
        <v/>
      </c>
      <c r="K426" s="318" t="n"/>
    </row>
    <row r="427">
      <c r="B427" s="317" t="n">
        <v>395</v>
      </c>
      <c r="C427" s="318" t="n">
        <v>33235197</v>
      </c>
      <c r="D427" s="318" t="inlineStr">
        <is>
          <t>Harley Davidson_Mayans FX FEP/VOD Scatter</t>
        </is>
      </c>
      <c r="E427" s="318" t="inlineStr">
        <is>
          <t>FX</t>
        </is>
      </c>
      <c r="F427" s="319" t="n">
        <v>43577</v>
      </c>
      <c r="G427" s="319" t="n">
        <v>43590</v>
      </c>
      <c r="H427" s="318" t="n">
        <v>74507</v>
      </c>
      <c r="I427" s="318" t="n">
        <v>0.61</v>
      </c>
      <c r="J427" s="318">
        <f>ROUND(H427*(I427/1000),2)</f>
        <v/>
      </c>
      <c r="K427" s="318" t="n"/>
    </row>
    <row r="428">
      <c r="B428" s="317" t="n">
        <v>396</v>
      </c>
      <c r="C428" s="318" t="n">
        <v>33235197</v>
      </c>
      <c r="D428" s="318" t="inlineStr">
        <is>
          <t>Harley Davidson_Mayans FX FEP/VOD Scatter</t>
        </is>
      </c>
      <c r="E428" s="318" t="inlineStr">
        <is>
          <t>FX Plus</t>
        </is>
      </c>
      <c r="F428" s="319" t="n">
        <v>43577</v>
      </c>
      <c r="G428" s="319" t="n">
        <v>43590</v>
      </c>
      <c r="H428" s="318" t="n">
        <v>402</v>
      </c>
      <c r="I428" s="318" t="n">
        <v>0.61</v>
      </c>
      <c r="J428" s="318">
        <f>ROUND(H428*(I428/1000),2)</f>
        <v/>
      </c>
      <c r="K428" s="318" t="n"/>
    </row>
    <row r="429">
      <c r="B429" s="317" t="n">
        <v>397</v>
      </c>
      <c r="C429" s="318" t="n">
        <v>33235197</v>
      </c>
      <c r="D429" s="318" t="inlineStr">
        <is>
          <t>Harley Davidson_Mayans FX FEP/VOD Scatter</t>
        </is>
      </c>
      <c r="E429" s="318" t="inlineStr">
        <is>
          <t>FXM</t>
        </is>
      </c>
      <c r="F429" s="319" t="n">
        <v>43577</v>
      </c>
      <c r="G429" s="319" t="n">
        <v>43590</v>
      </c>
      <c r="H429" s="318" t="n">
        <v>167549</v>
      </c>
      <c r="I429" s="318" t="n">
        <v>0.61</v>
      </c>
      <c r="J429" s="318">
        <f>ROUND(H429*(I429/1000),2)</f>
        <v/>
      </c>
      <c r="K429" s="318" t="n"/>
    </row>
    <row r="430">
      <c r="B430" s="317" t="n">
        <v>398</v>
      </c>
      <c r="C430" s="318" t="n">
        <v>33235197</v>
      </c>
      <c r="D430" s="318" t="inlineStr">
        <is>
          <t>Harley Davidson_Mayans FX FEP/VOD Scatter</t>
        </is>
      </c>
      <c r="E430" s="318" t="inlineStr">
        <is>
          <t>FXX</t>
        </is>
      </c>
      <c r="F430" s="319" t="n">
        <v>43577</v>
      </c>
      <c r="G430" s="319" t="n">
        <v>43590</v>
      </c>
      <c r="H430" s="318" t="n">
        <v>35599</v>
      </c>
      <c r="I430" s="318" t="n">
        <v>0.61</v>
      </c>
      <c r="J430" s="318">
        <f>ROUND(H430*(I430/1000),2)</f>
        <v/>
      </c>
      <c r="K430" s="318" t="n"/>
    </row>
    <row r="431">
      <c r="B431" s="317" t="n">
        <v>399</v>
      </c>
      <c r="C431" s="318" t="n">
        <v>33267924</v>
      </c>
      <c r="D431" s="318" t="inlineStr">
        <is>
          <t>Old Spice FL #8245</t>
        </is>
      </c>
      <c r="E431" s="318" t="inlineStr">
        <is>
          <t>FOX Broadcast</t>
        </is>
      </c>
      <c r="F431" s="319" t="n">
        <v>43577</v>
      </c>
      <c r="G431" s="319" t="n">
        <v>43618</v>
      </c>
      <c r="H431" s="318" t="n">
        <v>19837</v>
      </c>
      <c r="I431" s="318" t="n">
        <v>0.61</v>
      </c>
      <c r="J431" s="318">
        <f>ROUND(H431*(I431/1000),2)</f>
        <v/>
      </c>
      <c r="K431" s="318" t="n"/>
    </row>
    <row r="432">
      <c r="B432" s="317" t="n">
        <v>400</v>
      </c>
      <c r="C432" s="318" t="n">
        <v>33270372</v>
      </c>
      <c r="D432" s="318" t="inlineStr">
        <is>
          <t>D_TARGET_DISCOVERY_SCATTER _F_2Q'19_ENTERTAINMENT</t>
        </is>
      </c>
      <c r="E432" s="318" t="inlineStr">
        <is>
          <t>FOX Broadcast</t>
        </is>
      </c>
      <c r="F432" s="319" t="n">
        <v>43586</v>
      </c>
      <c r="G432" s="319" t="n">
        <v>43616</v>
      </c>
      <c r="H432" s="318" t="n">
        <v>48787</v>
      </c>
      <c r="I432" s="318" t="n">
        <v>0.61</v>
      </c>
      <c r="J432" s="318">
        <f>ROUND(H432*(I432/1000),2)</f>
        <v/>
      </c>
      <c r="K432" s="318" t="n"/>
    </row>
    <row r="433">
      <c r="B433" s="317" t="n">
        <v>401</v>
      </c>
      <c r="C433" s="318" t="n">
        <v>33270372</v>
      </c>
      <c r="D433" s="318" t="inlineStr">
        <is>
          <t>D_TARGET_DISCOVERY_SCATTER _F_2Q'19_ENTERTAINMENT_TAR_STL_026</t>
        </is>
      </c>
      <c r="E433" s="318" t="inlineStr">
        <is>
          <t>FOX Broadcast</t>
        </is>
      </c>
      <c r="F433" s="319" t="n">
        <v>43586</v>
      </c>
      <c r="G433" s="319" t="n">
        <v>43616</v>
      </c>
      <c r="H433" s="318" t="n">
        <v>144729</v>
      </c>
      <c r="I433" s="318" t="n">
        <v>0.61</v>
      </c>
      <c r="J433" s="318">
        <f>ROUND(H433*(I433/1000),2)</f>
        <v/>
      </c>
      <c r="K433" s="318" t="n"/>
    </row>
    <row r="434">
      <c r="B434" s="317" t="n">
        <v>402</v>
      </c>
      <c r="C434" s="318" t="n">
        <v>33316883</v>
      </c>
      <c r="D434" s="318" t="inlineStr">
        <is>
          <t>Facebook | 2Q'19 | FL #8134</t>
        </is>
      </c>
      <c r="E434" s="318" t="inlineStr">
        <is>
          <t>FOX Broadcast</t>
        </is>
      </c>
      <c r="F434" s="319" t="n">
        <v>43602</v>
      </c>
      <c r="G434" s="319" t="n">
        <v>43643</v>
      </c>
      <c r="H434" s="318" t="n">
        <v>34046</v>
      </c>
      <c r="I434" s="318" t="n">
        <v>0.61</v>
      </c>
      <c r="J434" s="318">
        <f>ROUND(H434*(I434/1000),2)</f>
        <v/>
      </c>
      <c r="K434" s="318" t="n"/>
    </row>
    <row r="435">
      <c r="B435" s="317" t="n">
        <v>403</v>
      </c>
      <c r="C435" s="318" t="n">
        <v>33317597</v>
      </c>
      <c r="D435" s="318" t="inlineStr">
        <is>
          <t>Signet | KAY | 2Q'19 | FL #8196</t>
        </is>
      </c>
      <c r="E435" s="318" t="inlineStr">
        <is>
          <t>FOX Broadcast</t>
        </is>
      </c>
      <c r="F435" s="319" t="n">
        <v>43584</v>
      </c>
      <c r="G435" s="319" t="n">
        <v>43611</v>
      </c>
      <c r="H435" s="318" t="n">
        <v>1091693</v>
      </c>
      <c r="I435" s="318" t="n">
        <v>0.61</v>
      </c>
      <c r="J435" s="318">
        <f>ROUND(H435*(I435/1000),2)</f>
        <v/>
      </c>
      <c r="K435" s="318" t="n"/>
    </row>
    <row r="436">
      <c r="B436" s="317" t="n">
        <v>404</v>
      </c>
      <c r="C436" s="318" t="n">
        <v>33318519</v>
      </c>
      <c r="D436" s="318" t="inlineStr">
        <is>
          <t>Signet | ZALES | 2Q'19 | FL#8203</t>
        </is>
      </c>
      <c r="E436" s="318" t="inlineStr">
        <is>
          <t>FOX Broadcast</t>
        </is>
      </c>
      <c r="F436" s="319" t="n">
        <v>43584</v>
      </c>
      <c r="G436" s="319" t="n">
        <v>43611</v>
      </c>
      <c r="H436" s="318" t="n">
        <v>101280</v>
      </c>
      <c r="I436" s="318" t="n">
        <v>0.61</v>
      </c>
      <c r="J436" s="318">
        <f>ROUND(H436*(I436/1000),2)</f>
        <v/>
      </c>
      <c r="K436" s="318" t="n"/>
    </row>
    <row r="437">
      <c r="B437" s="317" t="n">
        <v>405</v>
      </c>
      <c r="C437" s="318" t="n">
        <v>33326663</v>
      </c>
      <c r="D437" s="318" t="inlineStr">
        <is>
          <t>US Q2 Hotels.com FEP VOD</t>
        </is>
      </c>
      <c r="E437" s="318" t="inlineStr">
        <is>
          <t>FX</t>
        </is>
      </c>
      <c r="F437" s="319" t="n">
        <v>43586</v>
      </c>
      <c r="G437" s="319" t="n">
        <v>43646</v>
      </c>
      <c r="H437" s="318" t="n">
        <v>93288</v>
      </c>
      <c r="I437" s="318" t="n">
        <v>0.61</v>
      </c>
      <c r="J437" s="318">
        <f>ROUND(H437*(I437/1000),2)</f>
        <v/>
      </c>
      <c r="K437" s="318" t="n"/>
    </row>
    <row r="438">
      <c r="B438" s="317" t="n">
        <v>406</v>
      </c>
      <c r="C438" s="318" t="n">
        <v>33326663</v>
      </c>
      <c r="D438" s="318" t="inlineStr">
        <is>
          <t>US Q2 Hotels.com FEP VOD</t>
        </is>
      </c>
      <c r="E438" s="318" t="inlineStr">
        <is>
          <t>FX Plus</t>
        </is>
      </c>
      <c r="F438" s="319" t="n">
        <v>43586</v>
      </c>
      <c r="G438" s="319" t="n">
        <v>43646</v>
      </c>
      <c r="H438" s="318" t="n">
        <v>323</v>
      </c>
      <c r="I438" s="318" t="n">
        <v>0.61</v>
      </c>
      <c r="J438" s="318">
        <f>ROUND(H438*(I438/1000),2)</f>
        <v/>
      </c>
      <c r="K438" s="318" t="n"/>
    </row>
    <row r="439">
      <c r="B439" s="317" t="n">
        <v>407</v>
      </c>
      <c r="C439" s="318" t="n">
        <v>33326663</v>
      </c>
      <c r="D439" s="318" t="inlineStr">
        <is>
          <t>US Q2 Hotels.com FEP VOD</t>
        </is>
      </c>
      <c r="E439" s="318" t="inlineStr">
        <is>
          <t>FXX</t>
        </is>
      </c>
      <c r="F439" s="319" t="n">
        <v>43586</v>
      </c>
      <c r="G439" s="319" t="n">
        <v>43646</v>
      </c>
      <c r="H439" s="318" t="n">
        <v>32880</v>
      </c>
      <c r="I439" s="318" t="n">
        <v>0.61</v>
      </c>
      <c r="J439" s="318">
        <f>ROUND(H439*(I439/1000),2)</f>
        <v/>
      </c>
      <c r="K439" s="318" t="n"/>
    </row>
    <row r="440">
      <c r="B440" s="317" t="n">
        <v>408</v>
      </c>
      <c r="C440" s="318" t="n">
        <v>33350610</v>
      </c>
      <c r="D440" s="318" t="inlineStr">
        <is>
          <t>D_etsy_etsy_scatter_1819_Preemptable Package</t>
        </is>
      </c>
      <c r="E440" s="318" t="inlineStr">
        <is>
          <t>FOX Broadcast</t>
        </is>
      </c>
      <c r="F440" s="319" t="n">
        <v>43584</v>
      </c>
      <c r="G440" s="319" t="n">
        <v>43632</v>
      </c>
      <c r="H440" s="318" t="n">
        <v>1503</v>
      </c>
      <c r="I440" s="318" t="n">
        <v>0.61</v>
      </c>
      <c r="J440" s="318">
        <f>ROUND(H440*(I440/1000),2)</f>
        <v/>
      </c>
      <c r="K440" s="318" t="n"/>
    </row>
    <row r="441">
      <c r="B441" s="317" t="n">
        <v>409</v>
      </c>
      <c r="C441" s="318" t="n">
        <v>33421365</v>
      </c>
      <c r="D441" s="318" t="inlineStr">
        <is>
          <t>Sun Pharma FL #8199</t>
        </is>
      </c>
      <c r="E441" s="318" t="inlineStr">
        <is>
          <t>FOX Broadcast</t>
        </is>
      </c>
      <c r="F441" s="319" t="n">
        <v>43577</v>
      </c>
      <c r="G441" s="319" t="n">
        <v>43611</v>
      </c>
      <c r="H441" s="318" t="n">
        <v>2536</v>
      </c>
      <c r="I441" s="318" t="n">
        <v>0.61</v>
      </c>
      <c r="J441" s="318">
        <f>ROUND(H441*(I441/1000),2)</f>
        <v/>
      </c>
      <c r="K441" s="318" t="n"/>
    </row>
    <row r="442">
      <c r="B442" s="317" t="n">
        <v>410</v>
      </c>
      <c r="C442" s="318" t="n">
        <v>33442428</v>
      </c>
      <c r="D442" s="318" t="inlineStr">
        <is>
          <t>LinkedIn FL #8076</t>
        </is>
      </c>
      <c r="E442" s="318" t="inlineStr">
        <is>
          <t>FOX Broadcast</t>
        </is>
      </c>
      <c r="F442" s="319" t="n">
        <v>43577</v>
      </c>
      <c r="G442" s="319" t="n">
        <v>43632</v>
      </c>
      <c r="H442" s="318" t="n">
        <v>672515</v>
      </c>
      <c r="I442" s="318" t="n">
        <v>0.61</v>
      </c>
      <c r="J442" s="318">
        <f>ROUND(H442*(I442/1000),2)</f>
        <v/>
      </c>
      <c r="K442" s="318" t="n"/>
    </row>
    <row r="443">
      <c r="B443" s="317" t="n">
        <v>411</v>
      </c>
      <c r="C443" s="318" t="n">
        <v>33538264</v>
      </c>
      <c r="D443" s="318" t="inlineStr">
        <is>
          <t xml:space="preserve">Discover | 2Q'19 | FL #8278 </t>
        </is>
      </c>
      <c r="E443" s="318" t="inlineStr">
        <is>
          <t>FOX Broadcast</t>
        </is>
      </c>
      <c r="F443" s="319" t="n">
        <v>43605</v>
      </c>
      <c r="G443" s="319" t="n">
        <v>43646</v>
      </c>
      <c r="H443" s="318" t="n">
        <v>481887</v>
      </c>
      <c r="I443" s="318" t="n">
        <v>0.61</v>
      </c>
      <c r="J443" s="318">
        <f>ROUND(H443*(I443/1000),2)</f>
        <v/>
      </c>
      <c r="K443" s="318" t="n"/>
    </row>
    <row r="444">
      <c r="B444" s="317" t="n">
        <v>412</v>
      </c>
      <c r="C444" s="318" t="n">
        <v>33540574</v>
      </c>
      <c r="D444" s="318" t="inlineStr">
        <is>
          <t>Domino's | Q2'19 | FL#8135 Scatter</t>
        </is>
      </c>
      <c r="E444" s="318" t="inlineStr">
        <is>
          <t>FOX Broadcast</t>
        </is>
      </c>
      <c r="F444" s="319" t="n">
        <v>43598</v>
      </c>
      <c r="G444" s="319" t="n">
        <v>43641</v>
      </c>
      <c r="H444" s="318" t="n">
        <v>9851</v>
      </c>
      <c r="I444" s="318" t="n">
        <v>0.61</v>
      </c>
      <c r="J444" s="318">
        <f>ROUND(H444*(I444/1000),2)</f>
        <v/>
      </c>
      <c r="K444" s="318" t="n"/>
    </row>
    <row r="445">
      <c r="B445" s="317" t="n">
        <v>413</v>
      </c>
      <c r="C445" s="318" t="n">
        <v>33628272</v>
      </c>
      <c r="D445" s="318" t="inlineStr">
        <is>
          <t>Nissan FL #8277</t>
        </is>
      </c>
      <c r="E445" s="318" t="inlineStr">
        <is>
          <t>FOX Broadcast</t>
        </is>
      </c>
      <c r="F445" s="319" t="n">
        <v>43594</v>
      </c>
      <c r="G445" s="319" t="n">
        <v>43611</v>
      </c>
      <c r="H445" s="318" t="n">
        <v>230126</v>
      </c>
      <c r="I445" s="318" t="n">
        <v>0.61</v>
      </c>
      <c r="J445" s="318">
        <f>ROUND(H445*(I445/1000),2)</f>
        <v/>
      </c>
      <c r="K445" s="318" t="n"/>
    </row>
    <row r="446">
      <c r="B446" s="317" t="n">
        <v>414</v>
      </c>
      <c r="C446" s="318" t="n">
        <v>33649466</v>
      </c>
      <c r="D446" s="318" t="inlineStr">
        <is>
          <t>D_PROCTER &amp; GAMBLE_TBD_SCATTER_2Q'19_ENT</t>
        </is>
      </c>
      <c r="E446" s="318" t="inlineStr">
        <is>
          <t>FOX Broadcast</t>
        </is>
      </c>
      <c r="F446" s="319" t="n">
        <v>43598</v>
      </c>
      <c r="G446" s="319" t="n">
        <v>43646</v>
      </c>
      <c r="H446" s="318" t="n">
        <v>341919</v>
      </c>
      <c r="I446" s="318" t="n">
        <v>0.61</v>
      </c>
      <c r="J446" s="318">
        <f>ROUND(H446*(I446/1000),2)</f>
        <v/>
      </c>
      <c r="K446" s="318" t="n"/>
    </row>
    <row r="447">
      <c r="B447" s="317" t="n">
        <v>415</v>
      </c>
      <c r="C447" s="318" t="n">
        <v>33786625</v>
      </c>
      <c r="D447" s="318" t="inlineStr">
        <is>
          <t>Amazon FL #8338</t>
        </is>
      </c>
      <c r="E447" s="318" t="inlineStr">
        <is>
          <t>FOX Broadcast</t>
        </is>
      </c>
      <c r="F447" s="319" t="n">
        <v>43613</v>
      </c>
      <c r="G447" s="319" t="n">
        <v>43646</v>
      </c>
      <c r="H447" s="318" t="n">
        <v>14065</v>
      </c>
      <c r="I447" s="318" t="n">
        <v>0.61</v>
      </c>
      <c r="J447" s="318">
        <f>ROUND(H447*(I447/1000),2)</f>
        <v/>
      </c>
      <c r="K447" s="318" t="n"/>
    </row>
    <row r="448">
      <c r="B448" s="317" t="n">
        <v>416</v>
      </c>
      <c r="C448" s="318" t="n">
        <v>34016959</v>
      </c>
      <c r="D448" s="318" t="inlineStr">
        <is>
          <t>Warner Bros/FX_Digital/Upfront/1819_Q2'19</t>
        </is>
      </c>
      <c r="E448" s="318" t="inlineStr">
        <is>
          <t>FX</t>
        </is>
      </c>
      <c r="F448" s="319" t="n">
        <v>43614</v>
      </c>
      <c r="G448" s="319" t="n">
        <v>43646</v>
      </c>
      <c r="H448" s="318" t="n">
        <v>1963</v>
      </c>
      <c r="I448" s="318" t="n">
        <v>0.61</v>
      </c>
      <c r="J448" s="318">
        <f>ROUND(H448*(I448/1000),2)</f>
        <v/>
      </c>
      <c r="K448" s="318" t="n"/>
    </row>
    <row r="449">
      <c r="B449" s="317" t="n">
        <v>417</v>
      </c>
      <c r="C449" s="318" t="n">
        <v>34016959</v>
      </c>
      <c r="D449" s="318" t="inlineStr">
        <is>
          <t>Warner Bros/FX_Digital/Upfront/1819_Q2'19</t>
        </is>
      </c>
      <c r="E449" s="318" t="inlineStr">
        <is>
          <t>FXM</t>
        </is>
      </c>
      <c r="F449" s="319" t="n">
        <v>43614</v>
      </c>
      <c r="G449" s="319" t="n">
        <v>43646</v>
      </c>
      <c r="H449" s="318" t="n">
        <v>45240</v>
      </c>
      <c r="I449" s="318" t="n">
        <v>0.61</v>
      </c>
      <c r="J449" s="318">
        <f>ROUND(H449*(I449/1000),2)</f>
        <v/>
      </c>
      <c r="K449" s="318" t="n"/>
    </row>
    <row r="450">
      <c r="B450" s="317" t="n">
        <v>418</v>
      </c>
      <c r="C450" s="318" t="n">
        <v>34016959</v>
      </c>
      <c r="D450" s="318" t="inlineStr">
        <is>
          <t>Warner Bros/FX_Digital/Upfront/1819_Q2'19</t>
        </is>
      </c>
      <c r="E450" s="318" t="inlineStr">
        <is>
          <t>FXX</t>
        </is>
      </c>
      <c r="F450" s="319" t="n">
        <v>43614</v>
      </c>
      <c r="G450" s="319" t="n">
        <v>43646</v>
      </c>
      <c r="H450" s="318" t="n">
        <v>1025</v>
      </c>
      <c r="I450" s="318" t="n">
        <v>0.61</v>
      </c>
      <c r="J450" s="318">
        <f>ROUND(H450*(I450/1000),2)</f>
        <v/>
      </c>
      <c r="K450" s="318" t="n"/>
    </row>
    <row r="451">
      <c r="B451" s="317" t="n">
        <v>419</v>
      </c>
      <c r="C451" s="318" t="inlineStr">
        <is>
          <t>MP</t>
        </is>
      </c>
      <c r="D451" s="318" t="inlineStr">
        <is>
          <t>FOX Broadcast Marketplace Campaigns</t>
        </is>
      </c>
      <c r="E451" s="318" t="inlineStr">
        <is>
          <t>FOX Broadcast</t>
        </is>
      </c>
      <c r="F451" s="319" t="n">
        <v>43586</v>
      </c>
      <c r="G451" s="319" t="n">
        <v>43616</v>
      </c>
      <c r="H451" s="318" t="n">
        <v>23837</v>
      </c>
      <c r="I451" s="318" t="n">
        <v>0.61</v>
      </c>
      <c r="J451" s="318">
        <f>ROUND(H451*(I451/1000),2)</f>
        <v/>
      </c>
      <c r="K451" s="318" t="n"/>
    </row>
    <row r="452">
      <c r="B452" s="317" t="n">
        <v>420</v>
      </c>
      <c r="C452" s="318" t="inlineStr">
        <is>
          <t>MP</t>
        </is>
      </c>
      <c r="D452" s="318" t="inlineStr">
        <is>
          <t>FX Marketplace Campaigns</t>
        </is>
      </c>
      <c r="E452" s="318" t="inlineStr">
        <is>
          <t>FX</t>
        </is>
      </c>
      <c r="F452" s="319" t="n">
        <v>43586</v>
      </c>
      <c r="G452" s="319" t="n">
        <v>43616</v>
      </c>
      <c r="H452" s="318" t="n">
        <v>57698</v>
      </c>
      <c r="I452" s="318" t="n">
        <v>0.61</v>
      </c>
      <c r="J452" s="318">
        <f>ROUND(H452*(I452/1000),2)</f>
        <v/>
      </c>
      <c r="K452" s="318" t="n"/>
    </row>
    <row r="453">
      <c r="B453" s="317" t="n">
        <v>421</v>
      </c>
      <c r="C453" s="318" t="inlineStr">
        <is>
          <t>MP</t>
        </is>
      </c>
      <c r="D453" s="318" t="inlineStr">
        <is>
          <t>FXM Marketplace Campaigns</t>
        </is>
      </c>
      <c r="E453" s="318" t="inlineStr">
        <is>
          <t>FXM</t>
        </is>
      </c>
      <c r="F453" s="319" t="n">
        <v>43586</v>
      </c>
      <c r="G453" s="319" t="n">
        <v>43616</v>
      </c>
      <c r="H453" s="318" t="n">
        <v>2024</v>
      </c>
      <c r="I453" s="318" t="n">
        <v>0.61</v>
      </c>
      <c r="J453" s="318">
        <f>ROUND(H453*(I453/1000),2)</f>
        <v/>
      </c>
      <c r="K453" s="318" t="n"/>
    </row>
    <row r="454">
      <c r="B454" s="317" t="n">
        <v>422</v>
      </c>
      <c r="C454" s="318" t="inlineStr">
        <is>
          <t>MP</t>
        </is>
      </c>
      <c r="D454" s="318" t="inlineStr">
        <is>
          <t>FXX Marketplace Campaigns</t>
        </is>
      </c>
      <c r="E454" s="318" t="inlineStr">
        <is>
          <t>FXX</t>
        </is>
      </c>
      <c r="F454" s="319" t="n">
        <v>43586</v>
      </c>
      <c r="G454" s="319" t="n">
        <v>43616</v>
      </c>
      <c r="H454" s="318" t="n">
        <v>3342</v>
      </c>
      <c r="I454" s="318" t="n">
        <v>0.61</v>
      </c>
      <c r="J454" s="318">
        <f>ROUND(H454*(I454/1000),2)</f>
        <v/>
      </c>
      <c r="K454" s="318" t="n"/>
    </row>
    <row r="455">
      <c r="B455" s="317" t="n">
        <v>423</v>
      </c>
      <c r="C455" s="318" t="inlineStr">
        <is>
          <t>MP</t>
        </is>
      </c>
      <c r="D455" s="318" t="inlineStr">
        <is>
          <t>Nat Geo WILD Marketplace Campaigns</t>
        </is>
      </c>
      <c r="E455" s="318" t="inlineStr">
        <is>
          <t>Nat Geo WILD</t>
        </is>
      </c>
      <c r="F455" s="319" t="n">
        <v>43586</v>
      </c>
      <c r="G455" s="319" t="n">
        <v>43616</v>
      </c>
      <c r="H455" s="318" t="n">
        <v>11686</v>
      </c>
      <c r="I455" s="318" t="n">
        <v>0.61</v>
      </c>
      <c r="J455" s="318">
        <f>ROUND(H455*(I455/1000),2)</f>
        <v/>
      </c>
      <c r="K455" s="318" t="n"/>
    </row>
    <row r="456">
      <c r="B456" s="317" t="n">
        <v>424</v>
      </c>
      <c r="C456" s="318" t="inlineStr">
        <is>
          <t>MP</t>
        </is>
      </c>
      <c r="D456" s="318" t="inlineStr">
        <is>
          <t>National Geographic Channel Marketplace Campaigns</t>
        </is>
      </c>
      <c r="E456" s="318" t="inlineStr">
        <is>
          <t>National Geographic Channel</t>
        </is>
      </c>
      <c r="F456" s="319" t="n">
        <v>43586</v>
      </c>
      <c r="G456" s="319" t="n">
        <v>43616</v>
      </c>
      <c r="H456" s="318" t="n">
        <v>27304</v>
      </c>
      <c r="I456" s="318" t="n">
        <v>0.61</v>
      </c>
      <c r="J456" s="318">
        <f>ROUND(H456*(I456/1000),2)</f>
        <v/>
      </c>
      <c r="K456" s="318" t="n"/>
    </row>
    <row r="457">
      <c r="B457" s="95" t="n"/>
      <c r="C457" s="95" t="n"/>
      <c r="F457" s="180" t="n"/>
      <c r="G457" s="180" t="n"/>
      <c r="H457" s="253" t="n"/>
      <c r="I457" s="253" t="n"/>
      <c r="J457" s="337" t="n"/>
      <c r="N457" s="352" t="n"/>
      <c r="P457" s="253" t="n"/>
    </row>
    <row r="458">
      <c r="B458" s="95" t="n"/>
      <c r="E458" s="253" t="n"/>
      <c r="F458" s="47" t="n"/>
      <c r="G458" s="47" t="n"/>
      <c r="H458" s="332" t="n"/>
      <c r="I458" s="333" t="n"/>
      <c r="J458" s="333" t="n"/>
      <c r="N458" s="352" t="n"/>
      <c r="P458" s="253" t="n"/>
    </row>
    <row r="459">
      <c r="B459" s="95" t="n"/>
      <c r="C459" s="92" t="n"/>
      <c r="E459" s="253" t="n"/>
      <c r="F459" s="253" t="n"/>
      <c r="H459" s="253" t="n"/>
      <c r="I459" s="337" t="n"/>
      <c r="J459" s="322" t="n"/>
      <c r="N459" s="352" t="n"/>
      <c r="P459" s="253" t="n"/>
    </row>
    <row r="460">
      <c r="B460" s="95" t="n"/>
      <c r="C460" s="92" t="n"/>
      <c r="F460" s="60" t="inlineStr">
        <is>
          <t>Sub-totals by Network:</t>
        </is>
      </c>
      <c r="G460" s="58" t="inlineStr">
        <is>
          <t>FOX Broadcast</t>
        </is>
      </c>
      <c r="H460" s="253">
        <f>SUMIF(E32:E457,G460,H32:H457)</f>
        <v/>
      </c>
      <c r="I460" s="337" t="n"/>
      <c r="J460" s="325">
        <f>SUMIF(E32:E457,G460,J32:J457)</f>
        <v/>
      </c>
      <c r="N460" s="352" t="n"/>
      <c r="P460" s="253" t="n"/>
    </row>
    <row r="461">
      <c r="B461" s="95" t="n"/>
      <c r="C461" s="92" t="n"/>
      <c r="F461" s="60" t="n"/>
      <c r="G461" s="58" t="inlineStr">
        <is>
          <t>FX</t>
        </is>
      </c>
      <c r="H461" s="253">
        <f>SUMIF(E32:E457,G461,H32:H457)</f>
        <v/>
      </c>
      <c r="I461" s="337" t="n"/>
      <c r="J461" s="325">
        <f>SUMIF(E32:E457,G461,J32:J457)</f>
        <v/>
      </c>
      <c r="N461" s="352" t="n"/>
      <c r="P461" s="253" t="n"/>
    </row>
    <row r="462">
      <c r="B462" s="95" t="n"/>
      <c r="C462" s="92" t="n"/>
      <c r="F462" s="60" t="n"/>
      <c r="G462" s="58" t="inlineStr">
        <is>
          <t>FXM</t>
        </is>
      </c>
      <c r="H462" s="253">
        <f>SUMIF(E32:E457,G462,H32:H457)</f>
        <v/>
      </c>
      <c r="I462" s="337" t="n"/>
      <c r="J462" s="325">
        <f>SUMIF(E32:E457,G462,J32:J457)</f>
        <v/>
      </c>
      <c r="M462" s="352" t="n"/>
      <c r="O462" s="253" t="n"/>
    </row>
    <row r="463">
      <c r="B463" s="95" t="n"/>
      <c r="C463" s="92" t="n"/>
      <c r="F463" s="60" t="n"/>
      <c r="G463" s="58" t="inlineStr">
        <is>
          <t>FXX</t>
        </is>
      </c>
      <c r="H463" s="253">
        <f>SUMIF(E32:E457,G463,H32:H457)</f>
        <v/>
      </c>
      <c r="I463" s="337" t="n"/>
      <c r="J463" s="325">
        <f>SUMIF(E32:E457,G463,J32:J457)</f>
        <v/>
      </c>
      <c r="N463" s="352" t="n"/>
      <c r="O463" s="326" t="n"/>
      <c r="P463" s="253" t="n"/>
    </row>
    <row r="464">
      <c r="B464" s="95" t="n"/>
      <c r="C464" s="92" t="n"/>
      <c r="F464" s="60" t="n"/>
      <c r="G464" s="58" t="inlineStr">
        <is>
          <t>National Geographic Channel</t>
        </is>
      </c>
      <c r="H464" s="253">
        <f>SUMIF(E32:E457,G464,H32:H457)</f>
        <v/>
      </c>
      <c r="I464" s="337" t="n"/>
      <c r="J464" s="325">
        <f>SUMIF(E32:E457,G464,J32:J457)</f>
        <v/>
      </c>
      <c r="L464" s="58" t="n"/>
      <c r="M464" s="253" t="n"/>
      <c r="N464" s="352" t="n"/>
      <c r="O464" s="352" t="n"/>
    </row>
    <row r="465">
      <c r="B465" s="95" t="n"/>
      <c r="C465" s="92" t="n"/>
      <c r="F465" s="60" t="n"/>
      <c r="G465" s="58" t="inlineStr">
        <is>
          <t>Nat Geo WILD</t>
        </is>
      </c>
      <c r="H465" s="253">
        <f>SUMIF(E32:E457,G465,H32:H457)</f>
        <v/>
      </c>
      <c r="I465" s="337" t="n"/>
      <c r="J465" s="325">
        <f>SUMIF(E32:E457,G465,J32:J457)</f>
        <v/>
      </c>
      <c r="L465" s="58" t="n"/>
      <c r="M465" s="253" t="n"/>
      <c r="N465" s="352" t="n"/>
      <c r="O465" s="352" t="n"/>
    </row>
    <row r="466">
      <c r="B466" s="95" t="n"/>
      <c r="C466" s="92" t="n"/>
      <c r="E466" s="253" t="n"/>
      <c r="F466" s="47" t="n"/>
      <c r="G466" s="48" t="n"/>
      <c r="H466" s="47" t="n"/>
      <c r="I466" s="332" t="n"/>
      <c r="J466" s="324" t="n"/>
      <c r="L466" s="58" t="n"/>
      <c r="M466" s="253" t="n"/>
      <c r="N466" s="352" t="n"/>
      <c r="O466" s="352" t="n"/>
    </row>
    <row r="467">
      <c r="B467" s="95" t="n"/>
      <c r="C467" s="92" t="n"/>
      <c r="E467" s="253" t="n"/>
      <c r="F467" s="253" t="n"/>
      <c r="H467" s="253" t="n"/>
      <c r="I467" s="337" t="n"/>
      <c r="J467" s="322" t="n"/>
      <c r="L467" s="58" t="n"/>
      <c r="M467" s="253" t="n"/>
      <c r="N467" s="352" t="n"/>
      <c r="O467" s="352" t="n"/>
    </row>
    <row r="468">
      <c r="F468" s="60" t="inlineStr">
        <is>
          <t>Total:</t>
        </is>
      </c>
      <c r="H468" s="253">
        <f>SUM(H32:H457)</f>
        <v/>
      </c>
      <c r="J468" s="326">
        <f>SUM(J32:J457)</f>
        <v/>
      </c>
      <c r="L468" s="58" t="n"/>
      <c r="M468" s="253" t="n"/>
      <c r="N468" s="352" t="n"/>
      <c r="O468" s="352" t="n"/>
    </row>
    <row r="469">
      <c r="L469" s="58" t="n"/>
      <c r="M469" s="253" t="n"/>
      <c r="N469" s="352" t="n"/>
      <c r="O469" s="352" t="n"/>
    </row>
    <row r="470">
      <c r="B470" s="74" t="inlineStr">
        <is>
          <t xml:space="preserve">Invoice Comments:
</t>
        </is>
      </c>
      <c r="C470" s="66" t="n"/>
      <c r="D470" s="79" t="n"/>
      <c r="E470" s="66" t="n"/>
      <c r="F470" s="66" t="n"/>
      <c r="G470" s="66" t="n"/>
      <c r="H470" s="66" t="n"/>
      <c r="I470" s="66" t="n"/>
      <c r="J470" s="66" t="n"/>
      <c r="N470" s="352" t="n"/>
    </row>
    <row r="471">
      <c r="B471" s="187" t="n"/>
      <c r="C471" s="186" t="n"/>
      <c r="D471" s="186" t="n"/>
      <c r="E471" s="186" t="n"/>
      <c r="F471" s="186" t="n"/>
      <c r="G471" s="186" t="n"/>
      <c r="H471" s="186" t="n"/>
      <c r="I471" s="186" t="n"/>
      <c r="J471" s="186" t="n"/>
      <c r="N471" s="352" t="n"/>
    </row>
    <row r="472">
      <c r="B472" s="185" t="n"/>
      <c r="C472" s="184" t="n"/>
      <c r="D472" s="184" t="n"/>
      <c r="E472" s="184" t="n"/>
      <c r="F472" s="184" t="n"/>
      <c r="G472" s="184" t="n"/>
      <c r="H472" s="184" t="n"/>
      <c r="I472" s="184" t="n"/>
      <c r="J472" s="184" t="n"/>
      <c r="N472" s="352" t="n"/>
    </row>
    <row r="473">
      <c r="B473" s="91" t="n"/>
      <c r="C473" s="91" t="n"/>
      <c r="D473" s="91" t="n"/>
      <c r="E473" s="91" t="n"/>
      <c r="F473" s="91" t="n"/>
      <c r="G473" s="91" t="n"/>
      <c r="H473" s="91" t="n"/>
      <c r="I473" s="91" t="n"/>
      <c r="L473" s="253" t="n"/>
      <c r="N473" s="182" t="n"/>
      <c r="O473" s="353" t="n"/>
    </row>
    <row r="474">
      <c r="B474" s="33" t="n"/>
      <c r="C474" s="33" t="n"/>
      <c r="D474" s="33" t="n"/>
      <c r="E474" s="33" t="n"/>
      <c r="F474" s="33" t="n"/>
      <c r="G474" s="33" t="n"/>
      <c r="H474" s="33" t="n"/>
      <c r="I474" s="33" t="n"/>
      <c r="J474" s="33" t="n"/>
    </row>
    <row r="475">
      <c r="L475" s="253" t="n"/>
    </row>
    <row r="476">
      <c r="B476" s="24" t="inlineStr">
        <is>
          <t>Please detach this portion and return with your remittance to:</t>
        </is>
      </c>
    </row>
    <row r="477"/>
    <row r="478">
      <c r="B478" s="30" t="inlineStr">
        <is>
          <t>Canoe Ventures, LLC</t>
        </is>
      </c>
      <c r="C478" s="276" t="n"/>
      <c r="D478" s="71" t="n"/>
      <c r="E478" s="28" t="inlineStr">
        <is>
          <t>Invoice Date:</t>
        </is>
      </c>
      <c r="F478" s="26">
        <f>J1</f>
        <v/>
      </c>
    </row>
    <row r="479">
      <c r="B479" s="23" t="inlineStr">
        <is>
          <t>Attention: Accounting Department</t>
        </is>
      </c>
      <c r="D479" s="72" t="n"/>
      <c r="E479" s="58" t="inlineStr">
        <is>
          <t>Invoice Number:</t>
        </is>
      </c>
      <c r="F479" s="27">
        <f>J2</f>
        <v/>
      </c>
    </row>
    <row r="480">
      <c r="B480" s="31" t="inlineStr">
        <is>
          <t>200 Union Boulevard, Suite 201</t>
        </is>
      </c>
      <c r="D480" s="72" t="n"/>
      <c r="E480" s="58" t="inlineStr">
        <is>
          <t>Programmer:</t>
        </is>
      </c>
      <c r="F480" s="27">
        <f>D20</f>
        <v/>
      </c>
      <c r="I480" s="25" t="inlineStr">
        <is>
          <t>Amount Due:</t>
        </is>
      </c>
      <c r="J480" s="328">
        <f>SUM(J32:J457)</f>
        <v/>
      </c>
    </row>
    <row r="481">
      <c r="B481" s="32" t="inlineStr">
        <is>
          <t>Lakewood, CO  80228</t>
        </is>
      </c>
      <c r="C481" s="277" t="n"/>
      <c r="D481" s="73" t="n"/>
      <c r="E481" s="58" t="inlineStr">
        <is>
          <t>Network(s):</t>
        </is>
      </c>
      <c r="F481" s="27">
        <f>D21</f>
        <v/>
      </c>
    </row>
    <row r="482">
      <c r="C482" s="19" t="n"/>
      <c r="D482" s="19" t="n"/>
      <c r="E482" s="18" t="n"/>
      <c r="F482" s="18" t="n"/>
      <c r="G482" s="18" t="n"/>
    </row>
    <row r="483">
      <c r="C483" s="19" t="n"/>
      <c r="D483" s="19" t="n"/>
      <c r="E483" s="18" t="n"/>
      <c r="F483" s="18" t="n"/>
      <c r="G483" s="18" t="n"/>
    </row>
  </sheetData>
  <autoFilter ref="B31:J32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2"/>
    <hyperlink ref="B9" r:id="rId12"/>
    <hyperlink ref="B9" r:id="rId12"/>
    <hyperlink ref="B9" r:id="rId12"/>
    <hyperlink ref="B9" r:id="rId12"/>
    <hyperlink ref="B9" r:id="rId12"/>
    <hyperlink ref="B9" r:id="rId12"/>
    <hyperlink ref="B9" r:id="rId12"/>
    <hyperlink ref="B9" r:id="rId12"/>
    <hyperlink ref="B9" r:id="rId12"/>
    <hyperlink ref="B9" r:id="rId12"/>
    <hyperlink ref="B9" r:id="rId12"/>
  </hyperlinks>
  <printOptions horizontalCentered="1"/>
  <pageMargins bottom="0.6" footer="0.2" header="0.2" left="0.5" right="0.5" top="0.5"/>
  <pageSetup fitToHeight="0" orientation="landscape" scale="50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28" man="1" max="11" min="0"/>
  </rowBreaks>
  <colBreaks/>
  <drawing r:id="rId1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2019-06-05T20:49:13Z</dcterms:modified>
  <cp:lastModifiedBy>Henrique Aguiar</cp:lastModifiedBy>
  <cp:lastPrinted>2019-05-08T20:57:06Z</cp:lastPrinted>
</cp:coreProperties>
</file>