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filterPrivacy="1" defaultThemeVersion="124226"/>
  <xr:revisionPtr revIDLastSave="0" documentId="13_ncr:1_{6FE74C44-DF2E-4D48-993E-7DFA5EF0494B}" xr6:coauthVersionLast="36" xr6:coauthVersionMax="36" xr10:uidLastSave="{00000000-0000-0000-0000-000000000000}"/>
  <bookViews>
    <workbookView xWindow="1100" yWindow="440" windowWidth="24240" windowHeight="15560" xr2:uid="{00000000-000D-0000-FFFF-FFFF00000000}"/>
  </bookViews>
  <sheets>
    <sheet name="PPC" sheetId="2" r:id="rId1"/>
  </sheets>
  <definedNames>
    <definedName name="_xlnm.Print_Area" localSheetId="0">PPC!$F$1:$AH$96</definedName>
  </definedNames>
  <calcPr calcId="181029"/>
</workbook>
</file>

<file path=xl/calcChain.xml><?xml version="1.0" encoding="utf-8"?>
<calcChain xmlns="http://schemas.openxmlformats.org/spreadsheetml/2006/main">
  <c r="Y114" i="2" l="1"/>
  <c r="AD9" i="2"/>
  <c r="AB74" i="2" l="1"/>
  <c r="AD119" i="2"/>
  <c r="AA59" i="2" l="1"/>
  <c r="M59" i="2"/>
  <c r="AB5" i="2"/>
  <c r="N5" i="2"/>
  <c r="AA48" i="2" l="1"/>
  <c r="AD48" i="2"/>
  <c r="AD114" i="2"/>
  <c r="Y117" i="2"/>
  <c r="U114" i="2"/>
  <c r="AD90" i="2" l="1"/>
  <c r="M28" i="2"/>
  <c r="AD28" i="2" s="1"/>
  <c r="M31" i="2"/>
  <c r="K99" i="2" l="1"/>
  <c r="L99" i="2"/>
  <c r="K100" i="2"/>
  <c r="L100" i="2"/>
  <c r="W117" i="2"/>
  <c r="AB114" i="2"/>
  <c r="W114" i="2"/>
  <c r="V18" i="2" l="1"/>
  <c r="R12" i="2"/>
  <c r="M99" i="2"/>
  <c r="AY152" i="2"/>
  <c r="AZ152" i="2" s="1"/>
  <c r="BA152" i="2" s="1"/>
  <c r="BB152" i="2" s="1"/>
  <c r="BC152" i="2" s="1"/>
  <c r="BD152" i="2" s="1"/>
  <c r="BE152" i="2" s="1"/>
  <c r="BF152" i="2" s="1"/>
  <c r="BG152" i="2" s="1"/>
  <c r="AO152" i="2"/>
  <c r="AP152" i="2" s="1"/>
  <c r="AQ152" i="2" s="1"/>
  <c r="AR152" i="2" s="1"/>
  <c r="AS152" i="2" s="1"/>
  <c r="AT152" i="2" s="1"/>
  <c r="AU152" i="2" s="1"/>
  <c r="AV152" i="2" s="1"/>
  <c r="AW152" i="2" s="1"/>
  <c r="BH143" i="2"/>
  <c r="BH144" i="2" s="1"/>
  <c r="AX143" i="2"/>
  <c r="AN143" i="2"/>
  <c r="AN144" i="2" s="1"/>
  <c r="AN145" i="2" s="1"/>
  <c r="AN146" i="2" s="1"/>
  <c r="AN147" i="2" s="1"/>
  <c r="AN148" i="2" s="1"/>
  <c r="AN149" i="2" s="1"/>
  <c r="AN150" i="2" s="1"/>
  <c r="AN151" i="2" s="1"/>
  <c r="AL143" i="2"/>
  <c r="AL144" i="2" s="1"/>
  <c r="AL145" i="2" s="1"/>
  <c r="AL146" i="2" s="1"/>
  <c r="AL147" i="2" s="1"/>
  <c r="AL148" i="2" s="1"/>
  <c r="AL149" i="2" s="1"/>
  <c r="AL150" i="2" s="1"/>
  <c r="AL151" i="2" s="1"/>
  <c r="AL152" i="2" s="1"/>
  <c r="BS142" i="2"/>
  <c r="BT142" i="2" s="1"/>
  <c r="BU142" i="2" s="1"/>
  <c r="BV142" i="2" s="1"/>
  <c r="BW142" i="2" s="1"/>
  <c r="BX142" i="2" s="1"/>
  <c r="BY142" i="2" s="1"/>
  <c r="BZ142" i="2" s="1"/>
  <c r="CA142" i="2" s="1"/>
  <c r="BI142" i="2"/>
  <c r="BJ142" i="2" s="1"/>
  <c r="BK142" i="2" s="1"/>
  <c r="BL142" i="2" s="1"/>
  <c r="BM142" i="2" s="1"/>
  <c r="BN142" i="2" s="1"/>
  <c r="BO142" i="2" s="1"/>
  <c r="BP142" i="2" s="1"/>
  <c r="BQ142" i="2" s="1"/>
  <c r="AY142" i="2"/>
  <c r="AZ142" i="2" s="1"/>
  <c r="BA142" i="2" s="1"/>
  <c r="BB142" i="2" s="1"/>
  <c r="BC142" i="2" s="1"/>
  <c r="BD142" i="2" s="1"/>
  <c r="BE142" i="2" s="1"/>
  <c r="BF142" i="2" s="1"/>
  <c r="BG142" i="2" s="1"/>
  <c r="AO142" i="2"/>
  <c r="AP142" i="2" s="1"/>
  <c r="AQ142" i="2" s="1"/>
  <c r="AR142" i="2" s="1"/>
  <c r="AS142" i="2" s="1"/>
  <c r="AT142" i="2" s="1"/>
  <c r="AU142" i="2" s="1"/>
  <c r="AV142" i="2" s="1"/>
  <c r="AW142" i="2" s="1"/>
  <c r="CB133" i="2"/>
  <c r="BR133" i="2"/>
  <c r="BR134" i="2" s="1"/>
  <c r="BH133" i="2"/>
  <c r="BH134" i="2" s="1"/>
  <c r="AX133" i="2"/>
  <c r="AN133" i="2"/>
  <c r="AN134" i="2" s="1"/>
  <c r="AN135" i="2" s="1"/>
  <c r="AN136" i="2" s="1"/>
  <c r="AN137" i="2" s="1"/>
  <c r="AN138" i="2" s="1"/>
  <c r="AN139" i="2" s="1"/>
  <c r="AN140" i="2" s="1"/>
  <c r="AN141" i="2" s="1"/>
  <c r="AL133" i="2"/>
  <c r="AL134" i="2" s="1"/>
  <c r="AL135" i="2" s="1"/>
  <c r="AL136" i="2" s="1"/>
  <c r="AL137" i="2" s="1"/>
  <c r="AL138" i="2" s="1"/>
  <c r="AL139" i="2" s="1"/>
  <c r="AL140" i="2" s="1"/>
  <c r="AL141" i="2" s="1"/>
  <c r="BS132" i="2"/>
  <c r="BT132" i="2" s="1"/>
  <c r="BU132" i="2" s="1"/>
  <c r="BV132" i="2" s="1"/>
  <c r="BW132" i="2" s="1"/>
  <c r="BX132" i="2" s="1"/>
  <c r="BY132" i="2" s="1"/>
  <c r="BZ132" i="2" s="1"/>
  <c r="CA132" i="2" s="1"/>
  <c r="BI132" i="2"/>
  <c r="BJ132" i="2" s="1"/>
  <c r="BK132" i="2" s="1"/>
  <c r="BL132" i="2" s="1"/>
  <c r="BM132" i="2" s="1"/>
  <c r="BN132" i="2" s="1"/>
  <c r="BO132" i="2" s="1"/>
  <c r="BP132" i="2" s="1"/>
  <c r="BQ132" i="2" s="1"/>
  <c r="AY132" i="2"/>
  <c r="AZ132" i="2" s="1"/>
  <c r="BA132" i="2" s="1"/>
  <c r="BB132" i="2" s="1"/>
  <c r="BC132" i="2" s="1"/>
  <c r="BD132" i="2" s="1"/>
  <c r="BE132" i="2" s="1"/>
  <c r="BF132" i="2" s="1"/>
  <c r="BG132" i="2" s="1"/>
  <c r="AO132" i="2"/>
  <c r="AP132" i="2" s="1"/>
  <c r="AQ132" i="2" s="1"/>
  <c r="AR132" i="2" s="1"/>
  <c r="AS132" i="2" s="1"/>
  <c r="AT132" i="2" s="1"/>
  <c r="AU132" i="2" s="1"/>
  <c r="AV132" i="2" s="1"/>
  <c r="AW132" i="2" s="1"/>
  <c r="CB123" i="2"/>
  <c r="BR123" i="2"/>
  <c r="BR124" i="2" s="1"/>
  <c r="BR125" i="2" s="1"/>
  <c r="BH123" i="2"/>
  <c r="AX123" i="2"/>
  <c r="AX124" i="2" s="1"/>
  <c r="AX125" i="2" s="1"/>
  <c r="AN123" i="2"/>
  <c r="AN124" i="2" s="1"/>
  <c r="AN125" i="2" s="1"/>
  <c r="AN126" i="2" s="1"/>
  <c r="AN127" i="2" s="1"/>
  <c r="AN128" i="2" s="1"/>
  <c r="AN129" i="2" s="1"/>
  <c r="AN130" i="2" s="1"/>
  <c r="AN131" i="2" s="1"/>
  <c r="BS122" i="2"/>
  <c r="BT122" i="2" s="1"/>
  <c r="BU122" i="2" s="1"/>
  <c r="BV122" i="2" s="1"/>
  <c r="BW122" i="2" s="1"/>
  <c r="BX122" i="2" s="1"/>
  <c r="BY122" i="2" s="1"/>
  <c r="BZ122" i="2" s="1"/>
  <c r="CA122" i="2" s="1"/>
  <c r="BI122" i="2"/>
  <c r="BJ122" i="2" s="1"/>
  <c r="BK122" i="2" s="1"/>
  <c r="BL122" i="2" s="1"/>
  <c r="BM122" i="2" s="1"/>
  <c r="BN122" i="2" s="1"/>
  <c r="BO122" i="2" s="1"/>
  <c r="BP122" i="2" s="1"/>
  <c r="BQ122" i="2" s="1"/>
  <c r="AY122" i="2"/>
  <c r="AZ122" i="2" s="1"/>
  <c r="BA122" i="2" s="1"/>
  <c r="BB122" i="2" s="1"/>
  <c r="BC122" i="2" s="1"/>
  <c r="BD122" i="2" s="1"/>
  <c r="BE122" i="2" s="1"/>
  <c r="BF122" i="2" s="1"/>
  <c r="BG122" i="2" s="1"/>
  <c r="AO122" i="2"/>
  <c r="AP122" i="2" s="1"/>
  <c r="AQ122" i="2" s="1"/>
  <c r="AR122" i="2" s="1"/>
  <c r="AS122" i="2" s="1"/>
  <c r="AT122" i="2" s="1"/>
  <c r="AU122" i="2" s="1"/>
  <c r="AV122" i="2" s="1"/>
  <c r="AW122" i="2" s="1"/>
  <c r="CB113" i="2"/>
  <c r="CB114" i="2" s="1"/>
  <c r="BR113" i="2"/>
  <c r="BH113" i="2"/>
  <c r="BH114" i="2" s="1"/>
  <c r="AX113" i="2"/>
  <c r="BS112" i="2"/>
  <c r="BT112" i="2" s="1"/>
  <c r="BU112" i="2" s="1"/>
  <c r="BV112" i="2" s="1"/>
  <c r="BW112" i="2" s="1"/>
  <c r="BX112" i="2" s="1"/>
  <c r="BY112" i="2" s="1"/>
  <c r="BZ112" i="2" s="1"/>
  <c r="CA112" i="2" s="1"/>
  <c r="BI112" i="2"/>
  <c r="BJ112" i="2" s="1"/>
  <c r="BK112" i="2" s="1"/>
  <c r="BL112" i="2" s="1"/>
  <c r="BM112" i="2" s="1"/>
  <c r="BN112" i="2" s="1"/>
  <c r="BO112" i="2" s="1"/>
  <c r="BP112" i="2" s="1"/>
  <c r="BQ112" i="2" s="1"/>
  <c r="AY112" i="2"/>
  <c r="AZ112" i="2" s="1"/>
  <c r="BA112" i="2" s="1"/>
  <c r="BB112" i="2" s="1"/>
  <c r="BC112" i="2" s="1"/>
  <c r="BD112" i="2" s="1"/>
  <c r="BE112" i="2" s="1"/>
  <c r="BF112" i="2" s="1"/>
  <c r="BG112" i="2" s="1"/>
  <c r="CB108" i="2"/>
  <c r="CB109" i="2" s="1"/>
  <c r="CB110" i="2" s="1"/>
  <c r="BR108" i="2"/>
  <c r="BR109" i="2" s="1"/>
  <c r="BH108" i="2"/>
  <c r="BS107" i="2"/>
  <c r="BT107" i="2" s="1"/>
  <c r="BU107" i="2" s="1"/>
  <c r="BV107" i="2" s="1"/>
  <c r="BW107" i="2" s="1"/>
  <c r="BX107" i="2" s="1"/>
  <c r="BY107" i="2" s="1"/>
  <c r="BZ107" i="2" s="1"/>
  <c r="CA107" i="2" s="1"/>
  <c r="BI107" i="2"/>
  <c r="BJ107" i="2" s="1"/>
  <c r="BK107" i="2" s="1"/>
  <c r="BL107" i="2" s="1"/>
  <c r="BM107" i="2" s="1"/>
  <c r="BN107" i="2" s="1"/>
  <c r="BO107" i="2" s="1"/>
  <c r="BP107" i="2" s="1"/>
  <c r="BQ107" i="2" s="1"/>
  <c r="AN103" i="2"/>
  <c r="AN104" i="2" s="1"/>
  <c r="AN105" i="2" s="1"/>
  <c r="AN106" i="2" s="1"/>
  <c r="AN107" i="2" s="1"/>
  <c r="AN108" i="2" s="1"/>
  <c r="AN109" i="2" s="1"/>
  <c r="AN110" i="2" s="1"/>
  <c r="AN111" i="2" s="1"/>
  <c r="AN112" i="2" s="1"/>
  <c r="AM103" i="2"/>
  <c r="AM104" i="2" s="1"/>
  <c r="AM105" i="2" s="1"/>
  <c r="AM106" i="2" s="1"/>
  <c r="AM107" i="2" s="1"/>
  <c r="AM108" i="2" s="1"/>
  <c r="AM109" i="2" s="1"/>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L103" i="2"/>
  <c r="AL104" i="2" s="1"/>
  <c r="AL105" i="2" s="1"/>
  <c r="AL106" i="2" s="1"/>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O102" i="2"/>
  <c r="AP102" i="2" s="1"/>
  <c r="AQ102" i="2" s="1"/>
  <c r="AR102" i="2" s="1"/>
  <c r="AS102" i="2" s="1"/>
  <c r="AT102" i="2" s="1"/>
  <c r="AU102" i="2" s="1"/>
  <c r="AV102" i="2" s="1"/>
  <c r="AW102" i="2" s="1"/>
  <c r="AX102" i="2" s="1"/>
  <c r="O51" i="2"/>
  <c r="S153" i="2"/>
  <c r="S154" i="2" s="1"/>
  <c r="S155" i="2" s="1"/>
  <c r="S156" i="2" s="1"/>
  <c r="S157" i="2" s="1"/>
  <c r="S158" i="2" s="1"/>
  <c r="S159" i="2" s="1"/>
  <c r="S160" i="2" s="1"/>
  <c r="S161" i="2" s="1"/>
  <c r="R153" i="2"/>
  <c r="R154" i="2" s="1"/>
  <c r="R155" i="2" s="1"/>
  <c r="R156" i="2" s="1"/>
  <c r="R157" i="2" s="1"/>
  <c r="R158" i="2" s="1"/>
  <c r="R159" i="2" s="1"/>
  <c r="R160" i="2" s="1"/>
  <c r="R161" i="2" s="1"/>
  <c r="R162" i="2" s="1"/>
  <c r="P123" i="2"/>
  <c r="P124" i="2" s="1"/>
  <c r="P125" i="2" s="1"/>
  <c r="P126" i="2" s="1"/>
  <c r="P127" i="2" s="1"/>
  <c r="P128" i="2" s="1"/>
  <c r="P129" i="2" s="1"/>
  <c r="P130" i="2" s="1"/>
  <c r="P131" i="2" s="1"/>
  <c r="P132" i="2" s="1"/>
  <c r="P133" i="2" s="1"/>
  <c r="P134" i="2" s="1"/>
  <c r="P135" i="2" s="1"/>
  <c r="P136" i="2" s="1"/>
  <c r="P137" i="2" s="1"/>
  <c r="P138" i="2" s="1"/>
  <c r="P139" i="2" s="1"/>
  <c r="P140" i="2" s="1"/>
  <c r="P141" i="2" s="1"/>
  <c r="P142" i="2" s="1"/>
  <c r="P143" i="2" s="1"/>
  <c r="P144" i="2" s="1"/>
  <c r="P145" i="2" s="1"/>
  <c r="P146" i="2" s="1"/>
  <c r="P147" i="2" s="1"/>
  <c r="P148" i="2" s="1"/>
  <c r="P149" i="2" s="1"/>
  <c r="R113" i="2"/>
  <c r="R114" i="2" s="1"/>
  <c r="R115" i="2" s="1"/>
  <c r="R116" i="2" s="1"/>
  <c r="R117" i="2" s="1"/>
  <c r="R118" i="2" s="1"/>
  <c r="R119" i="2" s="1"/>
  <c r="R120" i="2" s="1"/>
  <c r="R121" i="2" s="1"/>
  <c r="R122" i="2" s="1"/>
  <c r="R123" i="2" s="1"/>
  <c r="R124" i="2" s="1"/>
  <c r="R125" i="2" s="1"/>
  <c r="R126" i="2" s="1"/>
  <c r="R127" i="2" s="1"/>
  <c r="R128" i="2" s="1"/>
  <c r="R129" i="2" s="1"/>
  <c r="R130" i="2" s="1"/>
  <c r="R131" i="2" s="1"/>
  <c r="R132" i="2" s="1"/>
  <c r="R133" i="2" s="1"/>
  <c r="R134" i="2" s="1"/>
  <c r="R135" i="2" s="1"/>
  <c r="R136" i="2" s="1"/>
  <c r="R137" i="2" s="1"/>
  <c r="R138" i="2" s="1"/>
  <c r="R139" i="2" s="1"/>
  <c r="R140" i="2" s="1"/>
  <c r="R141" i="2" s="1"/>
  <c r="P113" i="2"/>
  <c r="P114" i="2" s="1"/>
  <c r="P115" i="2" s="1"/>
  <c r="P116" i="2" s="1"/>
  <c r="P117" i="2" s="1"/>
  <c r="P118" i="2" s="1"/>
  <c r="P119" i="2" s="1"/>
  <c r="P120" i="2" s="1"/>
  <c r="P121" i="2" s="1"/>
  <c r="BS133" i="2" l="1"/>
  <c r="BT133" i="2" s="1"/>
  <c r="BU133" i="2" s="1"/>
  <c r="BV133" i="2" s="1"/>
  <c r="BW133" i="2" s="1"/>
  <c r="BX133" i="2" s="1"/>
  <c r="BY133" i="2" s="1"/>
  <c r="BZ133" i="2" s="1"/>
  <c r="CA133" i="2" s="1"/>
  <c r="BI108" i="2"/>
  <c r="BJ108" i="2" s="1"/>
  <c r="BK108" i="2" s="1"/>
  <c r="BL108" i="2" s="1"/>
  <c r="BM108" i="2" s="1"/>
  <c r="BN108" i="2" s="1"/>
  <c r="BO108" i="2" s="1"/>
  <c r="BP108" i="2" s="1"/>
  <c r="BQ108" i="2" s="1"/>
  <c r="AO133" i="2"/>
  <c r="AP133" i="2" s="1"/>
  <c r="AQ133" i="2" s="1"/>
  <c r="AR133" i="2" s="1"/>
  <c r="AS133" i="2" s="1"/>
  <c r="AT133" i="2" s="1"/>
  <c r="AU133" i="2" s="1"/>
  <c r="AV133" i="2" s="1"/>
  <c r="AW133" i="2" s="1"/>
  <c r="CB134" i="2"/>
  <c r="BS134" i="2" s="1"/>
  <c r="BT134" i="2" s="1"/>
  <c r="BU134" i="2" s="1"/>
  <c r="BV134" i="2" s="1"/>
  <c r="BW134" i="2" s="1"/>
  <c r="BX134" i="2" s="1"/>
  <c r="BY134" i="2" s="1"/>
  <c r="BZ134" i="2" s="1"/>
  <c r="CA134" i="2" s="1"/>
  <c r="BH109" i="2"/>
  <c r="BH110" i="2" s="1"/>
  <c r="BH111" i="2" s="1"/>
  <c r="AX134" i="2"/>
  <c r="AY134" i="2" s="1"/>
  <c r="AZ134" i="2" s="1"/>
  <c r="BA134" i="2" s="1"/>
  <c r="BB134" i="2" s="1"/>
  <c r="BC134" i="2" s="1"/>
  <c r="BD134" i="2" s="1"/>
  <c r="BE134" i="2" s="1"/>
  <c r="BF134" i="2" s="1"/>
  <c r="BG134" i="2" s="1"/>
  <c r="BI133" i="2"/>
  <c r="BJ133" i="2" s="1"/>
  <c r="BK133" i="2" s="1"/>
  <c r="BL133" i="2" s="1"/>
  <c r="BM133" i="2" s="1"/>
  <c r="BN133" i="2" s="1"/>
  <c r="BO133" i="2" s="1"/>
  <c r="BP133" i="2" s="1"/>
  <c r="BQ133" i="2" s="1"/>
  <c r="AY143" i="2"/>
  <c r="AZ143" i="2" s="1"/>
  <c r="BA143" i="2" s="1"/>
  <c r="BB143" i="2" s="1"/>
  <c r="BC143" i="2" s="1"/>
  <c r="BD143" i="2" s="1"/>
  <c r="BE143" i="2" s="1"/>
  <c r="BF143" i="2" s="1"/>
  <c r="BG143" i="2" s="1"/>
  <c r="BS108" i="2"/>
  <c r="BT108" i="2" s="1"/>
  <c r="BU108" i="2" s="1"/>
  <c r="BV108" i="2" s="1"/>
  <c r="BW108" i="2" s="1"/>
  <c r="BX108" i="2" s="1"/>
  <c r="BY108" i="2" s="1"/>
  <c r="BZ108" i="2" s="1"/>
  <c r="CA108" i="2" s="1"/>
  <c r="AY133" i="2"/>
  <c r="AZ133" i="2" s="1"/>
  <c r="BA133" i="2" s="1"/>
  <c r="BB133" i="2" s="1"/>
  <c r="BC133" i="2" s="1"/>
  <c r="BD133" i="2" s="1"/>
  <c r="BE133" i="2" s="1"/>
  <c r="BF133" i="2" s="1"/>
  <c r="BG133" i="2" s="1"/>
  <c r="AO143" i="2"/>
  <c r="AP143" i="2" s="1"/>
  <c r="AQ143" i="2" s="1"/>
  <c r="AR143" i="2" s="1"/>
  <c r="AS143" i="2" s="1"/>
  <c r="AT143" i="2" s="1"/>
  <c r="AU143" i="2" s="1"/>
  <c r="AV143" i="2" s="1"/>
  <c r="AW143" i="2" s="1"/>
  <c r="AX103" i="2"/>
  <c r="AY102" i="2"/>
  <c r="AZ102" i="2" s="1"/>
  <c r="BA102" i="2" s="1"/>
  <c r="BB102" i="2" s="1"/>
  <c r="BC102" i="2" s="1"/>
  <c r="BD102" i="2" s="1"/>
  <c r="BE102" i="2" s="1"/>
  <c r="BF102" i="2" s="1"/>
  <c r="BG102" i="2" s="1"/>
  <c r="BH102" i="2" s="1"/>
  <c r="AN113" i="2"/>
  <c r="AN114" i="2" s="1"/>
  <c r="AN115" i="2" s="1"/>
  <c r="AN116" i="2" s="1"/>
  <c r="AN117" i="2" s="1"/>
  <c r="AN118" i="2" s="1"/>
  <c r="AN119" i="2" s="1"/>
  <c r="AN120" i="2" s="1"/>
  <c r="AN121" i="2" s="1"/>
  <c r="AO112" i="2"/>
  <c r="AP112" i="2" s="1"/>
  <c r="AQ112" i="2" s="1"/>
  <c r="AR112" i="2" s="1"/>
  <c r="AS112" i="2" s="1"/>
  <c r="AT112" i="2" s="1"/>
  <c r="AU112" i="2" s="1"/>
  <c r="AV112" i="2" s="1"/>
  <c r="AW112" i="2" s="1"/>
  <c r="AX114" i="2"/>
  <c r="CB115" i="2"/>
  <c r="BR110" i="2"/>
  <c r="BS110" i="2" s="1"/>
  <c r="BT110" i="2" s="1"/>
  <c r="BU110" i="2" s="1"/>
  <c r="BV110" i="2" s="1"/>
  <c r="BW110" i="2" s="1"/>
  <c r="BX110" i="2" s="1"/>
  <c r="BY110" i="2" s="1"/>
  <c r="BZ110" i="2" s="1"/>
  <c r="CA110" i="2" s="1"/>
  <c r="BR114" i="2"/>
  <c r="BS114" i="2" s="1"/>
  <c r="BT114" i="2" s="1"/>
  <c r="BU114" i="2" s="1"/>
  <c r="BV114" i="2" s="1"/>
  <c r="BW114" i="2" s="1"/>
  <c r="BX114" i="2" s="1"/>
  <c r="BY114" i="2" s="1"/>
  <c r="BZ114" i="2" s="1"/>
  <c r="CA114" i="2" s="1"/>
  <c r="BI113" i="2"/>
  <c r="BJ113" i="2" s="1"/>
  <c r="BK113" i="2" s="1"/>
  <c r="BL113" i="2" s="1"/>
  <c r="BM113" i="2" s="1"/>
  <c r="BN113" i="2" s="1"/>
  <c r="BO113" i="2" s="1"/>
  <c r="BP113" i="2" s="1"/>
  <c r="BQ113" i="2" s="1"/>
  <c r="CB111" i="2"/>
  <c r="BH115" i="2"/>
  <c r="AX126" i="2"/>
  <c r="AO125" i="2"/>
  <c r="AP125" i="2" s="1"/>
  <c r="AQ125" i="2" s="1"/>
  <c r="AR125" i="2" s="1"/>
  <c r="AS125" i="2" s="1"/>
  <c r="AT125" i="2" s="1"/>
  <c r="AU125" i="2" s="1"/>
  <c r="AV125" i="2" s="1"/>
  <c r="AW125" i="2" s="1"/>
  <c r="BH124" i="2"/>
  <c r="BI124" i="2" s="1"/>
  <c r="BJ124" i="2" s="1"/>
  <c r="BK124" i="2" s="1"/>
  <c r="BL124" i="2" s="1"/>
  <c r="BM124" i="2" s="1"/>
  <c r="BN124" i="2" s="1"/>
  <c r="BO124" i="2" s="1"/>
  <c r="BP124" i="2" s="1"/>
  <c r="BQ124" i="2" s="1"/>
  <c r="AY123" i="2"/>
  <c r="AZ123" i="2" s="1"/>
  <c r="BA123" i="2" s="1"/>
  <c r="BB123" i="2" s="1"/>
  <c r="BC123" i="2" s="1"/>
  <c r="BD123" i="2" s="1"/>
  <c r="BE123" i="2" s="1"/>
  <c r="BF123" i="2" s="1"/>
  <c r="BG123" i="2" s="1"/>
  <c r="BR126" i="2"/>
  <c r="BS109" i="2"/>
  <c r="BT109" i="2" s="1"/>
  <c r="BU109" i="2" s="1"/>
  <c r="BV109" i="2" s="1"/>
  <c r="BW109" i="2" s="1"/>
  <c r="BX109" i="2" s="1"/>
  <c r="BY109" i="2" s="1"/>
  <c r="BZ109" i="2" s="1"/>
  <c r="CA109" i="2" s="1"/>
  <c r="AY113" i="2"/>
  <c r="AZ113" i="2" s="1"/>
  <c r="BA113" i="2" s="1"/>
  <c r="BB113" i="2" s="1"/>
  <c r="BC113" i="2" s="1"/>
  <c r="BD113" i="2" s="1"/>
  <c r="BE113" i="2" s="1"/>
  <c r="BF113" i="2" s="1"/>
  <c r="BG113" i="2" s="1"/>
  <c r="BS113" i="2"/>
  <c r="BT113" i="2" s="1"/>
  <c r="BU113" i="2" s="1"/>
  <c r="BV113" i="2" s="1"/>
  <c r="BW113" i="2" s="1"/>
  <c r="BX113" i="2" s="1"/>
  <c r="BY113" i="2" s="1"/>
  <c r="BZ113" i="2" s="1"/>
  <c r="CA113" i="2" s="1"/>
  <c r="CB124" i="2"/>
  <c r="BS123" i="2"/>
  <c r="BT123" i="2" s="1"/>
  <c r="BU123" i="2" s="1"/>
  <c r="BV123" i="2" s="1"/>
  <c r="BW123" i="2" s="1"/>
  <c r="BX123" i="2" s="1"/>
  <c r="BY123" i="2" s="1"/>
  <c r="BZ123" i="2" s="1"/>
  <c r="CA123" i="2" s="1"/>
  <c r="AO124" i="2"/>
  <c r="AP124" i="2" s="1"/>
  <c r="AQ124" i="2" s="1"/>
  <c r="AR124" i="2" s="1"/>
  <c r="AS124" i="2" s="1"/>
  <c r="AT124" i="2" s="1"/>
  <c r="AU124" i="2" s="1"/>
  <c r="AV124" i="2" s="1"/>
  <c r="AW124" i="2" s="1"/>
  <c r="AO123" i="2"/>
  <c r="AP123" i="2" s="1"/>
  <c r="AQ123" i="2" s="1"/>
  <c r="AR123" i="2" s="1"/>
  <c r="AS123" i="2" s="1"/>
  <c r="AT123" i="2" s="1"/>
  <c r="AU123" i="2" s="1"/>
  <c r="AV123" i="2" s="1"/>
  <c r="AW123" i="2" s="1"/>
  <c r="BI123" i="2"/>
  <c r="BJ123" i="2" s="1"/>
  <c r="BK123" i="2" s="1"/>
  <c r="BL123" i="2" s="1"/>
  <c r="BM123" i="2" s="1"/>
  <c r="BN123" i="2" s="1"/>
  <c r="BO123" i="2" s="1"/>
  <c r="BP123" i="2" s="1"/>
  <c r="BQ123" i="2" s="1"/>
  <c r="BH135" i="2"/>
  <c r="BR135" i="2"/>
  <c r="BI134" i="2"/>
  <c r="BJ134" i="2" s="1"/>
  <c r="BK134" i="2" s="1"/>
  <c r="BL134" i="2" s="1"/>
  <c r="BM134" i="2" s="1"/>
  <c r="BN134" i="2" s="1"/>
  <c r="BO134" i="2" s="1"/>
  <c r="BP134" i="2" s="1"/>
  <c r="BQ134" i="2" s="1"/>
  <c r="AX144" i="2"/>
  <c r="BH145" i="2"/>
  <c r="AO134" i="2" l="1"/>
  <c r="AP134" i="2" s="1"/>
  <c r="AQ134" i="2" s="1"/>
  <c r="AR134" i="2" s="1"/>
  <c r="AS134" i="2" s="1"/>
  <c r="AT134" i="2" s="1"/>
  <c r="AU134" i="2" s="1"/>
  <c r="AV134" i="2" s="1"/>
  <c r="AW134" i="2" s="1"/>
  <c r="AX135" i="2"/>
  <c r="AY135" i="2" s="1"/>
  <c r="AZ135" i="2" s="1"/>
  <c r="BA135" i="2" s="1"/>
  <c r="BB135" i="2" s="1"/>
  <c r="BC135" i="2" s="1"/>
  <c r="BD135" i="2" s="1"/>
  <c r="BE135" i="2" s="1"/>
  <c r="BF135" i="2" s="1"/>
  <c r="BG135" i="2" s="1"/>
  <c r="CB135" i="2"/>
  <c r="BS135" i="2" s="1"/>
  <c r="BT135" i="2" s="1"/>
  <c r="BU135" i="2" s="1"/>
  <c r="BV135" i="2" s="1"/>
  <c r="BW135" i="2" s="1"/>
  <c r="BX135" i="2" s="1"/>
  <c r="BY135" i="2" s="1"/>
  <c r="BZ135" i="2" s="1"/>
  <c r="CA135" i="2" s="1"/>
  <c r="BI109" i="2"/>
  <c r="BJ109" i="2" s="1"/>
  <c r="BK109" i="2" s="1"/>
  <c r="BL109" i="2" s="1"/>
  <c r="BM109" i="2" s="1"/>
  <c r="BN109" i="2" s="1"/>
  <c r="BO109" i="2" s="1"/>
  <c r="BP109" i="2" s="1"/>
  <c r="BQ109" i="2" s="1"/>
  <c r="AO113" i="2"/>
  <c r="AP113" i="2" s="1"/>
  <c r="AQ113" i="2" s="1"/>
  <c r="AR113" i="2" s="1"/>
  <c r="AS113" i="2" s="1"/>
  <c r="AT113" i="2" s="1"/>
  <c r="AU113" i="2" s="1"/>
  <c r="AV113" i="2" s="1"/>
  <c r="AW113" i="2" s="1"/>
  <c r="BH125" i="2"/>
  <c r="AY124" i="2"/>
  <c r="AZ124" i="2" s="1"/>
  <c r="BA124" i="2" s="1"/>
  <c r="BB124" i="2" s="1"/>
  <c r="BC124" i="2" s="1"/>
  <c r="BD124" i="2" s="1"/>
  <c r="BE124" i="2" s="1"/>
  <c r="BF124" i="2" s="1"/>
  <c r="BG124" i="2" s="1"/>
  <c r="BH116" i="2"/>
  <c r="BH136" i="2"/>
  <c r="BH146" i="2"/>
  <c r="BI135" i="2"/>
  <c r="BJ135" i="2" s="1"/>
  <c r="BK135" i="2" s="1"/>
  <c r="BL135" i="2" s="1"/>
  <c r="BM135" i="2" s="1"/>
  <c r="BN135" i="2" s="1"/>
  <c r="BO135" i="2" s="1"/>
  <c r="BP135" i="2" s="1"/>
  <c r="BQ135" i="2" s="1"/>
  <c r="BR136" i="2"/>
  <c r="CB116" i="2"/>
  <c r="AX127" i="2"/>
  <c r="AO126" i="2"/>
  <c r="AP126" i="2" s="1"/>
  <c r="AQ126" i="2" s="1"/>
  <c r="AR126" i="2" s="1"/>
  <c r="AS126" i="2" s="1"/>
  <c r="AT126" i="2" s="1"/>
  <c r="AU126" i="2" s="1"/>
  <c r="AV126" i="2" s="1"/>
  <c r="AW126" i="2" s="1"/>
  <c r="BH103" i="2"/>
  <c r="BI102" i="2"/>
  <c r="BJ102" i="2" s="1"/>
  <c r="BK102" i="2" s="1"/>
  <c r="BL102" i="2" s="1"/>
  <c r="BM102" i="2" s="1"/>
  <c r="BN102" i="2" s="1"/>
  <c r="BO102" i="2" s="1"/>
  <c r="BP102" i="2" s="1"/>
  <c r="BQ102" i="2" s="1"/>
  <c r="BR102" i="2" s="1"/>
  <c r="BR127" i="2"/>
  <c r="CB125" i="2"/>
  <c r="BS124" i="2"/>
  <c r="BT124" i="2" s="1"/>
  <c r="BU124" i="2" s="1"/>
  <c r="BV124" i="2" s="1"/>
  <c r="BW124" i="2" s="1"/>
  <c r="BX124" i="2" s="1"/>
  <c r="BY124" i="2" s="1"/>
  <c r="BZ124" i="2" s="1"/>
  <c r="CA124" i="2" s="1"/>
  <c r="BR115" i="2"/>
  <c r="BI114" i="2"/>
  <c r="BJ114" i="2" s="1"/>
  <c r="BK114" i="2" s="1"/>
  <c r="BL114" i="2" s="1"/>
  <c r="BM114" i="2" s="1"/>
  <c r="BN114" i="2" s="1"/>
  <c r="BO114" i="2" s="1"/>
  <c r="BP114" i="2" s="1"/>
  <c r="BQ114" i="2" s="1"/>
  <c r="AX115" i="2"/>
  <c r="AY115" i="2" s="1"/>
  <c r="AZ115" i="2" s="1"/>
  <c r="BA115" i="2" s="1"/>
  <c r="BB115" i="2" s="1"/>
  <c r="BC115" i="2" s="1"/>
  <c r="BD115" i="2" s="1"/>
  <c r="BE115" i="2" s="1"/>
  <c r="BF115" i="2" s="1"/>
  <c r="BG115" i="2" s="1"/>
  <c r="AO114" i="2"/>
  <c r="AP114" i="2" s="1"/>
  <c r="AQ114" i="2" s="1"/>
  <c r="AR114" i="2" s="1"/>
  <c r="AS114" i="2" s="1"/>
  <c r="AT114" i="2" s="1"/>
  <c r="AU114" i="2" s="1"/>
  <c r="AV114" i="2" s="1"/>
  <c r="AW114" i="2" s="1"/>
  <c r="AY114" i="2"/>
  <c r="AZ114" i="2" s="1"/>
  <c r="BA114" i="2" s="1"/>
  <c r="BB114" i="2" s="1"/>
  <c r="BC114" i="2" s="1"/>
  <c r="BD114" i="2" s="1"/>
  <c r="BE114" i="2" s="1"/>
  <c r="BF114" i="2" s="1"/>
  <c r="BG114" i="2" s="1"/>
  <c r="AO103" i="2"/>
  <c r="AP103" i="2" s="1"/>
  <c r="AQ103" i="2" s="1"/>
  <c r="AR103" i="2" s="1"/>
  <c r="AS103" i="2" s="1"/>
  <c r="AT103" i="2" s="1"/>
  <c r="AU103" i="2" s="1"/>
  <c r="AV103" i="2" s="1"/>
  <c r="AW103" i="2" s="1"/>
  <c r="AX104" i="2"/>
  <c r="AO144" i="2"/>
  <c r="AP144" i="2" s="1"/>
  <c r="AQ144" i="2" s="1"/>
  <c r="AR144" i="2" s="1"/>
  <c r="AS144" i="2" s="1"/>
  <c r="AT144" i="2" s="1"/>
  <c r="AU144" i="2" s="1"/>
  <c r="AV144" i="2" s="1"/>
  <c r="AW144" i="2" s="1"/>
  <c r="AX145" i="2"/>
  <c r="AY144" i="2"/>
  <c r="AZ144" i="2" s="1"/>
  <c r="BA144" i="2" s="1"/>
  <c r="BB144" i="2" s="1"/>
  <c r="BC144" i="2" s="1"/>
  <c r="BD144" i="2" s="1"/>
  <c r="BE144" i="2" s="1"/>
  <c r="BF144" i="2" s="1"/>
  <c r="BG144" i="2" s="1"/>
  <c r="AX136" i="2"/>
  <c r="BR111" i="2"/>
  <c r="BS111" i="2" s="1"/>
  <c r="BT111" i="2" s="1"/>
  <c r="BU111" i="2" s="1"/>
  <c r="BV111" i="2" s="1"/>
  <c r="BW111" i="2" s="1"/>
  <c r="BX111" i="2" s="1"/>
  <c r="BY111" i="2" s="1"/>
  <c r="BZ111" i="2" s="1"/>
  <c r="CA111" i="2" s="1"/>
  <c r="BI110" i="2"/>
  <c r="BJ110" i="2" s="1"/>
  <c r="BK110" i="2" s="1"/>
  <c r="BL110" i="2" s="1"/>
  <c r="BM110" i="2" s="1"/>
  <c r="BN110" i="2" s="1"/>
  <c r="BO110" i="2" s="1"/>
  <c r="BP110" i="2" s="1"/>
  <c r="BQ110" i="2" s="1"/>
  <c r="AO135" i="2" l="1"/>
  <c r="AP135" i="2" s="1"/>
  <c r="AQ135" i="2" s="1"/>
  <c r="AR135" i="2" s="1"/>
  <c r="AS135" i="2" s="1"/>
  <c r="AT135" i="2" s="1"/>
  <c r="AU135" i="2" s="1"/>
  <c r="AV135" i="2" s="1"/>
  <c r="AW135" i="2" s="1"/>
  <c r="CB136" i="2"/>
  <c r="AX137" i="2"/>
  <c r="AO136" i="2"/>
  <c r="AP136" i="2" s="1"/>
  <c r="AQ136" i="2" s="1"/>
  <c r="AR136" i="2" s="1"/>
  <c r="AS136" i="2" s="1"/>
  <c r="AT136" i="2" s="1"/>
  <c r="AU136" i="2" s="1"/>
  <c r="AV136" i="2" s="1"/>
  <c r="AW136" i="2" s="1"/>
  <c r="BI111" i="2"/>
  <c r="BJ111" i="2" s="1"/>
  <c r="BK111" i="2" s="1"/>
  <c r="BL111" i="2" s="1"/>
  <c r="BM111" i="2" s="1"/>
  <c r="BN111" i="2" s="1"/>
  <c r="BO111" i="2" s="1"/>
  <c r="BP111" i="2" s="1"/>
  <c r="BQ111" i="2" s="1"/>
  <c r="BR137" i="2"/>
  <c r="BI136" i="2"/>
  <c r="BJ136" i="2" s="1"/>
  <c r="BK136" i="2" s="1"/>
  <c r="BL136" i="2" s="1"/>
  <c r="BM136" i="2" s="1"/>
  <c r="BN136" i="2" s="1"/>
  <c r="BO136" i="2" s="1"/>
  <c r="BP136" i="2" s="1"/>
  <c r="BQ136" i="2" s="1"/>
  <c r="BH137" i="2"/>
  <c r="AY136" i="2"/>
  <c r="AZ136" i="2" s="1"/>
  <c r="BA136" i="2" s="1"/>
  <c r="BB136" i="2" s="1"/>
  <c r="BC136" i="2" s="1"/>
  <c r="BD136" i="2" s="1"/>
  <c r="BE136" i="2" s="1"/>
  <c r="BF136" i="2" s="1"/>
  <c r="BG136" i="2" s="1"/>
  <c r="BR116" i="2"/>
  <c r="BS116" i="2" s="1"/>
  <c r="BT116" i="2" s="1"/>
  <c r="BU116" i="2" s="1"/>
  <c r="BV116" i="2" s="1"/>
  <c r="BW116" i="2" s="1"/>
  <c r="BX116" i="2" s="1"/>
  <c r="BY116" i="2" s="1"/>
  <c r="BZ116" i="2" s="1"/>
  <c r="CA116" i="2" s="1"/>
  <c r="BI115" i="2"/>
  <c r="BJ115" i="2" s="1"/>
  <c r="BK115" i="2" s="1"/>
  <c r="BL115" i="2" s="1"/>
  <c r="BM115" i="2" s="1"/>
  <c r="BN115" i="2" s="1"/>
  <c r="BO115" i="2" s="1"/>
  <c r="BP115" i="2" s="1"/>
  <c r="BQ115" i="2" s="1"/>
  <c r="BR128" i="2"/>
  <c r="AX128" i="2"/>
  <c r="AO127" i="2"/>
  <c r="AP127" i="2" s="1"/>
  <c r="AQ127" i="2" s="1"/>
  <c r="AR127" i="2" s="1"/>
  <c r="AS127" i="2" s="1"/>
  <c r="AT127" i="2" s="1"/>
  <c r="AU127" i="2" s="1"/>
  <c r="AV127" i="2" s="1"/>
  <c r="AW127" i="2" s="1"/>
  <c r="BR103" i="2"/>
  <c r="BS102" i="2"/>
  <c r="BT102" i="2" s="1"/>
  <c r="BU102" i="2" s="1"/>
  <c r="BV102" i="2" s="1"/>
  <c r="BW102" i="2" s="1"/>
  <c r="BX102" i="2" s="1"/>
  <c r="BY102" i="2" s="1"/>
  <c r="BZ102" i="2" s="1"/>
  <c r="CA102" i="2" s="1"/>
  <c r="CB102" i="2" s="1"/>
  <c r="CB103" i="2" s="1"/>
  <c r="BS115" i="2"/>
  <c r="BT115" i="2" s="1"/>
  <c r="BU115" i="2" s="1"/>
  <c r="BV115" i="2" s="1"/>
  <c r="BW115" i="2" s="1"/>
  <c r="BX115" i="2" s="1"/>
  <c r="BY115" i="2" s="1"/>
  <c r="BZ115" i="2" s="1"/>
  <c r="CA115" i="2" s="1"/>
  <c r="AX105" i="2"/>
  <c r="AO104" i="2"/>
  <c r="AP104" i="2" s="1"/>
  <c r="AQ104" i="2" s="1"/>
  <c r="AR104" i="2" s="1"/>
  <c r="AS104" i="2" s="1"/>
  <c r="AT104" i="2" s="1"/>
  <c r="AU104" i="2" s="1"/>
  <c r="AV104" i="2" s="1"/>
  <c r="AW104" i="2" s="1"/>
  <c r="CB117" i="2"/>
  <c r="BH147" i="2"/>
  <c r="AX146" i="2"/>
  <c r="AO145" i="2"/>
  <c r="AP145" i="2" s="1"/>
  <c r="AQ145" i="2" s="1"/>
  <c r="AR145" i="2" s="1"/>
  <c r="AS145" i="2" s="1"/>
  <c r="AT145" i="2" s="1"/>
  <c r="AU145" i="2" s="1"/>
  <c r="AV145" i="2" s="1"/>
  <c r="AW145" i="2" s="1"/>
  <c r="AX116" i="2"/>
  <c r="AY116" i="2" s="1"/>
  <c r="AZ116" i="2" s="1"/>
  <c r="BA116" i="2" s="1"/>
  <c r="BB116" i="2" s="1"/>
  <c r="BC116" i="2" s="1"/>
  <c r="BD116" i="2" s="1"/>
  <c r="BE116" i="2" s="1"/>
  <c r="BF116" i="2" s="1"/>
  <c r="BG116" i="2" s="1"/>
  <c r="AO115" i="2"/>
  <c r="AP115" i="2" s="1"/>
  <c r="AQ115" i="2" s="1"/>
  <c r="AR115" i="2" s="1"/>
  <c r="AS115" i="2" s="1"/>
  <c r="AT115" i="2" s="1"/>
  <c r="AU115" i="2" s="1"/>
  <c r="AV115" i="2" s="1"/>
  <c r="AW115" i="2" s="1"/>
  <c r="CB126" i="2"/>
  <c r="BS125" i="2"/>
  <c r="BT125" i="2" s="1"/>
  <c r="BU125" i="2" s="1"/>
  <c r="BV125" i="2" s="1"/>
  <c r="BW125" i="2" s="1"/>
  <c r="BX125" i="2" s="1"/>
  <c r="BY125" i="2" s="1"/>
  <c r="BZ125" i="2" s="1"/>
  <c r="CA125" i="2" s="1"/>
  <c r="BH104" i="2"/>
  <c r="AY103" i="2"/>
  <c r="AZ103" i="2" s="1"/>
  <c r="BA103" i="2" s="1"/>
  <c r="BB103" i="2" s="1"/>
  <c r="BC103" i="2" s="1"/>
  <c r="BD103" i="2" s="1"/>
  <c r="BE103" i="2" s="1"/>
  <c r="BF103" i="2" s="1"/>
  <c r="BG103" i="2" s="1"/>
  <c r="CB137" i="2"/>
  <c r="BS136" i="2"/>
  <c r="BT136" i="2" s="1"/>
  <c r="BU136" i="2" s="1"/>
  <c r="BV136" i="2" s="1"/>
  <c r="BW136" i="2" s="1"/>
  <c r="BX136" i="2" s="1"/>
  <c r="BY136" i="2" s="1"/>
  <c r="BZ136" i="2" s="1"/>
  <c r="CA136" i="2" s="1"/>
  <c r="AY145" i="2"/>
  <c r="AZ145" i="2" s="1"/>
  <c r="BA145" i="2" s="1"/>
  <c r="BB145" i="2" s="1"/>
  <c r="BC145" i="2" s="1"/>
  <c r="BD145" i="2" s="1"/>
  <c r="BE145" i="2" s="1"/>
  <c r="BF145" i="2" s="1"/>
  <c r="BG145" i="2" s="1"/>
  <c r="BH117" i="2"/>
  <c r="BH126" i="2"/>
  <c r="AY125" i="2"/>
  <c r="AZ125" i="2" s="1"/>
  <c r="BA125" i="2" s="1"/>
  <c r="BB125" i="2" s="1"/>
  <c r="BC125" i="2" s="1"/>
  <c r="BD125" i="2" s="1"/>
  <c r="BE125" i="2" s="1"/>
  <c r="BF125" i="2" s="1"/>
  <c r="BG125" i="2" s="1"/>
  <c r="BI125" i="2"/>
  <c r="BJ125" i="2" s="1"/>
  <c r="BK125" i="2" s="1"/>
  <c r="BL125" i="2" s="1"/>
  <c r="BM125" i="2" s="1"/>
  <c r="BN125" i="2" s="1"/>
  <c r="BO125" i="2" s="1"/>
  <c r="BP125" i="2" s="1"/>
  <c r="BQ125" i="2" s="1"/>
  <c r="M100" i="2"/>
  <c r="BS103" i="2" l="1"/>
  <c r="BT103" i="2" s="1"/>
  <c r="BU103" i="2" s="1"/>
  <c r="BV103" i="2" s="1"/>
  <c r="BW103" i="2" s="1"/>
  <c r="BX103" i="2" s="1"/>
  <c r="BY103" i="2" s="1"/>
  <c r="BZ103" i="2" s="1"/>
  <c r="CA103" i="2" s="1"/>
  <c r="CB104" i="2"/>
  <c r="BH105" i="2"/>
  <c r="AY104" i="2"/>
  <c r="AZ104" i="2" s="1"/>
  <c r="BA104" i="2" s="1"/>
  <c r="BB104" i="2" s="1"/>
  <c r="BC104" i="2" s="1"/>
  <c r="BD104" i="2" s="1"/>
  <c r="BE104" i="2" s="1"/>
  <c r="BF104" i="2" s="1"/>
  <c r="BG104" i="2" s="1"/>
  <c r="BR104" i="2"/>
  <c r="BI103" i="2"/>
  <c r="BJ103" i="2" s="1"/>
  <c r="BK103" i="2" s="1"/>
  <c r="BL103" i="2" s="1"/>
  <c r="BM103" i="2" s="1"/>
  <c r="BN103" i="2" s="1"/>
  <c r="BO103" i="2" s="1"/>
  <c r="BP103" i="2" s="1"/>
  <c r="BQ103" i="2" s="1"/>
  <c r="AX129" i="2"/>
  <c r="AO128" i="2"/>
  <c r="AP128" i="2" s="1"/>
  <c r="AQ128" i="2" s="1"/>
  <c r="AR128" i="2" s="1"/>
  <c r="AS128" i="2" s="1"/>
  <c r="AT128" i="2" s="1"/>
  <c r="AU128" i="2" s="1"/>
  <c r="AV128" i="2" s="1"/>
  <c r="AW128" i="2" s="1"/>
  <c r="BS137" i="2"/>
  <c r="BT137" i="2" s="1"/>
  <c r="BU137" i="2" s="1"/>
  <c r="BV137" i="2" s="1"/>
  <c r="BW137" i="2" s="1"/>
  <c r="BX137" i="2" s="1"/>
  <c r="BY137" i="2" s="1"/>
  <c r="BZ137" i="2" s="1"/>
  <c r="CA137" i="2" s="1"/>
  <c r="CB138" i="2"/>
  <c r="AX117" i="2"/>
  <c r="AO116" i="2"/>
  <c r="AP116" i="2" s="1"/>
  <c r="AQ116" i="2" s="1"/>
  <c r="AR116" i="2" s="1"/>
  <c r="AS116" i="2" s="1"/>
  <c r="AT116" i="2" s="1"/>
  <c r="AU116" i="2" s="1"/>
  <c r="AV116" i="2" s="1"/>
  <c r="AW116" i="2" s="1"/>
  <c r="BH118" i="2"/>
  <c r="BR129" i="2"/>
  <c r="AO146" i="2"/>
  <c r="AP146" i="2" s="1"/>
  <c r="AQ146" i="2" s="1"/>
  <c r="AR146" i="2" s="1"/>
  <c r="AS146" i="2" s="1"/>
  <c r="AT146" i="2" s="1"/>
  <c r="AU146" i="2" s="1"/>
  <c r="AV146" i="2" s="1"/>
  <c r="AW146" i="2" s="1"/>
  <c r="AX147" i="2"/>
  <c r="AY147" i="2" s="1"/>
  <c r="AZ147" i="2" s="1"/>
  <c r="BA147" i="2" s="1"/>
  <c r="BB147" i="2" s="1"/>
  <c r="BC147" i="2" s="1"/>
  <c r="BD147" i="2" s="1"/>
  <c r="BE147" i="2" s="1"/>
  <c r="BF147" i="2" s="1"/>
  <c r="BG147" i="2" s="1"/>
  <c r="AX106" i="2"/>
  <c r="AO105" i="2"/>
  <c r="AP105" i="2" s="1"/>
  <c r="AQ105" i="2" s="1"/>
  <c r="AR105" i="2" s="1"/>
  <c r="AS105" i="2" s="1"/>
  <c r="AT105" i="2" s="1"/>
  <c r="AU105" i="2" s="1"/>
  <c r="AV105" i="2" s="1"/>
  <c r="AW105" i="2" s="1"/>
  <c r="AX138" i="2"/>
  <c r="AO137" i="2"/>
  <c r="AP137" i="2" s="1"/>
  <c r="AQ137" i="2" s="1"/>
  <c r="AR137" i="2" s="1"/>
  <c r="AS137" i="2" s="1"/>
  <c r="AT137" i="2" s="1"/>
  <c r="AU137" i="2" s="1"/>
  <c r="AV137" i="2" s="1"/>
  <c r="AW137" i="2" s="1"/>
  <c r="BH148" i="2"/>
  <c r="BH127" i="2"/>
  <c r="AY126" i="2"/>
  <c r="AZ126" i="2" s="1"/>
  <c r="BA126" i="2" s="1"/>
  <c r="BB126" i="2" s="1"/>
  <c r="BC126" i="2" s="1"/>
  <c r="BD126" i="2" s="1"/>
  <c r="BE126" i="2" s="1"/>
  <c r="BF126" i="2" s="1"/>
  <c r="BG126" i="2" s="1"/>
  <c r="BI126" i="2"/>
  <c r="BJ126" i="2" s="1"/>
  <c r="BK126" i="2" s="1"/>
  <c r="BL126" i="2" s="1"/>
  <c r="BM126" i="2" s="1"/>
  <c r="BN126" i="2" s="1"/>
  <c r="BO126" i="2" s="1"/>
  <c r="BP126" i="2" s="1"/>
  <c r="BQ126" i="2" s="1"/>
  <c r="AY137" i="2"/>
  <c r="AZ137" i="2" s="1"/>
  <c r="BA137" i="2" s="1"/>
  <c r="BB137" i="2" s="1"/>
  <c r="BC137" i="2" s="1"/>
  <c r="BD137" i="2" s="1"/>
  <c r="BE137" i="2" s="1"/>
  <c r="BF137" i="2" s="1"/>
  <c r="BG137" i="2" s="1"/>
  <c r="BH138" i="2"/>
  <c r="BR138" i="2"/>
  <c r="BI137" i="2"/>
  <c r="BJ137" i="2" s="1"/>
  <c r="BK137" i="2" s="1"/>
  <c r="BL137" i="2" s="1"/>
  <c r="BM137" i="2" s="1"/>
  <c r="BN137" i="2" s="1"/>
  <c r="BO137" i="2" s="1"/>
  <c r="BP137" i="2" s="1"/>
  <c r="BQ137" i="2" s="1"/>
  <c r="CB127" i="2"/>
  <c r="BS126" i="2"/>
  <c r="BT126" i="2" s="1"/>
  <c r="BU126" i="2" s="1"/>
  <c r="BV126" i="2" s="1"/>
  <c r="BW126" i="2" s="1"/>
  <c r="BX126" i="2" s="1"/>
  <c r="BY126" i="2" s="1"/>
  <c r="BZ126" i="2" s="1"/>
  <c r="CA126" i="2" s="1"/>
  <c r="AY146" i="2"/>
  <c r="AZ146" i="2" s="1"/>
  <c r="BA146" i="2" s="1"/>
  <c r="BB146" i="2" s="1"/>
  <c r="BC146" i="2" s="1"/>
  <c r="BD146" i="2" s="1"/>
  <c r="BE146" i="2" s="1"/>
  <c r="BF146" i="2" s="1"/>
  <c r="BG146" i="2" s="1"/>
  <c r="CB118" i="2"/>
  <c r="BR117" i="2"/>
  <c r="BI116" i="2"/>
  <c r="BJ116" i="2" s="1"/>
  <c r="BK116" i="2" s="1"/>
  <c r="BL116" i="2" s="1"/>
  <c r="BM116" i="2" s="1"/>
  <c r="BN116" i="2" s="1"/>
  <c r="BO116" i="2" s="1"/>
  <c r="BP116" i="2" s="1"/>
  <c r="BQ116" i="2" s="1"/>
  <c r="AD15" i="2"/>
  <c r="AF15" i="2" s="1"/>
  <c r="AD21" i="2"/>
  <c r="AD18" i="2"/>
  <c r="AD12" i="2"/>
  <c r="M24" i="2"/>
  <c r="O54" i="2" s="1"/>
  <c r="T54" i="2" l="1"/>
  <c r="O48" i="2"/>
  <c r="BR139" i="2"/>
  <c r="BI138" i="2"/>
  <c r="BJ138" i="2" s="1"/>
  <c r="BK138" i="2" s="1"/>
  <c r="BL138" i="2" s="1"/>
  <c r="BM138" i="2" s="1"/>
  <c r="BN138" i="2" s="1"/>
  <c r="BO138" i="2" s="1"/>
  <c r="BP138" i="2" s="1"/>
  <c r="BQ138" i="2" s="1"/>
  <c r="BS127" i="2"/>
  <c r="BT127" i="2" s="1"/>
  <c r="BU127" i="2" s="1"/>
  <c r="BV127" i="2" s="1"/>
  <c r="BW127" i="2" s="1"/>
  <c r="BX127" i="2" s="1"/>
  <c r="BY127" i="2" s="1"/>
  <c r="BZ127" i="2" s="1"/>
  <c r="CA127" i="2" s="1"/>
  <c r="CB128" i="2"/>
  <c r="AX107" i="2"/>
  <c r="AO106" i="2"/>
  <c r="AP106" i="2" s="1"/>
  <c r="AQ106" i="2" s="1"/>
  <c r="AR106" i="2" s="1"/>
  <c r="AS106" i="2" s="1"/>
  <c r="AT106" i="2" s="1"/>
  <c r="AU106" i="2" s="1"/>
  <c r="AV106" i="2" s="1"/>
  <c r="AW106" i="2" s="1"/>
  <c r="AO147" i="2"/>
  <c r="AP147" i="2" s="1"/>
  <c r="AQ147" i="2" s="1"/>
  <c r="AR147" i="2" s="1"/>
  <c r="AS147" i="2" s="1"/>
  <c r="AT147" i="2" s="1"/>
  <c r="AU147" i="2" s="1"/>
  <c r="AV147" i="2" s="1"/>
  <c r="AW147" i="2" s="1"/>
  <c r="AX148" i="2"/>
  <c r="BH139" i="2"/>
  <c r="AY138" i="2"/>
  <c r="AZ138" i="2" s="1"/>
  <c r="BA138" i="2" s="1"/>
  <c r="BB138" i="2" s="1"/>
  <c r="BC138" i="2" s="1"/>
  <c r="BD138" i="2" s="1"/>
  <c r="BE138" i="2" s="1"/>
  <c r="BF138" i="2" s="1"/>
  <c r="BG138" i="2" s="1"/>
  <c r="AO117" i="2"/>
  <c r="AP117" i="2" s="1"/>
  <c r="AQ117" i="2" s="1"/>
  <c r="AR117" i="2" s="1"/>
  <c r="AS117" i="2" s="1"/>
  <c r="AT117" i="2" s="1"/>
  <c r="AU117" i="2" s="1"/>
  <c r="AV117" i="2" s="1"/>
  <c r="AW117" i="2" s="1"/>
  <c r="AX118" i="2"/>
  <c r="AY118" i="2" s="1"/>
  <c r="AZ118" i="2" s="1"/>
  <c r="BA118" i="2" s="1"/>
  <c r="BB118" i="2" s="1"/>
  <c r="BC118" i="2" s="1"/>
  <c r="BD118" i="2" s="1"/>
  <c r="BE118" i="2" s="1"/>
  <c r="BF118" i="2" s="1"/>
  <c r="BG118" i="2" s="1"/>
  <c r="BR105" i="2"/>
  <c r="BI104" i="2"/>
  <c r="BJ104" i="2" s="1"/>
  <c r="BK104" i="2" s="1"/>
  <c r="BL104" i="2" s="1"/>
  <c r="BM104" i="2" s="1"/>
  <c r="BN104" i="2" s="1"/>
  <c r="BO104" i="2" s="1"/>
  <c r="BP104" i="2" s="1"/>
  <c r="BQ104" i="2" s="1"/>
  <c r="BH106" i="2"/>
  <c r="AY105" i="2"/>
  <c r="AZ105" i="2" s="1"/>
  <c r="BA105" i="2" s="1"/>
  <c r="BB105" i="2" s="1"/>
  <c r="BC105" i="2" s="1"/>
  <c r="BD105" i="2" s="1"/>
  <c r="BE105" i="2" s="1"/>
  <c r="BF105" i="2" s="1"/>
  <c r="BG105" i="2" s="1"/>
  <c r="CB119" i="2"/>
  <c r="BH149" i="2"/>
  <c r="BH119" i="2"/>
  <c r="CB139" i="2"/>
  <c r="BS138" i="2"/>
  <c r="BT138" i="2" s="1"/>
  <c r="BU138" i="2" s="1"/>
  <c r="BV138" i="2" s="1"/>
  <c r="BW138" i="2" s="1"/>
  <c r="BX138" i="2" s="1"/>
  <c r="BY138" i="2" s="1"/>
  <c r="BZ138" i="2" s="1"/>
  <c r="CA138" i="2" s="1"/>
  <c r="BR118" i="2"/>
  <c r="BS118" i="2" s="1"/>
  <c r="BT118" i="2" s="1"/>
  <c r="BU118" i="2" s="1"/>
  <c r="BV118" i="2" s="1"/>
  <c r="BW118" i="2" s="1"/>
  <c r="BX118" i="2" s="1"/>
  <c r="BY118" i="2" s="1"/>
  <c r="BZ118" i="2" s="1"/>
  <c r="CA118" i="2" s="1"/>
  <c r="BI117" i="2"/>
  <c r="BJ117" i="2" s="1"/>
  <c r="BK117" i="2" s="1"/>
  <c r="BL117" i="2" s="1"/>
  <c r="BM117" i="2" s="1"/>
  <c r="BN117" i="2" s="1"/>
  <c r="BO117" i="2" s="1"/>
  <c r="BP117" i="2" s="1"/>
  <c r="BQ117" i="2" s="1"/>
  <c r="BS117" i="2"/>
  <c r="BT117" i="2" s="1"/>
  <c r="BU117" i="2" s="1"/>
  <c r="BV117" i="2" s="1"/>
  <c r="BW117" i="2" s="1"/>
  <c r="BX117" i="2" s="1"/>
  <c r="BY117" i="2" s="1"/>
  <c r="BZ117" i="2" s="1"/>
  <c r="CA117" i="2" s="1"/>
  <c r="BH128" i="2"/>
  <c r="AY127" i="2"/>
  <c r="AZ127" i="2" s="1"/>
  <c r="BA127" i="2" s="1"/>
  <c r="BB127" i="2" s="1"/>
  <c r="BC127" i="2" s="1"/>
  <c r="BD127" i="2" s="1"/>
  <c r="BE127" i="2" s="1"/>
  <c r="BF127" i="2" s="1"/>
  <c r="BG127" i="2" s="1"/>
  <c r="BI127" i="2"/>
  <c r="BJ127" i="2" s="1"/>
  <c r="BK127" i="2" s="1"/>
  <c r="BL127" i="2" s="1"/>
  <c r="BM127" i="2" s="1"/>
  <c r="BN127" i="2" s="1"/>
  <c r="BO127" i="2" s="1"/>
  <c r="BP127" i="2" s="1"/>
  <c r="BQ127" i="2" s="1"/>
  <c r="AX139" i="2"/>
  <c r="AO138" i="2"/>
  <c r="AP138" i="2" s="1"/>
  <c r="AQ138" i="2" s="1"/>
  <c r="AR138" i="2" s="1"/>
  <c r="AS138" i="2" s="1"/>
  <c r="AT138" i="2" s="1"/>
  <c r="AU138" i="2" s="1"/>
  <c r="AV138" i="2" s="1"/>
  <c r="AW138" i="2" s="1"/>
  <c r="BR130" i="2"/>
  <c r="AY117" i="2"/>
  <c r="AZ117" i="2" s="1"/>
  <c r="BA117" i="2" s="1"/>
  <c r="BB117" i="2" s="1"/>
  <c r="BC117" i="2" s="1"/>
  <c r="BD117" i="2" s="1"/>
  <c r="BE117" i="2" s="1"/>
  <c r="BF117" i="2" s="1"/>
  <c r="BG117" i="2" s="1"/>
  <c r="AO129" i="2"/>
  <c r="AP129" i="2" s="1"/>
  <c r="AQ129" i="2" s="1"/>
  <c r="AR129" i="2" s="1"/>
  <c r="AS129" i="2" s="1"/>
  <c r="AT129" i="2" s="1"/>
  <c r="AU129" i="2" s="1"/>
  <c r="AV129" i="2" s="1"/>
  <c r="AW129" i="2" s="1"/>
  <c r="AX130" i="2"/>
  <c r="CB105" i="2"/>
  <c r="BS104" i="2"/>
  <c r="BT104" i="2" s="1"/>
  <c r="BU104" i="2" s="1"/>
  <c r="BV104" i="2" s="1"/>
  <c r="BW104" i="2" s="1"/>
  <c r="BX104" i="2" s="1"/>
  <c r="BY104" i="2" s="1"/>
  <c r="BZ104" i="2" s="1"/>
  <c r="CA104" i="2" s="1"/>
  <c r="Z37" i="2"/>
  <c r="Z43" i="2"/>
  <c r="AD40" i="2"/>
  <c r="Z40" i="2"/>
  <c r="AD37" i="2"/>
  <c r="BS105" i="2" l="1"/>
  <c r="BT105" i="2" s="1"/>
  <c r="BU105" i="2" s="1"/>
  <c r="BV105" i="2" s="1"/>
  <c r="BW105" i="2" s="1"/>
  <c r="BX105" i="2" s="1"/>
  <c r="BY105" i="2" s="1"/>
  <c r="BZ105" i="2" s="1"/>
  <c r="CA105" i="2" s="1"/>
  <c r="CB106" i="2"/>
  <c r="BH150" i="2"/>
  <c r="AO148" i="2"/>
  <c r="AP148" i="2" s="1"/>
  <c r="AQ148" i="2" s="1"/>
  <c r="AR148" i="2" s="1"/>
  <c r="AS148" i="2" s="1"/>
  <c r="AT148" i="2" s="1"/>
  <c r="AU148" i="2" s="1"/>
  <c r="AV148" i="2" s="1"/>
  <c r="AW148" i="2" s="1"/>
  <c r="AX149" i="2"/>
  <c r="AY149" i="2" s="1"/>
  <c r="AZ149" i="2" s="1"/>
  <c r="BA149" i="2" s="1"/>
  <c r="BB149" i="2" s="1"/>
  <c r="BC149" i="2" s="1"/>
  <c r="BD149" i="2" s="1"/>
  <c r="BE149" i="2" s="1"/>
  <c r="BF149" i="2" s="1"/>
  <c r="BG149" i="2" s="1"/>
  <c r="BR131" i="2"/>
  <c r="AX140" i="2"/>
  <c r="AO139" i="2"/>
  <c r="AP139" i="2" s="1"/>
  <c r="AQ139" i="2" s="1"/>
  <c r="AR139" i="2" s="1"/>
  <c r="AS139" i="2" s="1"/>
  <c r="AT139" i="2" s="1"/>
  <c r="AU139" i="2" s="1"/>
  <c r="AV139" i="2" s="1"/>
  <c r="AW139" i="2" s="1"/>
  <c r="AX131" i="2"/>
  <c r="AO130" i="2"/>
  <c r="AP130" i="2" s="1"/>
  <c r="AQ130" i="2" s="1"/>
  <c r="AR130" i="2" s="1"/>
  <c r="AS130" i="2" s="1"/>
  <c r="AT130" i="2" s="1"/>
  <c r="AU130" i="2" s="1"/>
  <c r="AV130" i="2" s="1"/>
  <c r="AW130" i="2" s="1"/>
  <c r="BH129" i="2"/>
  <c r="AY128" i="2"/>
  <c r="AZ128" i="2" s="1"/>
  <c r="BA128" i="2" s="1"/>
  <c r="BB128" i="2" s="1"/>
  <c r="BC128" i="2" s="1"/>
  <c r="BD128" i="2" s="1"/>
  <c r="BE128" i="2" s="1"/>
  <c r="BF128" i="2" s="1"/>
  <c r="BG128" i="2" s="1"/>
  <c r="BI128" i="2"/>
  <c r="BJ128" i="2" s="1"/>
  <c r="BK128" i="2" s="1"/>
  <c r="BL128" i="2" s="1"/>
  <c r="BM128" i="2" s="1"/>
  <c r="BN128" i="2" s="1"/>
  <c r="BO128" i="2" s="1"/>
  <c r="BP128" i="2" s="1"/>
  <c r="BQ128" i="2" s="1"/>
  <c r="CB129" i="2"/>
  <c r="BS128" i="2"/>
  <c r="BT128" i="2" s="1"/>
  <c r="BU128" i="2" s="1"/>
  <c r="BV128" i="2" s="1"/>
  <c r="BW128" i="2" s="1"/>
  <c r="BX128" i="2" s="1"/>
  <c r="BY128" i="2" s="1"/>
  <c r="BZ128" i="2" s="1"/>
  <c r="CA128" i="2" s="1"/>
  <c r="CB140" i="2"/>
  <c r="BS139" i="2"/>
  <c r="BT139" i="2" s="1"/>
  <c r="BU139" i="2" s="1"/>
  <c r="BV139" i="2" s="1"/>
  <c r="BW139" i="2" s="1"/>
  <c r="BX139" i="2" s="1"/>
  <c r="BY139" i="2" s="1"/>
  <c r="BZ139" i="2" s="1"/>
  <c r="CA139" i="2" s="1"/>
  <c r="AY106" i="2"/>
  <c r="AZ106" i="2" s="1"/>
  <c r="BA106" i="2" s="1"/>
  <c r="BB106" i="2" s="1"/>
  <c r="BC106" i="2" s="1"/>
  <c r="BD106" i="2" s="1"/>
  <c r="BE106" i="2" s="1"/>
  <c r="BF106" i="2" s="1"/>
  <c r="BG106" i="2" s="1"/>
  <c r="BI105" i="2"/>
  <c r="BJ105" i="2" s="1"/>
  <c r="BK105" i="2" s="1"/>
  <c r="BL105" i="2" s="1"/>
  <c r="BM105" i="2" s="1"/>
  <c r="BN105" i="2" s="1"/>
  <c r="BO105" i="2" s="1"/>
  <c r="BP105" i="2" s="1"/>
  <c r="BQ105" i="2" s="1"/>
  <c r="BR106" i="2"/>
  <c r="AX119" i="2"/>
  <c r="AY119" i="2" s="1"/>
  <c r="AZ119" i="2" s="1"/>
  <c r="BA119" i="2" s="1"/>
  <c r="BB119" i="2" s="1"/>
  <c r="BC119" i="2" s="1"/>
  <c r="BD119" i="2" s="1"/>
  <c r="BE119" i="2" s="1"/>
  <c r="BF119" i="2" s="1"/>
  <c r="BG119" i="2" s="1"/>
  <c r="AO118" i="2"/>
  <c r="AP118" i="2" s="1"/>
  <c r="AQ118" i="2" s="1"/>
  <c r="AR118" i="2" s="1"/>
  <c r="AS118" i="2" s="1"/>
  <c r="AT118" i="2" s="1"/>
  <c r="AU118" i="2" s="1"/>
  <c r="AV118" i="2" s="1"/>
  <c r="AW118" i="2" s="1"/>
  <c r="BR140" i="2"/>
  <c r="BI139" i="2"/>
  <c r="BJ139" i="2" s="1"/>
  <c r="BK139" i="2" s="1"/>
  <c r="BL139" i="2" s="1"/>
  <c r="BM139" i="2" s="1"/>
  <c r="BN139" i="2" s="1"/>
  <c r="BO139" i="2" s="1"/>
  <c r="BP139" i="2" s="1"/>
  <c r="BQ139" i="2" s="1"/>
  <c r="BR119" i="2"/>
  <c r="BS119" i="2" s="1"/>
  <c r="BT119" i="2" s="1"/>
  <c r="BU119" i="2" s="1"/>
  <c r="BV119" i="2" s="1"/>
  <c r="BW119" i="2" s="1"/>
  <c r="BX119" i="2" s="1"/>
  <c r="BY119" i="2" s="1"/>
  <c r="BZ119" i="2" s="1"/>
  <c r="CA119" i="2" s="1"/>
  <c r="BI118" i="2"/>
  <c r="BJ118" i="2" s="1"/>
  <c r="BK118" i="2" s="1"/>
  <c r="BL118" i="2" s="1"/>
  <c r="BM118" i="2" s="1"/>
  <c r="BN118" i="2" s="1"/>
  <c r="BO118" i="2" s="1"/>
  <c r="BP118" i="2" s="1"/>
  <c r="BQ118" i="2" s="1"/>
  <c r="BH120" i="2"/>
  <c r="AY148" i="2"/>
  <c r="AZ148" i="2" s="1"/>
  <c r="BA148" i="2" s="1"/>
  <c r="BB148" i="2" s="1"/>
  <c r="BC148" i="2" s="1"/>
  <c r="BD148" i="2" s="1"/>
  <c r="BE148" i="2" s="1"/>
  <c r="BF148" i="2" s="1"/>
  <c r="BG148" i="2" s="1"/>
  <c r="CB120" i="2"/>
  <c r="BH140" i="2"/>
  <c r="AY139" i="2"/>
  <c r="AZ139" i="2" s="1"/>
  <c r="BA139" i="2" s="1"/>
  <c r="BB139" i="2" s="1"/>
  <c r="BC139" i="2" s="1"/>
  <c r="BD139" i="2" s="1"/>
  <c r="BE139" i="2" s="1"/>
  <c r="BF139" i="2" s="1"/>
  <c r="BG139" i="2" s="1"/>
  <c r="AX108" i="2"/>
  <c r="AO107" i="2"/>
  <c r="AP107" i="2" s="1"/>
  <c r="AQ107" i="2" s="1"/>
  <c r="AR107" i="2" s="1"/>
  <c r="AS107" i="2" s="1"/>
  <c r="AT107" i="2" s="1"/>
  <c r="AU107" i="2" s="1"/>
  <c r="AV107" i="2" s="1"/>
  <c r="AW107" i="2" s="1"/>
  <c r="AY107" i="2"/>
  <c r="AZ107" i="2" s="1"/>
  <c r="BA107" i="2" s="1"/>
  <c r="BB107" i="2" s="1"/>
  <c r="BC107" i="2" s="1"/>
  <c r="BD107" i="2" s="1"/>
  <c r="BE107" i="2" s="1"/>
  <c r="BF107" i="2" s="1"/>
  <c r="BG107" i="2" s="1"/>
  <c r="BH151" i="2" l="1"/>
  <c r="BR141" i="2"/>
  <c r="BI140" i="2"/>
  <c r="BJ140" i="2" s="1"/>
  <c r="BK140" i="2" s="1"/>
  <c r="BL140" i="2" s="1"/>
  <c r="BM140" i="2" s="1"/>
  <c r="BN140" i="2" s="1"/>
  <c r="BO140" i="2" s="1"/>
  <c r="BP140" i="2" s="1"/>
  <c r="BQ140" i="2" s="1"/>
  <c r="BS106" i="2"/>
  <c r="BT106" i="2" s="1"/>
  <c r="BU106" i="2" s="1"/>
  <c r="BV106" i="2" s="1"/>
  <c r="BW106" i="2" s="1"/>
  <c r="BX106" i="2" s="1"/>
  <c r="BY106" i="2" s="1"/>
  <c r="BZ106" i="2" s="1"/>
  <c r="CA106" i="2" s="1"/>
  <c r="AY108" i="2"/>
  <c r="AZ108" i="2" s="1"/>
  <c r="BA108" i="2" s="1"/>
  <c r="BB108" i="2" s="1"/>
  <c r="BC108" i="2" s="1"/>
  <c r="BD108" i="2" s="1"/>
  <c r="BE108" i="2" s="1"/>
  <c r="BF108" i="2" s="1"/>
  <c r="BG108" i="2" s="1"/>
  <c r="AX109" i="2"/>
  <c r="AO108" i="2"/>
  <c r="AP108" i="2" s="1"/>
  <c r="AQ108" i="2" s="1"/>
  <c r="AR108" i="2" s="1"/>
  <c r="AS108" i="2" s="1"/>
  <c r="AT108" i="2" s="1"/>
  <c r="AU108" i="2" s="1"/>
  <c r="AV108" i="2" s="1"/>
  <c r="AW108" i="2" s="1"/>
  <c r="CB141" i="2"/>
  <c r="BS140" i="2"/>
  <c r="BT140" i="2" s="1"/>
  <c r="BU140" i="2" s="1"/>
  <c r="BV140" i="2" s="1"/>
  <c r="BW140" i="2" s="1"/>
  <c r="BX140" i="2" s="1"/>
  <c r="BY140" i="2" s="1"/>
  <c r="BZ140" i="2" s="1"/>
  <c r="CA140" i="2" s="1"/>
  <c r="BS129" i="2"/>
  <c r="BT129" i="2" s="1"/>
  <c r="BU129" i="2" s="1"/>
  <c r="BV129" i="2" s="1"/>
  <c r="BW129" i="2" s="1"/>
  <c r="BX129" i="2" s="1"/>
  <c r="BY129" i="2" s="1"/>
  <c r="BZ129" i="2" s="1"/>
  <c r="CA129" i="2" s="1"/>
  <c r="CB130" i="2"/>
  <c r="AO149" i="2"/>
  <c r="AP149" i="2" s="1"/>
  <c r="AQ149" i="2" s="1"/>
  <c r="AR149" i="2" s="1"/>
  <c r="AS149" i="2" s="1"/>
  <c r="AT149" i="2" s="1"/>
  <c r="AU149" i="2" s="1"/>
  <c r="AV149" i="2" s="1"/>
  <c r="AW149" i="2" s="1"/>
  <c r="AX150" i="2"/>
  <c r="AY150" i="2" s="1"/>
  <c r="AZ150" i="2" s="1"/>
  <c r="BA150" i="2" s="1"/>
  <c r="BB150" i="2" s="1"/>
  <c r="BC150" i="2" s="1"/>
  <c r="BD150" i="2" s="1"/>
  <c r="BE150" i="2" s="1"/>
  <c r="BF150" i="2" s="1"/>
  <c r="BG150" i="2" s="1"/>
  <c r="AO131" i="2"/>
  <c r="AP131" i="2" s="1"/>
  <c r="AQ131" i="2" s="1"/>
  <c r="AR131" i="2" s="1"/>
  <c r="AS131" i="2" s="1"/>
  <c r="AT131" i="2" s="1"/>
  <c r="AU131" i="2" s="1"/>
  <c r="AV131" i="2" s="1"/>
  <c r="AW131" i="2" s="1"/>
  <c r="CB121" i="2"/>
  <c r="AY140" i="2"/>
  <c r="AZ140" i="2" s="1"/>
  <c r="BA140" i="2" s="1"/>
  <c r="BB140" i="2" s="1"/>
  <c r="BC140" i="2" s="1"/>
  <c r="BD140" i="2" s="1"/>
  <c r="BE140" i="2" s="1"/>
  <c r="BF140" i="2" s="1"/>
  <c r="BG140" i="2" s="1"/>
  <c r="BH141" i="2"/>
  <c r="BH121" i="2"/>
  <c r="BR120" i="2"/>
  <c r="BS120" i="2" s="1"/>
  <c r="BT120" i="2" s="1"/>
  <c r="BU120" i="2" s="1"/>
  <c r="BV120" i="2" s="1"/>
  <c r="BW120" i="2" s="1"/>
  <c r="BX120" i="2" s="1"/>
  <c r="BY120" i="2" s="1"/>
  <c r="BZ120" i="2" s="1"/>
  <c r="CA120" i="2" s="1"/>
  <c r="BI119" i="2"/>
  <c r="BJ119" i="2" s="1"/>
  <c r="BK119" i="2" s="1"/>
  <c r="BL119" i="2" s="1"/>
  <c r="BM119" i="2" s="1"/>
  <c r="BN119" i="2" s="1"/>
  <c r="BO119" i="2" s="1"/>
  <c r="BP119" i="2" s="1"/>
  <c r="BQ119" i="2" s="1"/>
  <c r="AX120" i="2"/>
  <c r="AY120" i="2" s="1"/>
  <c r="AZ120" i="2" s="1"/>
  <c r="BA120" i="2" s="1"/>
  <c r="BB120" i="2" s="1"/>
  <c r="BC120" i="2" s="1"/>
  <c r="BD120" i="2" s="1"/>
  <c r="BE120" i="2" s="1"/>
  <c r="BF120" i="2" s="1"/>
  <c r="BG120" i="2" s="1"/>
  <c r="AO119" i="2"/>
  <c r="AP119" i="2" s="1"/>
  <c r="AQ119" i="2" s="1"/>
  <c r="AR119" i="2" s="1"/>
  <c r="AS119" i="2" s="1"/>
  <c r="AT119" i="2" s="1"/>
  <c r="AU119" i="2" s="1"/>
  <c r="AV119" i="2" s="1"/>
  <c r="AW119" i="2" s="1"/>
  <c r="BI106" i="2"/>
  <c r="BJ106" i="2" s="1"/>
  <c r="BK106" i="2" s="1"/>
  <c r="BL106" i="2" s="1"/>
  <c r="BM106" i="2" s="1"/>
  <c r="BN106" i="2" s="1"/>
  <c r="BO106" i="2" s="1"/>
  <c r="BP106" i="2" s="1"/>
  <c r="BQ106" i="2" s="1"/>
  <c r="BH130" i="2"/>
  <c r="AY129" i="2"/>
  <c r="AZ129" i="2" s="1"/>
  <c r="BA129" i="2" s="1"/>
  <c r="BB129" i="2" s="1"/>
  <c r="BC129" i="2" s="1"/>
  <c r="BD129" i="2" s="1"/>
  <c r="BE129" i="2" s="1"/>
  <c r="BF129" i="2" s="1"/>
  <c r="BG129" i="2" s="1"/>
  <c r="BI129" i="2"/>
  <c r="BJ129" i="2" s="1"/>
  <c r="BK129" i="2" s="1"/>
  <c r="BL129" i="2" s="1"/>
  <c r="BM129" i="2" s="1"/>
  <c r="BN129" i="2" s="1"/>
  <c r="BO129" i="2" s="1"/>
  <c r="BP129" i="2" s="1"/>
  <c r="BQ129" i="2" s="1"/>
  <c r="AX141" i="2"/>
  <c r="AO140" i="2"/>
  <c r="AP140" i="2" s="1"/>
  <c r="AQ140" i="2" s="1"/>
  <c r="AR140" i="2" s="1"/>
  <c r="AS140" i="2" s="1"/>
  <c r="AT140" i="2" s="1"/>
  <c r="AU140" i="2" s="1"/>
  <c r="AV140" i="2" s="1"/>
  <c r="AW140" i="2" s="1"/>
  <c r="AY141" i="2" l="1"/>
  <c r="AZ141" i="2" s="1"/>
  <c r="BA141" i="2" s="1"/>
  <c r="BB141" i="2" s="1"/>
  <c r="BC141" i="2" s="1"/>
  <c r="BD141" i="2" s="1"/>
  <c r="BE141" i="2" s="1"/>
  <c r="BF141" i="2" s="1"/>
  <c r="BG141" i="2" s="1"/>
  <c r="AO150" i="2"/>
  <c r="AP150" i="2" s="1"/>
  <c r="AQ150" i="2" s="1"/>
  <c r="AR150" i="2" s="1"/>
  <c r="AS150" i="2" s="1"/>
  <c r="AT150" i="2" s="1"/>
  <c r="AU150" i="2" s="1"/>
  <c r="AV150" i="2" s="1"/>
  <c r="AW150" i="2" s="1"/>
  <c r="AX151" i="2"/>
  <c r="AY151" i="2" s="1"/>
  <c r="AZ151" i="2" s="1"/>
  <c r="BA151" i="2" s="1"/>
  <c r="BB151" i="2" s="1"/>
  <c r="BC151" i="2" s="1"/>
  <c r="BD151" i="2" s="1"/>
  <c r="BE151" i="2" s="1"/>
  <c r="BF151" i="2" s="1"/>
  <c r="BG151" i="2" s="1"/>
  <c r="BS141" i="2"/>
  <c r="BT141" i="2" s="1"/>
  <c r="BU141" i="2" s="1"/>
  <c r="BV141" i="2" s="1"/>
  <c r="BW141" i="2" s="1"/>
  <c r="BX141" i="2" s="1"/>
  <c r="BY141" i="2" s="1"/>
  <c r="BZ141" i="2" s="1"/>
  <c r="CA141" i="2" s="1"/>
  <c r="BI141" i="2"/>
  <c r="BJ141" i="2" s="1"/>
  <c r="BK141" i="2" s="1"/>
  <c r="BL141" i="2" s="1"/>
  <c r="BM141" i="2" s="1"/>
  <c r="BN141" i="2" s="1"/>
  <c r="BO141" i="2" s="1"/>
  <c r="BP141" i="2" s="1"/>
  <c r="BQ141" i="2" s="1"/>
  <c r="AO141" i="2"/>
  <c r="AP141" i="2" s="1"/>
  <c r="AQ141" i="2" s="1"/>
  <c r="AR141" i="2" s="1"/>
  <c r="AS141" i="2" s="1"/>
  <c r="AT141" i="2" s="1"/>
  <c r="AU141" i="2" s="1"/>
  <c r="AV141" i="2" s="1"/>
  <c r="AW141" i="2" s="1"/>
  <c r="BR121" i="2"/>
  <c r="BI120" i="2"/>
  <c r="BJ120" i="2" s="1"/>
  <c r="BK120" i="2" s="1"/>
  <c r="BL120" i="2" s="1"/>
  <c r="BM120" i="2" s="1"/>
  <c r="BN120" i="2" s="1"/>
  <c r="BO120" i="2" s="1"/>
  <c r="BP120" i="2" s="1"/>
  <c r="BQ120" i="2" s="1"/>
  <c r="CB131" i="2"/>
  <c r="BS130" i="2"/>
  <c r="BT130" i="2" s="1"/>
  <c r="BU130" i="2" s="1"/>
  <c r="BV130" i="2" s="1"/>
  <c r="BW130" i="2" s="1"/>
  <c r="BX130" i="2" s="1"/>
  <c r="BY130" i="2" s="1"/>
  <c r="BZ130" i="2" s="1"/>
  <c r="CA130" i="2" s="1"/>
  <c r="AX110" i="2"/>
  <c r="AO109" i="2"/>
  <c r="AP109" i="2" s="1"/>
  <c r="AQ109" i="2" s="1"/>
  <c r="AR109" i="2" s="1"/>
  <c r="AS109" i="2" s="1"/>
  <c r="AT109" i="2" s="1"/>
  <c r="AU109" i="2" s="1"/>
  <c r="AV109" i="2" s="1"/>
  <c r="AW109" i="2" s="1"/>
  <c r="AY109" i="2"/>
  <c r="AZ109" i="2" s="1"/>
  <c r="BA109" i="2" s="1"/>
  <c r="BB109" i="2" s="1"/>
  <c r="BC109" i="2" s="1"/>
  <c r="BD109" i="2" s="1"/>
  <c r="BE109" i="2" s="1"/>
  <c r="BF109" i="2" s="1"/>
  <c r="BG109" i="2" s="1"/>
  <c r="BH131" i="2"/>
  <c r="AY130" i="2"/>
  <c r="AZ130" i="2" s="1"/>
  <c r="BA130" i="2" s="1"/>
  <c r="BB130" i="2" s="1"/>
  <c r="BC130" i="2" s="1"/>
  <c r="BD130" i="2" s="1"/>
  <c r="BE130" i="2" s="1"/>
  <c r="BF130" i="2" s="1"/>
  <c r="BG130" i="2" s="1"/>
  <c r="BI130" i="2"/>
  <c r="BJ130" i="2" s="1"/>
  <c r="BK130" i="2" s="1"/>
  <c r="BL130" i="2" s="1"/>
  <c r="BM130" i="2" s="1"/>
  <c r="BN130" i="2" s="1"/>
  <c r="BO130" i="2" s="1"/>
  <c r="BP130" i="2" s="1"/>
  <c r="BQ130" i="2" s="1"/>
  <c r="AX121" i="2"/>
  <c r="AY121" i="2" s="1"/>
  <c r="AZ121" i="2" s="1"/>
  <c r="BA121" i="2" s="1"/>
  <c r="BB121" i="2" s="1"/>
  <c r="BC121" i="2" s="1"/>
  <c r="BD121" i="2" s="1"/>
  <c r="BE121" i="2" s="1"/>
  <c r="BF121" i="2" s="1"/>
  <c r="BG121" i="2" s="1"/>
  <c r="AO120" i="2"/>
  <c r="AP120" i="2" s="1"/>
  <c r="AQ120" i="2" s="1"/>
  <c r="AR120" i="2" s="1"/>
  <c r="AS120" i="2" s="1"/>
  <c r="AT120" i="2" s="1"/>
  <c r="AU120" i="2" s="1"/>
  <c r="AV120" i="2" s="1"/>
  <c r="AW120" i="2" s="1"/>
  <c r="BS121" i="2"/>
  <c r="BT121" i="2" s="1"/>
  <c r="BU121" i="2" s="1"/>
  <c r="BV121" i="2" s="1"/>
  <c r="BW121" i="2" s="1"/>
  <c r="BX121" i="2" s="1"/>
  <c r="BY121" i="2" s="1"/>
  <c r="BZ121" i="2" s="1"/>
  <c r="CA121" i="2" s="1"/>
  <c r="AO121" i="2" l="1"/>
  <c r="AP121" i="2" s="1"/>
  <c r="AQ121" i="2" s="1"/>
  <c r="AR121" i="2" s="1"/>
  <c r="AS121" i="2" s="1"/>
  <c r="AT121" i="2" s="1"/>
  <c r="AU121" i="2" s="1"/>
  <c r="AV121" i="2" s="1"/>
  <c r="AW121" i="2" s="1"/>
  <c r="AX111" i="2"/>
  <c r="AO110" i="2"/>
  <c r="AP110" i="2" s="1"/>
  <c r="AQ110" i="2" s="1"/>
  <c r="AR110" i="2" s="1"/>
  <c r="AS110" i="2" s="1"/>
  <c r="AT110" i="2" s="1"/>
  <c r="AU110" i="2" s="1"/>
  <c r="AV110" i="2" s="1"/>
  <c r="AW110" i="2" s="1"/>
  <c r="AY110" i="2"/>
  <c r="AZ110" i="2" s="1"/>
  <c r="BA110" i="2" s="1"/>
  <c r="BB110" i="2" s="1"/>
  <c r="BC110" i="2" s="1"/>
  <c r="BD110" i="2" s="1"/>
  <c r="BE110" i="2" s="1"/>
  <c r="BF110" i="2" s="1"/>
  <c r="BG110" i="2" s="1"/>
  <c r="BS131" i="2"/>
  <c r="BT131" i="2" s="1"/>
  <c r="BU131" i="2" s="1"/>
  <c r="BV131" i="2" s="1"/>
  <c r="BW131" i="2" s="1"/>
  <c r="BX131" i="2" s="1"/>
  <c r="BY131" i="2" s="1"/>
  <c r="BZ131" i="2" s="1"/>
  <c r="CA131" i="2" s="1"/>
  <c r="BI121" i="2"/>
  <c r="BJ121" i="2" s="1"/>
  <c r="BK121" i="2" s="1"/>
  <c r="BL121" i="2" s="1"/>
  <c r="BM121" i="2" s="1"/>
  <c r="BN121" i="2" s="1"/>
  <c r="BO121" i="2" s="1"/>
  <c r="BP121" i="2" s="1"/>
  <c r="BQ121" i="2" s="1"/>
  <c r="AY131" i="2"/>
  <c r="AZ131" i="2" s="1"/>
  <c r="BA131" i="2" s="1"/>
  <c r="BB131" i="2" s="1"/>
  <c r="BC131" i="2" s="1"/>
  <c r="BD131" i="2" s="1"/>
  <c r="BE131" i="2" s="1"/>
  <c r="BF131" i="2" s="1"/>
  <c r="BG131" i="2" s="1"/>
  <c r="BI131" i="2"/>
  <c r="BJ131" i="2" s="1"/>
  <c r="BK131" i="2" s="1"/>
  <c r="BL131" i="2" s="1"/>
  <c r="BM131" i="2" s="1"/>
  <c r="BN131" i="2" s="1"/>
  <c r="BO131" i="2" s="1"/>
  <c r="BP131" i="2" s="1"/>
  <c r="BQ131" i="2" s="1"/>
  <c r="AO151" i="2"/>
  <c r="AP151" i="2" s="1"/>
  <c r="AQ151" i="2" s="1"/>
  <c r="AR151" i="2" s="1"/>
  <c r="AS151" i="2" s="1"/>
  <c r="AT151" i="2" s="1"/>
  <c r="AU151" i="2" s="1"/>
  <c r="AV151" i="2" s="1"/>
  <c r="AW151" i="2" s="1"/>
  <c r="AO111" i="2" l="1"/>
  <c r="AP111" i="2" s="1"/>
  <c r="AQ111" i="2" s="1"/>
  <c r="AR111" i="2" s="1"/>
  <c r="AS111" i="2" s="1"/>
  <c r="AT111" i="2" s="1"/>
  <c r="AU111" i="2" s="1"/>
  <c r="AV111" i="2" s="1"/>
  <c r="AW111" i="2" s="1"/>
  <c r="AY111" i="2"/>
  <c r="AZ111" i="2" s="1"/>
  <c r="BA111" i="2" s="1"/>
  <c r="BB111" i="2" s="1"/>
  <c r="BC111" i="2" s="1"/>
  <c r="BD111" i="2" s="1"/>
  <c r="BE111" i="2" s="1"/>
  <c r="BF111" i="2" s="1"/>
  <c r="BG111" i="2" s="1"/>
  <c r="U28" i="2"/>
  <c r="U31" i="2"/>
  <c r="AD31" i="2" s="1"/>
  <c r="V34" i="2" l="1"/>
  <c r="V24" i="2"/>
  <c r="S24" i="2"/>
  <c r="O34" i="2"/>
  <c r="Y69" i="2"/>
  <c r="AD66" i="2" s="1"/>
  <c r="AE34" i="2" l="1"/>
  <c r="AD63" i="2"/>
  <c r="Y66" i="2" s="1"/>
  <c r="Y63" i="2"/>
  <c r="M74" i="2"/>
  <c r="M90" i="2" l="1"/>
  <c r="X56" i="2"/>
  <c r="Y87" i="2"/>
  <c r="Y78" i="2" l="1"/>
  <c r="Y84" i="2"/>
  <c r="AD78" i="2"/>
  <c r="AD81" i="2"/>
  <c r="Y81" i="2"/>
  <c r="U93" i="2"/>
  <c r="AD93" i="2" s="1"/>
  <c r="U9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I5" authorId="0" shapeId="0" xr:uid="{00000000-0006-0000-0000-000001000000}">
      <text>
        <r>
          <rPr>
            <b/>
            <sz val="12"/>
            <color rgb="FF000000"/>
            <rFont val="Tahoma"/>
            <family val="2"/>
            <charset val="162"/>
          </rPr>
          <t>KALKIŞ MEYDANININ FEET CİNSİNDEN BASINÇ İRTİFASI. İRTİFAYI FEET OLARAK GİR. EN AZ "0" , EN FAZLA "16400" FEET GİRİLEBİLİR.</t>
        </r>
        <r>
          <rPr>
            <sz val="9"/>
            <color rgb="FF000000"/>
            <rFont val="Tahoma"/>
            <charset val="1"/>
          </rPr>
          <t xml:space="preserve">
</t>
        </r>
      </text>
    </comment>
    <comment ref="N5" authorId="0" shapeId="0" xr:uid="{00000000-0006-0000-0000-000002000000}">
      <text>
        <r>
          <rPr>
            <b/>
            <sz val="12"/>
            <color rgb="FF000000"/>
            <rFont val="Tahoma"/>
            <family val="2"/>
            <charset val="162"/>
          </rPr>
          <t>FEET OLARAK GİRİLEN BASINÇ İRTİFASININ METRE CİNSİNDEN KARŞILIĞI.</t>
        </r>
      </text>
    </comment>
    <comment ref="S5" authorId="0" shapeId="0" xr:uid="{00000000-0006-0000-0000-000003000000}">
      <text>
        <r>
          <rPr>
            <b/>
            <sz val="12"/>
            <color rgb="FF000000"/>
            <rFont val="Tahoma"/>
            <family val="2"/>
            <charset val="162"/>
          </rPr>
          <t>KALKIŞ MEYDANINDAKİ HAVA SICAKLIĞI. SANTİGRAT CİNSİNDEN. EN DÜŞÜK   -50, EN YÜKSEK +50 DERECE GİRİLİR.</t>
        </r>
      </text>
    </comment>
    <comment ref="Y5" authorId="0" shapeId="0" xr:uid="{00000000-0006-0000-0000-000004000000}">
      <text>
        <r>
          <rPr>
            <b/>
            <sz val="12"/>
            <color indexed="81"/>
            <rFont val="Tahoma"/>
            <family val="2"/>
            <charset val="162"/>
          </rPr>
          <t>KALKIŞ MEYDANINDAKİ RÜZGAR ŞİDDETİ. KNOT CİNSİNDEN GİRİLİR.</t>
        </r>
      </text>
    </comment>
    <comment ref="AB5" authorId="0" shapeId="0" xr:uid="{00000000-0006-0000-0000-000005000000}">
      <text>
        <r>
          <rPr>
            <b/>
            <sz val="12"/>
            <color indexed="81"/>
            <rFont val="Tahoma"/>
            <family val="2"/>
            <charset val="162"/>
          </rPr>
          <t>KNOT OLARAK GİRİLEN RÜZGAR DURUMUNUN METRE/SANİYE CİNSİNDEN KARŞILIĞI.</t>
        </r>
      </text>
    </comment>
    <comment ref="AF5" authorId="0" shapeId="0" xr:uid="{00000000-0006-0000-0000-000006000000}">
      <text>
        <r>
          <rPr>
            <b/>
            <sz val="12"/>
            <color indexed="81"/>
            <rFont val="Tahoma"/>
            <family val="2"/>
            <charset val="162"/>
          </rPr>
          <t xml:space="preserve">RÜZGARIN YÖNÜNÜN SEÇİMİ. </t>
        </r>
      </text>
    </comment>
    <comment ref="M9" authorId="0" shapeId="0" xr:uid="{00000000-0006-0000-0000-000007000000}">
      <text>
        <r>
          <rPr>
            <b/>
            <sz val="12"/>
            <color rgb="FF000000"/>
            <rFont val="Tahoma"/>
            <family val="2"/>
            <charset val="162"/>
          </rPr>
          <t>HELİKPTERİN GÖVDE LOG BOOK'UNDAN ÇIKARTILAN TEMEL AĞIRLIĞIDIR. KİLOGRAM CİNSİNDEN GİRİLİR. HELİKOPTERLERİMİZDE BU DEĞER YAKLAŞIK 7770 Kg. DIR.</t>
        </r>
      </text>
    </comment>
    <comment ref="AD9" authorId="0" shapeId="0" xr:uid="{00000000-0006-0000-0000-000008000000}">
      <text>
        <r>
          <rPr>
            <b/>
            <sz val="12"/>
            <color rgb="FF000000"/>
            <rFont val="Tahoma"/>
            <family val="2"/>
            <charset val="162"/>
          </rPr>
          <t>SEÇİLEN BASINÇ İRTİFASI VE SICAKLIĞA GÖRE MOTOR ÇALIŞTIRMAK İÇİN GEREKLİ EN DÜŞÜK APU HAVA BASINCININ HESAPLANMIŞ DEĞERİDİR. FLIGHT MANUAL FIG.3.2 DEN ÇIKARTILMIŞTIR.</t>
        </r>
        <r>
          <rPr>
            <sz val="9"/>
            <color rgb="FF000000"/>
            <rFont val="Tahoma"/>
            <family val="2"/>
            <charset val="162"/>
          </rPr>
          <t xml:space="preserve">
</t>
        </r>
      </text>
    </comment>
    <comment ref="M12" authorId="0" shapeId="0" xr:uid="{00000000-0006-0000-0000-000009000000}">
      <text>
        <r>
          <rPr>
            <b/>
            <sz val="12"/>
            <color rgb="FF000000"/>
            <rFont val="Tahoma"/>
            <family val="2"/>
            <charset val="162"/>
          </rPr>
          <t>ALINAN YAKITIN MİKTARI. LİTRE CİNSİNDEN GİRİLİR.</t>
        </r>
      </text>
    </comment>
    <comment ref="R12" authorId="0" shapeId="0" xr:uid="{00000000-0006-0000-0000-00000A000000}">
      <text>
        <r>
          <rPr>
            <b/>
            <sz val="12"/>
            <color rgb="FF000000"/>
            <rFont val="Tahoma"/>
            <family val="2"/>
            <charset val="162"/>
          </rPr>
          <t>ALINAN YAKITIN KİLOGRAM CİNSİNE ÇEVRİMİ. SICAKLIK GÖZARDI EDİLMİŞTİR. ÖZAĞIRLIĞI 0,79 OLARAK HESAPLANMIŞTIR.</t>
        </r>
        <r>
          <rPr>
            <sz val="9"/>
            <color rgb="FF000000"/>
            <rFont val="Tahoma"/>
            <family val="2"/>
            <charset val="162"/>
          </rPr>
          <t xml:space="preserve">
</t>
        </r>
      </text>
    </comment>
    <comment ref="AD12" authorId="0" shapeId="0" xr:uid="{00000000-0006-0000-0000-00000B000000}">
      <text>
        <r>
          <rPr>
            <b/>
            <sz val="12"/>
            <color indexed="81"/>
            <rFont val="Tahoma"/>
            <family val="2"/>
            <charset val="162"/>
          </rPr>
          <t>SEÇİLEN SICAKLIĞA GÖRE MOTOR ÇALIŞTIRIRKEN AŞILMAMASI GEREKEN MOTOR TIT SINIRI İÇİN HESAPLANMIŞ DEĞERDİR. FLIGHT MANUAL FIG.3.3 DEN ÇIKARTILMIŞTIR.</t>
        </r>
      </text>
    </comment>
    <comment ref="N15" authorId="0" shapeId="0" xr:uid="{00000000-0006-0000-0000-00000C000000}">
      <text>
        <r>
          <rPr>
            <b/>
            <sz val="12"/>
            <color rgb="FF000000"/>
            <rFont val="Tahoma"/>
            <family val="2"/>
            <charset val="162"/>
          </rPr>
          <t>DUST PROTECTION DEVICE (DPD) AÇILACAKSA 200 Kg. ETKİLER. BUNUN İÇİN "ON" SEÇİLİR.</t>
        </r>
        <r>
          <rPr>
            <sz val="9"/>
            <color rgb="FF000000"/>
            <rFont val="Tahoma"/>
            <family val="2"/>
            <charset val="162"/>
          </rPr>
          <t xml:space="preserve">
</t>
        </r>
      </text>
    </comment>
    <comment ref="P15" authorId="0" shapeId="0" xr:uid="{00000000-0006-0000-0000-00000D000000}">
      <text>
        <r>
          <rPr>
            <b/>
            <sz val="12"/>
            <color rgb="FF000000"/>
            <rFont val="Tahoma"/>
            <family val="2"/>
            <charset val="162"/>
          </rPr>
          <t>GÖVDE ÜSTÜ VİNCİ (KURTARMA VİNCİ LPG-150) TAKILI İSE  "</t>
        </r>
        <r>
          <rPr>
            <sz val="12"/>
            <color rgb="FF000000"/>
            <rFont val="Arial Tur"/>
            <charset val="162"/>
          </rPr>
          <t>√</t>
        </r>
        <r>
          <rPr>
            <b/>
            <sz val="12"/>
            <color rgb="FF000000"/>
            <rFont val="Tahoma"/>
            <family val="2"/>
            <charset val="162"/>
          </rPr>
          <t>" SEÇİLİR VE 47Kg. EKLENİR. TAKILI DEĞİLSE "X" SEÇİLİR.</t>
        </r>
      </text>
    </comment>
    <comment ref="R15" authorId="0" shapeId="0" xr:uid="{00000000-0006-0000-0000-00000E000000}">
      <text>
        <r>
          <rPr>
            <b/>
            <sz val="14"/>
            <color rgb="FF000000"/>
            <rFont val="Tahoma"/>
            <family val="2"/>
            <charset val="162"/>
          </rPr>
          <t>TABAN ZIRHI TAKILI  İSE  "√" SEÇİLİR VE 250Kg. EKLENİR. YOKSA "X" SEÇİLİR.</t>
        </r>
      </text>
    </comment>
    <comment ref="T15" authorId="0" shapeId="0" xr:uid="{00000000-0006-0000-0000-00000F000000}">
      <text>
        <r>
          <rPr>
            <b/>
            <sz val="12"/>
            <color rgb="FF000000"/>
            <rFont val="Tahoma"/>
            <family val="2"/>
            <charset val="162"/>
          </rPr>
          <t>BAMBI BUCKED BOŞ TAŞINIYORSA "EMPTY" SEÇİLEREK 90Kg. EKLENİR,  BAMBI BUCKED DOLU TAŞINIYORSA "FULL" SEÇİLEREK  2590Kg. EKLENİR. YOKSA "X" SEÇİLİR.</t>
        </r>
        <r>
          <rPr>
            <sz val="9"/>
            <color rgb="FF000000"/>
            <rFont val="Tahoma"/>
            <family val="2"/>
            <charset val="162"/>
          </rPr>
          <t xml:space="preserve">
</t>
        </r>
      </text>
    </comment>
    <comment ref="W15" authorId="0" shapeId="0" xr:uid="{00000000-0006-0000-0000-000010000000}">
      <text>
        <r>
          <rPr>
            <b/>
            <sz val="12"/>
            <color rgb="FF000000"/>
            <rFont val="Tahoma"/>
            <family val="2"/>
            <charset val="162"/>
          </rPr>
          <t>HIRSS TAKILI İSE "√" SEÇİLİR VE 300Kg. EKLENİR. TAKILI DEĞİLSE "X" SEÇİLİR.</t>
        </r>
      </text>
    </comment>
    <comment ref="AD15" authorId="0" shapeId="0" xr:uid="{00000000-0006-0000-0000-000011000000}">
      <text>
        <r>
          <rPr>
            <b/>
            <sz val="12"/>
            <color indexed="81"/>
            <rFont val="Tahoma"/>
            <family val="2"/>
            <charset val="162"/>
          </rPr>
          <t>SEÇİLEN SICAKLIĞA GÖRE MOTOR RÖLANTİ NTK DEĞERİNİN ALT SINIRIDIR. FLIGHT MANUAL FIG.3.3 DEN ÇIKARTILMIŞTIR.</t>
        </r>
      </text>
    </comment>
    <comment ref="AF15" authorId="0" shapeId="0" xr:uid="{00000000-0006-0000-0000-000012000000}">
      <text>
        <r>
          <rPr>
            <b/>
            <sz val="12"/>
            <color indexed="81"/>
            <rFont val="Tahoma"/>
            <family val="2"/>
            <charset val="162"/>
          </rPr>
          <t>SEÇİLEN SICAKLIĞA GÖRE MOTOR RÖLANTİ NTK DEĞERİNİN ÜST SINIRIDIR.  FLIGHT MANUAL FIG.3.3 DEN ÇIKARTILMIŞTIR.</t>
        </r>
      </text>
    </comment>
    <comment ref="N18" authorId="0" shapeId="0" xr:uid="{00000000-0006-0000-0000-000013000000}">
      <text>
        <r>
          <rPr>
            <b/>
            <sz val="12"/>
            <color rgb="FF000000"/>
            <rFont val="Tahoma"/>
            <family val="2"/>
            <charset val="162"/>
          </rPr>
          <t xml:space="preserve">MÜRETTEBAT AĞIRLIĞI GİRİLİR.  ORTALAMA 100Kg. DAN 4 KİŞİ 400Kg. OLARAK GİRİLEBİLİR. </t>
        </r>
      </text>
    </comment>
    <comment ref="P18" authorId="0" shapeId="0" xr:uid="{00000000-0006-0000-0000-000014000000}">
      <text>
        <r>
          <rPr>
            <b/>
            <sz val="12"/>
            <color indexed="81"/>
            <rFont val="Tahoma"/>
            <family val="2"/>
            <charset val="162"/>
          </rPr>
          <t>DAHİLİ TANK TAKILI İSE  "√" SEÇİLİR VE 50Kg. EKLENİR. TAKILI DEĞİLSE "X" SEÇİLİR.</t>
        </r>
      </text>
    </comment>
    <comment ref="R18" authorId="0" shapeId="0" xr:uid="{00000000-0006-0000-0000-000015000000}">
      <text>
        <r>
          <rPr>
            <b/>
            <sz val="12"/>
            <color rgb="FF000000"/>
            <rFont val="Tahoma"/>
            <family val="2"/>
            <charset val="162"/>
          </rPr>
          <t xml:space="preserve">ANTI-ICE SİSTEMİ AÇILACAKSA 800 Kg. ETKİLER. BUNUN İÇİN "ON" SEÇİLİR. </t>
        </r>
      </text>
    </comment>
    <comment ref="V18" authorId="0" shapeId="0" xr:uid="{00000000-0006-0000-0000-000016000000}">
      <text>
        <r>
          <rPr>
            <b/>
            <sz val="12"/>
            <color rgb="FF000000"/>
            <rFont val="Tahoma"/>
            <family val="2"/>
            <charset val="162"/>
          </rPr>
          <t>MISSION EQUIPMENT SEÇİMLERİ YAPILDIKTAN SONRA ETKİ EDECEK TOPLAM AĞIRLIĞIN KİLOGRAM OLARAK HESAPLANMIŞ DEĞERİDİR. BU DEĞERE DPD, ANTI-ICE VE SEU AĞIRLIK OLMADIĞINDAN EKLENMEMİŞTİR. DPD, ANTI-ICE VE SEU SEÇİMİ IGE VE OGE TABLO DEĞERİNDEN ÇIKARTILIR.</t>
        </r>
        <r>
          <rPr>
            <sz val="9"/>
            <color rgb="FF000000"/>
            <rFont val="Tahoma"/>
            <family val="2"/>
            <charset val="162"/>
          </rPr>
          <t xml:space="preserve">
</t>
        </r>
      </text>
    </comment>
    <comment ref="AD18" authorId="0" shapeId="0" xr:uid="{00000000-0006-0000-0000-000017000000}">
      <text>
        <r>
          <rPr>
            <b/>
            <sz val="12"/>
            <color indexed="81"/>
            <rFont val="Tahoma"/>
            <family val="2"/>
            <charset val="162"/>
          </rPr>
          <t>SEÇİLEN SICAKLIĞA GÖRE MOTOR AKSELERASYON TESTİ YAPILIRKEN AŞILMAMASI GEREKEN MOTOR TIT SINIRI İÇİN HESAPLANMIŞ DEĞERDİR</t>
        </r>
        <r>
          <rPr>
            <b/>
            <sz val="9"/>
            <color indexed="81"/>
            <rFont val="Tahoma"/>
            <family val="2"/>
            <charset val="162"/>
          </rPr>
          <t>.</t>
        </r>
        <r>
          <rPr>
            <b/>
            <sz val="12"/>
            <color indexed="81"/>
            <rFont val="Tahoma"/>
            <family val="2"/>
            <charset val="162"/>
          </rPr>
          <t xml:space="preserve"> FLIGHT MANUAL  FIG.3.4 DEN ÇIKARTILMIŞTIR.</t>
        </r>
      </text>
    </comment>
    <comment ref="M21" authorId="0" shapeId="0" xr:uid="{00000000-0006-0000-0000-000018000000}">
      <text>
        <r>
          <rPr>
            <b/>
            <sz val="12"/>
            <color rgb="FF000000"/>
            <rFont val="Tahoma"/>
            <family val="2"/>
            <charset val="162"/>
          </rPr>
          <t>KABİN İÇİNDE VEYA HARİCİ YÜK OLARAK TAŞINACAK YÜK VE-VEYA YOLCULARIN TOPLAM AĞIRLIĞININ GİRİLECEĞİ HÜCREDİR.</t>
        </r>
      </text>
    </comment>
    <comment ref="AD21" authorId="0" shapeId="0" xr:uid="{00000000-0006-0000-0000-000019000000}">
      <text>
        <r>
          <rPr>
            <b/>
            <sz val="12"/>
            <color rgb="FF000000"/>
            <rFont val="Tahoma"/>
            <family val="2"/>
            <charset val="162"/>
          </rPr>
          <t xml:space="preserve">SEÇİLEN BASINÇ İRTİFASINA GÖRE HESAPLANMIŞ NTK DÜZELTME FAKTÖRÜDÜR. </t>
        </r>
      </text>
    </comment>
    <comment ref="M24" authorId="0" shapeId="0" xr:uid="{00000000-0006-0000-0000-00001A000000}">
      <text>
        <r>
          <rPr>
            <b/>
            <sz val="12"/>
            <color rgb="FF000000"/>
            <rFont val="Tahoma"/>
            <family val="2"/>
            <charset val="162"/>
          </rPr>
          <t>OPERATING+FUEL+MISSION EQUIPMENT+PASSENGER/LOAD ALANLARINA GİRİLEN AĞIRLIKLARIN TOPLAMIDIR. BU HÜCRE YEŞİLSE KALKIŞ YAPILABİLİR. KIRMIZI İSE KALKIŞ YAPILAMAZ. HESAPLANAN YÜKLER GÖZDEN GEÇİRİLMELİDİR.</t>
        </r>
      </text>
    </comment>
    <comment ref="S24" authorId="0" shapeId="0" xr:uid="{00000000-0006-0000-0000-00001B000000}">
      <text>
        <r>
          <rPr>
            <b/>
            <sz val="12"/>
            <color indexed="81"/>
            <rFont val="Tahoma"/>
            <family val="2"/>
            <charset val="162"/>
          </rPr>
          <t>IGE KABİLİYETİ İÇERİSİNDE ALINABİLECEK FAYDALI YÜK MİKTARI . YEŞİLSE VERİLEN DEĞER KADAR YÜK ALINABİLİR. KIRMIZI İSE VERİLEN MİKTAR KADAR YÜK AZALTILMALIDIR.</t>
        </r>
      </text>
    </comment>
    <comment ref="V24" authorId="0" shapeId="0" xr:uid="{00000000-0006-0000-0000-00001C000000}">
      <text>
        <r>
          <rPr>
            <b/>
            <sz val="12"/>
            <color indexed="81"/>
            <rFont val="Tahoma"/>
            <family val="2"/>
            <charset val="162"/>
          </rPr>
          <t>OGE KABİLİYETİ İÇERİSİNDE ALINABİLECEK FAYDALI YÜK MİKTARI . YEŞİLSE VERİLEN DEĞER KADAR YÜK ALINABİLİR. KIRMIZI İSE VERİLEN MİKTAR KADAR YÜK AZALTILMALIDIR.</t>
        </r>
      </text>
    </comment>
    <comment ref="M28" authorId="0" shapeId="0" xr:uid="{00000000-0006-0000-0000-00001D000000}">
      <text>
        <r>
          <rPr>
            <b/>
            <sz val="12"/>
            <color rgb="FF000000"/>
            <rFont val="Tahoma"/>
            <family val="2"/>
            <charset val="162"/>
          </rPr>
          <t>FLIGHT MANUAL IGE GRAFİĞİNDEN ÇIKARTILMIŞ VE DPD,ANTI-ICE VE SEU SEÇİMLERİNDEN SONRA HESAPLANMIŞ MAXSİMUM KALDIRILABİLECEK YÜK MİKTARI.</t>
        </r>
      </text>
    </comment>
    <comment ref="U28" authorId="0" shapeId="0" xr:uid="{00000000-0006-0000-0000-00001E000000}">
      <text>
        <r>
          <rPr>
            <b/>
            <sz val="12"/>
            <color rgb="FF000000"/>
            <rFont val="Tahoma"/>
            <family val="2"/>
            <charset val="162"/>
          </rPr>
          <t xml:space="preserve">GİRİLEN RÜZGAR ŞİDDETİ VE YÖNÜNE GÖRE FLIGHT MANUAL IGE RÜZGAR DUZELTME KARTINDAN  
</t>
        </r>
        <r>
          <rPr>
            <b/>
            <sz val="12"/>
            <color rgb="FF000000"/>
            <rFont val="Tahoma"/>
            <family val="2"/>
            <charset val="162"/>
          </rPr>
          <t>HESAPLANAN DEĞERDİR.</t>
        </r>
      </text>
    </comment>
    <comment ref="AD28" authorId="0" shapeId="0" xr:uid="{00000000-0006-0000-0000-00001F000000}">
      <text>
        <r>
          <rPr>
            <b/>
            <sz val="12"/>
            <color rgb="FF000000"/>
            <rFont val="Tahoma"/>
            <family val="2"/>
            <charset val="162"/>
          </rPr>
          <t xml:space="preserve">SEÇİLEN İRTİFA, SICAKLIK, DPD, ANTI-ICE, SEU VE RÜZGAR DÜZELTMESİNDEN SONRA IGE İÇİN MAXIMUM KALKIŞ AĞIRLIĞINI GÖSTERİR.                                                                                                                                                                                                                                                                                                                                                                                                                                                                                                                                                                                                                                                                                                                                                                                                                                                                                                                                                                                                                                                                                                                                                                                                                                                                                                                                                                                                                                                                                                                                                                                                                                                                                                                                                                                                                                                                                                                                                                                                                                                                                                                                                                                                                                                                                                                                                                                                                                                                                                                                                                                                                                                                                                                                                                                                                                                                                                                                                                                                                                                                                                                                                                                                                                                                                                                                                                                                                                                                                                                                                                                                                                                                                                                                                                                                                                                                                                                                                                                                                                                                                                                                                                                                                                                                                                                                                                                                                                                                                                                                                                                                                                                                                                                                                                                                                                                                                                                                                                                                                                                                                                                                                                                                                                                                                                                                                                                                                                                                                                                                                                                                                                                                                                                                                                                                                                                                                                                                                                                                                                                                                                                                                                                                                                                                                                                                                                                                                                                                                                                                                                                                                                                                                                                                                                                                                                                                                                                                                                                                                                                                                                                                                                                                                                                                                                                                                                                                                                                                                                                                                                                                                                                                                                                                                                                                                                                                                                                 </t>
        </r>
      </text>
    </comment>
    <comment ref="M31" authorId="0" shapeId="0" xr:uid="{00000000-0006-0000-0000-000020000000}">
      <text>
        <r>
          <rPr>
            <b/>
            <sz val="12"/>
            <color rgb="FF000000"/>
            <rFont val="Tahoma"/>
            <family val="2"/>
            <charset val="162"/>
          </rPr>
          <t>FLIGHT MANUAL OGE GRAFİĞİNDEN ÇIKARTILMIŞ VE DPD,ANTI-ICE VE SEU SEÇİMLERİNDEN SONRA HESAPLANMIŞ MAXSİMUM KALDIRILABİLECEK YÜK MİKTARI.</t>
        </r>
      </text>
    </comment>
    <comment ref="U31" authorId="0" shapeId="0" xr:uid="{00000000-0006-0000-0000-000021000000}">
      <text>
        <r>
          <rPr>
            <b/>
            <sz val="12"/>
            <color indexed="81"/>
            <rFont val="Tahoma"/>
            <family val="2"/>
            <charset val="162"/>
          </rPr>
          <t>GİRİLEN RÜZGAR ŞİDDETİ VE YÖNÜNE GÖRE FLIGHT MANUAL OGE RÜZGAR DUZELTME KARTINDAN  
HESAPLANAN DEĞERDİR.</t>
        </r>
      </text>
    </comment>
    <comment ref="AD31" authorId="0" shapeId="0" xr:uid="{00000000-0006-0000-0000-000022000000}">
      <text>
        <r>
          <rPr>
            <b/>
            <sz val="12"/>
            <color indexed="81"/>
            <rFont val="Tahoma"/>
            <family val="2"/>
            <charset val="162"/>
          </rPr>
          <t xml:space="preserve">SEÇİLEN İRTİFA, SICAKLIK, DPD, ANTI-ICE, SEU VE RÜZGAR DÜZELTMESİNDEN SONRA OGE İÇİN MAXIMUM KALKIŞ AĞIRLIĞINI GÖSTERİR.  </t>
        </r>
        <r>
          <rPr>
            <b/>
            <sz val="9"/>
            <color indexed="81"/>
            <rFont val="Tahoma"/>
            <charset val="1"/>
          </rPr>
          <t xml:space="preserve">     </t>
        </r>
      </text>
    </comment>
    <comment ref="O34" authorId="0" shapeId="0" xr:uid="{00000000-0006-0000-0000-000023000000}">
      <text>
        <r>
          <rPr>
            <b/>
            <sz val="12"/>
            <color indexed="81"/>
            <rFont val="Tahoma"/>
            <family val="2"/>
            <charset val="162"/>
          </rPr>
          <t>SEÇİLEN İRTİFA VE SICAKLIKTA ALINAN YÜKE GÖRE IGE HOVER KABİLİYETİ VARSA "YES" YEŞİL, YOKSA "NO" KIRMIZI OLUR.</t>
        </r>
      </text>
    </comment>
    <comment ref="V34" authorId="0" shapeId="0" xr:uid="{00000000-0006-0000-0000-000024000000}">
      <text>
        <r>
          <rPr>
            <b/>
            <sz val="12"/>
            <color indexed="81"/>
            <rFont val="Tahoma"/>
            <family val="2"/>
            <charset val="162"/>
          </rPr>
          <t>SEÇİLEN İRTİFA VE SICAKLIKTA ALINAN YÜKE GÖRE OGE HOVER KABİLİYETİ VARSA "YES" YEŞİL, YOKSA "NO" KIRMIZI OLUR.</t>
        </r>
      </text>
    </comment>
    <comment ref="AE34" authorId="0" shapeId="0" xr:uid="{00000000-0006-0000-0000-000025000000}">
      <text>
        <r>
          <rPr>
            <b/>
            <sz val="12"/>
            <color indexed="81"/>
            <rFont val="Tahoma"/>
            <family val="2"/>
            <charset val="162"/>
          </rPr>
          <t>SEÇİLEN İRTİFA VE SICAKLIKTA ALINAN YÜKE GÖRE HEM IGE HEM DE OGE HOVER KABİLİYETİ VARSA "YES" YEŞİL, YOKSA "NO" KIRMIZI OLUR.</t>
        </r>
        <r>
          <rPr>
            <sz val="9"/>
            <color indexed="81"/>
            <rFont val="Tahoma"/>
            <family val="2"/>
            <charset val="162"/>
          </rPr>
          <t xml:space="preserve">
</t>
        </r>
      </text>
    </comment>
    <comment ref="Z37" authorId="0" shapeId="0" xr:uid="{00000000-0006-0000-0000-000026000000}">
      <text>
        <r>
          <rPr>
            <b/>
            <sz val="12"/>
            <color rgb="FF000000"/>
            <rFont val="Tahoma"/>
            <family val="2"/>
            <charset val="162"/>
          </rPr>
          <t xml:space="preserve">SEÇİLEN İRTİFA VE SICAKLIĞA GÖRE NOMINAL POWERA GİRİŞ DEĞERİDİR. </t>
        </r>
        <r>
          <rPr>
            <b/>
            <sz val="12"/>
            <color rgb="FF000000"/>
            <rFont val="Arial Tur"/>
            <charset val="162"/>
          </rPr>
          <t>Δ</t>
        </r>
        <r>
          <rPr>
            <b/>
            <sz val="12"/>
            <color rgb="FF000000"/>
            <rFont val="Tahoma"/>
            <family val="2"/>
            <charset val="162"/>
          </rPr>
          <t>NTK EKLENEREK FLIGHT MANUALDAKİ FIG.4.2 DEN ÇIKARTILMIŞTIR.</t>
        </r>
        <r>
          <rPr>
            <sz val="9"/>
            <color rgb="FF000000"/>
            <rFont val="Tahoma"/>
            <family val="2"/>
            <charset val="162"/>
          </rPr>
          <t xml:space="preserve">
</t>
        </r>
      </text>
    </comment>
    <comment ref="AD37" authorId="0" shapeId="0" xr:uid="{00000000-0006-0000-0000-000027000000}">
      <text>
        <r>
          <rPr>
            <b/>
            <sz val="12"/>
            <color rgb="FF000000"/>
            <rFont val="Tahoma"/>
            <family val="2"/>
            <charset val="162"/>
          </rPr>
          <t>SEÇİLEN İRTİFA VE SICAKLIĞA GÖRE NOMINAL POWERDAN ÇIKIŞ TAKE-OFF A GİRİŞ DEĞERİDİR. ΔNTK EKLENEREK FLIGHT MANUALDAKİ FIG.4.2 DEN ÇIKARTILMIŞTIR.</t>
        </r>
      </text>
    </comment>
    <comment ref="Z40" authorId="0" shapeId="0" xr:uid="{00000000-0006-0000-0000-000028000000}">
      <text>
        <r>
          <rPr>
            <b/>
            <sz val="12"/>
            <color rgb="FF000000"/>
            <rFont val="Tahoma"/>
            <family val="2"/>
            <charset val="162"/>
          </rPr>
          <t>SEÇİLEN İRTİFA VE SICAKLIĞA GÖRE TAKE-OFF'A GİRİŞ DEĞERİDİR. ΔNTK EKLENEREK FLIGHT MANUALDAKİ FIG.4.2 DEN ÇIKARTILMIŞTIR.</t>
        </r>
        <r>
          <rPr>
            <sz val="9"/>
            <color rgb="FF000000"/>
            <rFont val="Tahoma"/>
            <family val="2"/>
            <charset val="162"/>
          </rPr>
          <t xml:space="preserve">
</t>
        </r>
      </text>
    </comment>
    <comment ref="AD40" authorId="0" shapeId="0" xr:uid="{00000000-0006-0000-0000-000029000000}">
      <text>
        <r>
          <rPr>
            <b/>
            <sz val="12"/>
            <color rgb="FF000000"/>
            <rFont val="Tahoma"/>
            <family val="2"/>
            <charset val="162"/>
          </rPr>
          <t>SEÇİLEN İRTİFA VE SICAKLIĞA GÖRE TAKE-OFF'UN MAKSİMUM DEĞERİDİR. ΔNTK EKLENEREK FLIGHT MANUALDAKİ FIG.4.2 DEN ÇIKARTILMIŞTIR.</t>
        </r>
      </text>
    </comment>
    <comment ref="Z43" authorId="0" shapeId="0" xr:uid="{00000000-0006-0000-0000-00002A000000}">
      <text>
        <r>
          <rPr>
            <b/>
            <sz val="12"/>
            <color indexed="81"/>
            <rFont val="Tahoma"/>
            <family val="2"/>
            <charset val="162"/>
          </rPr>
          <t>SEÇİLEN İRTİFA VE SICAKLIĞA GÖRE TEK MOTOR İKEN EMERCENSİ REJİME GİRİLEN DEĞERİDİR. ΔNTK EKLENEREK FLIGHT MANUALDAKİ FIG.4.2 DEN ÇIKARTILMIŞTIR.</t>
        </r>
        <r>
          <rPr>
            <sz val="9"/>
            <color indexed="81"/>
            <rFont val="Tahoma"/>
            <family val="2"/>
            <charset val="162"/>
          </rPr>
          <t xml:space="preserve">
</t>
        </r>
      </text>
    </comment>
    <comment ref="O48" authorId="0" shapeId="0" xr:uid="{00000000-0006-0000-0000-00002B000000}">
      <text>
        <r>
          <rPr>
            <b/>
            <sz val="12"/>
            <color rgb="FF000000"/>
            <rFont val="Tahoma"/>
            <family val="2"/>
            <charset val="162"/>
          </rPr>
          <t>GİRİLEN İRTİFA VE KALKIŞ AĞIRLIĞINA GÖRE MAKSİMUM HAVA HIZI (IAS) SINIRIDIR. FLIGHT MANUAL TABLE 1.5 DEN ÇIKARTILMIŞTIR.</t>
        </r>
        <r>
          <rPr>
            <sz val="9"/>
            <color rgb="FF000000"/>
            <rFont val="Tahoma"/>
            <family val="2"/>
            <charset val="162"/>
          </rPr>
          <t xml:space="preserve">
</t>
        </r>
      </text>
    </comment>
    <comment ref="AA48" authorId="0" shapeId="0" xr:uid="{00000000-0006-0000-0000-00002C000000}">
      <text>
        <r>
          <rPr>
            <b/>
            <sz val="12"/>
            <color rgb="FF000000"/>
            <rFont val="Tahoma"/>
            <family val="2"/>
            <charset val="162"/>
          </rPr>
          <t>TEK MOTOR KALINDIĞINDA TAKE-OFF LİMİTLERİNDE KALDIRILABİLECEK MAXİMUM AĞIRLIK MİKTARIDIR. YEŞİLSE DÜZ UÇUŞ SAĞLAYABİLİR, KIRMIZI İSE TEK MOTOR 30 DAKİKA EMERCENSİ REJİMDE MEVCUT YÜK İLE DÜZ UÇUŞ SAĞLAYAMAZ ANLAMINA GELİR. FLIGHT MANUAL FIG.6.1 DEN ÇIKARTILMIŞTIR..</t>
        </r>
        <r>
          <rPr>
            <sz val="9"/>
            <color rgb="FF000000"/>
            <rFont val="Tahoma"/>
            <family val="2"/>
            <charset val="162"/>
          </rPr>
          <t xml:space="preserve">
</t>
        </r>
      </text>
    </comment>
    <comment ref="AD48" authorId="0" shapeId="0" xr:uid="{00000000-0006-0000-0000-00002D000000}">
      <text>
        <r>
          <rPr>
            <b/>
            <sz val="12"/>
            <color rgb="FF000000"/>
            <rFont val="Tahoma"/>
            <family val="2"/>
            <charset val="162"/>
          </rPr>
          <t>TEK MOTOR KALINDIĞINDA EMERCENSİ LİMİTLERİNDE KALDIRILABİLECEK MAXİMUM AĞIRLIK MİKTARIDIR. YEŞİLSE DÜZ UÇUŞ SAĞLAYABİLİR, KIRMIZI İSE TEK MOTOR 2.5 DAKİKA EMERCENSİ REJİMDE MEVCUT YÜK İLE DÜZ UÇUŞ SAĞLAYAMAZ ANLAMINA GELİR. FLIGHT MANUAL FIG.6.1 DEN ÇIKARTILMIŞTIR.</t>
        </r>
        <r>
          <rPr>
            <sz val="12"/>
            <color rgb="FF000000"/>
            <rFont val="Tahoma"/>
            <family val="2"/>
            <charset val="162"/>
          </rPr>
          <t xml:space="preserve">
</t>
        </r>
      </text>
    </comment>
    <comment ref="O51" authorId="0" shapeId="0" xr:uid="{00000000-0006-0000-0000-00002E000000}">
      <text>
        <r>
          <rPr>
            <b/>
            <sz val="12"/>
            <color rgb="FF000000"/>
            <rFont val="Tahoma"/>
            <family val="2"/>
            <charset val="162"/>
          </rPr>
          <t>GİRİLEN İRTİFA VE KALKIŞ AĞIRLIĞINA GÖRE MINIMUM HAVA HIZI (IAS) SINIRIDIR. FLIGHT MANUAL TABLE 1.5 DEN ÇIKARTILMIŞTIR.</t>
        </r>
        <r>
          <rPr>
            <sz val="9"/>
            <color rgb="FF000000"/>
            <rFont val="Tahoma"/>
            <family val="2"/>
            <charset val="162"/>
          </rPr>
          <t xml:space="preserve">
</t>
        </r>
      </text>
    </comment>
    <comment ref="O54" authorId="0" shapeId="0" xr:uid="{00000000-0006-0000-0000-00002F000000}">
      <text>
        <r>
          <rPr>
            <b/>
            <sz val="12"/>
            <color rgb="FF000000"/>
            <rFont val="Tahoma"/>
            <family val="2"/>
            <charset val="162"/>
          </rPr>
          <t>GİRİLEN CRUISE İRTİFASI VE KALKIŞ AĞIRLIĞINA GÖRE LİTRE OLARAK YAKIT TÜKETİM MİKTARIDIR. FLIGHT MANUAL TABLE 1.6 DAN ÇIKARTILMIŞTIR. (130KM/H İLE GİDİLİRSE)</t>
        </r>
        <r>
          <rPr>
            <sz val="9"/>
            <color rgb="FF000000"/>
            <rFont val="Tahoma"/>
            <family val="2"/>
            <charset val="162"/>
          </rPr>
          <t xml:space="preserve">
</t>
        </r>
      </text>
    </comment>
    <comment ref="T54" authorId="0" shapeId="0" xr:uid="{00000000-0006-0000-0000-000030000000}">
      <text>
        <r>
          <rPr>
            <b/>
            <sz val="12"/>
            <color rgb="FF000000"/>
            <rFont val="Tahoma"/>
            <family val="2"/>
            <charset val="162"/>
          </rPr>
          <t>GİRİLEN İRTİFA VE KALKIŞ AĞIRLIĞINA GÖRE KİLOGRAM OLARAK YAKIT TÜKETİM MİKTARIDIR. FLIGHT MANUAL TABLE 1.6 DAN ÇIKARTILMIŞTIR. (130KM/H İLE GİDİLİRSE)</t>
        </r>
        <r>
          <rPr>
            <sz val="9"/>
            <color rgb="FF000000"/>
            <rFont val="Tahoma"/>
            <family val="2"/>
            <charset val="162"/>
          </rPr>
          <t xml:space="preserve">
</t>
        </r>
      </text>
    </comment>
    <comment ref="AD54" authorId="0" shapeId="0" xr:uid="{00000000-0006-0000-0000-000031000000}">
      <text>
        <r>
          <rPr>
            <b/>
            <sz val="12"/>
            <color rgb="FF000000"/>
            <rFont val="Tahoma"/>
            <family val="2"/>
            <charset val="162"/>
          </rPr>
          <t xml:space="preserve">TAHMİNİ UÇUŞ SÜRESİ DAKİKA OLARAK GİRİLİR.
</t>
        </r>
        <r>
          <rPr>
            <b/>
            <sz val="12"/>
            <color rgb="FF000000"/>
            <rFont val="Tahoma"/>
            <family val="2"/>
            <charset val="162"/>
          </rPr>
          <t>EN FAZLA 240 DAKİKA GİRİLEBİLİR.</t>
        </r>
      </text>
    </comment>
    <comment ref="I59" authorId="0" shapeId="0" xr:uid="{00000000-0006-0000-0000-000032000000}">
      <text>
        <r>
          <rPr>
            <b/>
            <sz val="11"/>
            <color rgb="FF000000"/>
            <rFont val="Tahoma"/>
            <family val="2"/>
            <charset val="162"/>
          </rPr>
          <t>SEÇİLEN UÇUŞ İRTİFASI. FEET CİNSİNDEN GİRİLİR.</t>
        </r>
        <r>
          <rPr>
            <sz val="9"/>
            <color rgb="FF000000"/>
            <rFont val="Tahoma"/>
            <family val="2"/>
            <charset val="162"/>
          </rPr>
          <t xml:space="preserve">
</t>
        </r>
      </text>
    </comment>
    <comment ref="M59" authorId="0" shapeId="0" xr:uid="{00000000-0006-0000-0000-000033000000}">
      <text>
        <r>
          <rPr>
            <b/>
            <sz val="12"/>
            <color rgb="FF000000"/>
            <rFont val="Tahoma"/>
            <family val="2"/>
            <charset val="162"/>
          </rPr>
          <t>GİRİLEN UÇUŞ İRTİFASININ METRE CİNSİNDEN KARŞILIĞIDIR.</t>
        </r>
      </text>
    </comment>
    <comment ref="R59" authorId="0" shapeId="0" xr:uid="{00000000-0006-0000-0000-000034000000}">
      <text>
        <r>
          <rPr>
            <b/>
            <sz val="12"/>
            <color rgb="FF000000"/>
            <rFont val="Tahoma"/>
            <family val="2"/>
            <charset val="162"/>
          </rPr>
          <t>UÇULMASI PLANLANAN İRTİFADAKİ SICAKLIK DEĞERİ. SANTİGRAT CİNSİNDEN GİRİLİR.</t>
        </r>
        <r>
          <rPr>
            <sz val="9"/>
            <color rgb="FF000000"/>
            <rFont val="Tahoma"/>
            <family val="2"/>
            <charset val="162"/>
          </rPr>
          <t xml:space="preserve">
</t>
        </r>
      </text>
    </comment>
    <comment ref="Y63" authorId="0" shapeId="0" xr:uid="{00000000-0006-0000-0000-000035000000}">
      <text>
        <r>
          <rPr>
            <b/>
            <sz val="12"/>
            <color rgb="FF000000"/>
            <rFont val="Tahoma"/>
            <family val="2"/>
            <charset val="162"/>
          </rPr>
          <t>SEÇİLEN UÇUŞ İRTİFASI VE SICAKLIĞA GÖRE CRUISE II POWERA GİRİŞ DEĞERİDİR. ΔNTK EKLENEREK FLIGHT MANUALDAKİ FIG.4.2 DEN ÇIKARTILMIŞTIR.</t>
        </r>
      </text>
    </comment>
    <comment ref="AD63" authorId="0" shapeId="0" xr:uid="{00000000-0006-0000-0000-000036000000}">
      <text>
        <r>
          <rPr>
            <b/>
            <sz val="12"/>
            <color rgb="FF000000"/>
            <rFont val="Tahoma"/>
            <family val="2"/>
            <charset val="162"/>
          </rPr>
          <t>SEÇİLEN UÇUŞ İRTİFASI VE SICAKLIĞA GÖRE CRUISE II POWERDAN ÇIKIŞ CRUISE I POWER'A GİRİŞ DEĞERİDİR. ΔNTK EKLENEREK FLIGHT MANUALDAKİ FIG.4.2 DEN ÇIKARTILMIŞTIR.</t>
        </r>
        <r>
          <rPr>
            <sz val="9"/>
            <color rgb="FF000000"/>
            <rFont val="Tahoma"/>
            <family val="2"/>
            <charset val="162"/>
          </rPr>
          <t xml:space="preserve">
</t>
        </r>
      </text>
    </comment>
    <comment ref="Y66" authorId="0" shapeId="0" xr:uid="{00000000-0006-0000-0000-000037000000}">
      <text>
        <r>
          <rPr>
            <b/>
            <sz val="12"/>
            <color rgb="FF000000"/>
            <rFont val="Tahoma"/>
            <family val="2"/>
            <charset val="162"/>
          </rPr>
          <t>SEÇİLEN UÇUŞ İRTİFASI VE SICAKLIĞA GÖRE CRUISE I POWERA GİRİŞ DEĞERİDİR. ΔNTK EKLENEREK FLIGHT MANUALDAKİ FIG.4.2 DEN ÇIKARTILMIŞTIR.</t>
        </r>
      </text>
    </comment>
    <comment ref="AD66" authorId="0" shapeId="0" xr:uid="{00000000-0006-0000-0000-000038000000}">
      <text>
        <r>
          <rPr>
            <b/>
            <sz val="11"/>
            <color rgb="FF000000"/>
            <rFont val="Tahoma"/>
            <family val="2"/>
            <charset val="162"/>
          </rPr>
          <t>SEÇİLEN UÇUŞ İRTİFASI VE SICAKLIĞA GÖRE CRUISE I POWERDAN ÇIKIŞ NOMİNAL POWER'A GİRİŞ DEĞERİDİR. ΔNTK EKLENEREK FLIGHT MANUALDAKİ FIG.4.2 DEN ÇIKARTILMIŞTIR.</t>
        </r>
        <r>
          <rPr>
            <sz val="9"/>
            <color rgb="FF000000"/>
            <rFont val="Tahoma"/>
            <family val="2"/>
            <charset val="162"/>
          </rPr>
          <t xml:space="preserve">
</t>
        </r>
      </text>
    </comment>
    <comment ref="Y69" authorId="0" shapeId="0" xr:uid="{00000000-0006-0000-0000-000039000000}">
      <text>
        <r>
          <rPr>
            <b/>
            <sz val="12"/>
            <color rgb="FF000000"/>
            <rFont val="Tahoma"/>
            <family val="2"/>
            <charset val="162"/>
          </rPr>
          <t xml:space="preserve">SEÇİLEN BASINÇ İRTİFASINA GÖRE HESAPLANMIŞ NTK DÜZELTME FAKTÖRÜDÜR. </t>
        </r>
        <r>
          <rPr>
            <sz val="9"/>
            <color rgb="FF000000"/>
            <rFont val="Tahoma"/>
            <family val="2"/>
            <charset val="162"/>
          </rPr>
          <t xml:space="preserve">
</t>
        </r>
      </text>
    </comment>
    <comment ref="I74" authorId="0" shapeId="0" xr:uid="{00000000-0006-0000-0000-00003A000000}">
      <text>
        <r>
          <rPr>
            <b/>
            <sz val="12"/>
            <color rgb="FF000000"/>
            <rFont val="Tahoma"/>
            <family val="2"/>
            <charset val="162"/>
          </rPr>
          <t>İNİŞ MEYDANININ FEET CİNSİNDEN BASINÇ İRTİFASI. İRTİFAYI FEET OLARAK GİR. ENAZ 0, EN FAZLA 16400 FEET GİRİLEBİLİR.</t>
        </r>
      </text>
    </comment>
    <comment ref="M74" authorId="0" shapeId="0" xr:uid="{00000000-0006-0000-0000-00003B000000}">
      <text>
        <r>
          <rPr>
            <b/>
            <sz val="12"/>
            <color indexed="81"/>
            <rFont val="Tahoma"/>
            <family val="2"/>
            <charset val="162"/>
          </rPr>
          <t>FEET OLARAK GİRİLEN BASINÇ İRTİFASININ METRE CİNSİNDEN KARŞILIĞI.</t>
        </r>
      </text>
    </comment>
    <comment ref="R74" authorId="0" shapeId="0" xr:uid="{00000000-0006-0000-0000-00003C000000}">
      <text>
        <r>
          <rPr>
            <b/>
            <sz val="12"/>
            <color rgb="FF000000"/>
            <rFont val="Tahoma"/>
            <family val="2"/>
            <charset val="162"/>
          </rPr>
          <t>KALKIŞ MEYDANINDAKİ HAVA SICAKLIĞI. SANTİGRAT CİNSİNDEN. EN DÜŞÜK   -50, EN YÜKSEK +50 DERECE GİRİLİR.</t>
        </r>
        <r>
          <rPr>
            <sz val="9"/>
            <color rgb="FF000000"/>
            <rFont val="Tahoma"/>
            <family val="2"/>
            <charset val="162"/>
          </rPr>
          <t xml:space="preserve">
</t>
        </r>
      </text>
    </comment>
    <comment ref="W74" authorId="0" shapeId="0" xr:uid="{00000000-0006-0000-0000-00003D000000}">
      <text>
        <r>
          <rPr>
            <b/>
            <sz val="12"/>
            <color rgb="FF000000"/>
            <rFont val="Tahoma"/>
            <family val="2"/>
            <charset val="162"/>
          </rPr>
          <t>İNİŞ MEYDANINDAKİ RÜZGAR ŞİDDETİ. KNOT CİNSİNDEN GİRİLİR.</t>
        </r>
        <r>
          <rPr>
            <sz val="9"/>
            <color rgb="FF000000"/>
            <rFont val="Tahoma"/>
            <family val="2"/>
            <charset val="162"/>
          </rPr>
          <t xml:space="preserve">
</t>
        </r>
      </text>
    </comment>
    <comment ref="AB74" authorId="0" shapeId="0" xr:uid="{00000000-0006-0000-0000-00003E000000}">
      <text>
        <r>
          <rPr>
            <b/>
            <sz val="12"/>
            <color indexed="81"/>
            <rFont val="Tahoma"/>
            <family val="2"/>
            <charset val="162"/>
          </rPr>
          <t>KNOT OLARAK GİRİLEN RÜZGAR DURUMUNUN METRE/SANİYE CİNSİNDEN KARŞILIĞI.</t>
        </r>
        <r>
          <rPr>
            <sz val="9"/>
            <color indexed="81"/>
            <rFont val="Tahoma"/>
            <family val="2"/>
            <charset val="162"/>
          </rPr>
          <t xml:space="preserve">
</t>
        </r>
      </text>
    </comment>
    <comment ref="AF74" authorId="0" shapeId="0" xr:uid="{00000000-0006-0000-0000-00003F000000}">
      <text>
        <r>
          <rPr>
            <b/>
            <sz val="12"/>
            <color indexed="81"/>
            <rFont val="Tahoma"/>
            <family val="2"/>
            <charset val="162"/>
          </rPr>
          <t xml:space="preserve">RÜZGARIN YÖNÜNÜN SEÇİMİ. </t>
        </r>
        <r>
          <rPr>
            <sz val="12"/>
            <color indexed="81"/>
            <rFont val="Tahoma"/>
            <family val="2"/>
            <charset val="162"/>
          </rPr>
          <t xml:space="preserve">
</t>
        </r>
      </text>
    </comment>
    <comment ref="Y78" authorId="0" shapeId="0" xr:uid="{00000000-0006-0000-0000-000040000000}">
      <text>
        <r>
          <rPr>
            <b/>
            <sz val="12"/>
            <color rgb="FF000000"/>
            <rFont val="Tahoma"/>
            <family val="2"/>
            <charset val="162"/>
          </rPr>
          <t>SEÇİLEN İRTİFA VE SICAKLIĞA GÖRE NOMINAL POWERA GİRİŞ DEĞERİDİR. ΔNTK EKLENEREK FLIGHT MANUALDAKİ FIG.4.2 DEN ÇIKARTILMIŞTIR.</t>
        </r>
        <r>
          <rPr>
            <sz val="9"/>
            <color rgb="FF000000"/>
            <rFont val="Tahoma"/>
            <family val="2"/>
            <charset val="162"/>
          </rPr>
          <t xml:space="preserve">
</t>
        </r>
      </text>
    </comment>
    <comment ref="AD78" authorId="0" shapeId="0" xr:uid="{00000000-0006-0000-0000-000041000000}">
      <text>
        <r>
          <rPr>
            <b/>
            <sz val="12"/>
            <color rgb="FF000000"/>
            <rFont val="Tahoma"/>
            <family val="2"/>
            <charset val="162"/>
          </rPr>
          <t>SEÇİLEN İRTİFA VE SICAKLIĞA GÖRE NOMINAL POWERDAN ÇIKIŞ TAKE-OFF A GİRİŞ DEĞERİDİR. ΔNTK EKLENEREK FLIGHT MANUALDAKİ FIG.4.2 DEN ÇIKARTILMIŞTIR.</t>
        </r>
      </text>
    </comment>
    <comment ref="Y81" authorId="0" shapeId="0" xr:uid="{00000000-0006-0000-0000-000042000000}">
      <text>
        <r>
          <rPr>
            <b/>
            <sz val="12"/>
            <color rgb="FF000000"/>
            <rFont val="Tahoma"/>
            <family val="2"/>
            <charset val="162"/>
          </rPr>
          <t>SEÇİLEN İRTİFA VE SICAKLIĞA GÖRE TAKE-OFF'A GİRİŞ DEĞERİDİR. ΔNTK EKLENEREK FLIGHT MANUALDAKİ FIG.4.2 DEN ÇIKARTILMIŞTIR.</t>
        </r>
        <r>
          <rPr>
            <sz val="9"/>
            <color rgb="FF000000"/>
            <rFont val="Tahoma"/>
            <family val="2"/>
            <charset val="162"/>
          </rPr>
          <t xml:space="preserve">
</t>
        </r>
      </text>
    </comment>
    <comment ref="AD81" authorId="0" shapeId="0" xr:uid="{00000000-0006-0000-0000-000043000000}">
      <text>
        <r>
          <rPr>
            <b/>
            <sz val="12"/>
            <color rgb="FF000000"/>
            <rFont val="Tahoma"/>
            <family val="2"/>
            <charset val="162"/>
          </rPr>
          <t>SEÇİLEN İRTİFA VE SICAKLIĞA GÖRE TAKE-OFF'UN MAKSİMUM DEĞERİDİR. ΔNTK EKLENEREK FLIGHT MANUALDAKİ FIG.4.2 DEN ÇIKARTILMIŞTIR.</t>
        </r>
      </text>
    </comment>
    <comment ref="Y84" authorId="0" shapeId="0" xr:uid="{00000000-0006-0000-0000-000044000000}">
      <text>
        <r>
          <rPr>
            <b/>
            <sz val="12"/>
            <color rgb="FF000000"/>
            <rFont val="Tahoma"/>
            <family val="2"/>
            <charset val="162"/>
          </rPr>
          <t>SEÇİLEN İRTİFA VE SICAKLIĞA GÖRE EMERCENSİ POWER'A GİRİŞ DEĞERİDİR. ΔNTK EKLENEREK FLIGHT MANUALDAKİ FIG.4.2 DEN ÇIKARTILMIŞTIR.</t>
        </r>
        <r>
          <rPr>
            <sz val="9"/>
            <color rgb="FF000000"/>
            <rFont val="Tahoma"/>
            <charset val="1"/>
          </rPr>
          <t xml:space="preserve">
</t>
        </r>
      </text>
    </comment>
    <comment ref="Y87" authorId="0" shapeId="0" xr:uid="{00000000-0006-0000-0000-000045000000}">
      <text>
        <r>
          <rPr>
            <b/>
            <sz val="12"/>
            <color rgb="FF000000"/>
            <rFont val="Tahoma"/>
            <family val="2"/>
            <charset val="162"/>
          </rPr>
          <t xml:space="preserve">SEÇİLEN BASINÇ İRTİFASINA GÖRE HESAPLANMIŞ NTK DÜZELTME FAKTÖRÜDÜR. </t>
        </r>
      </text>
    </comment>
    <comment ref="AE87" authorId="0" shapeId="0" xr:uid="{00000000-0006-0000-0000-000046000000}">
      <text>
        <r>
          <rPr>
            <b/>
            <sz val="12"/>
            <color indexed="81"/>
            <rFont val="Tahoma"/>
            <family val="2"/>
            <charset val="162"/>
          </rPr>
          <t xml:space="preserve">İNİŞ ESNASINDA ANTI-ICE SİSTEMİ AÇILACAKSA 800 Kg. ETKİLER. BUNUN İÇİN "ON" SEÇİLİR. </t>
        </r>
      </text>
    </comment>
    <comment ref="M90" authorId="0" shapeId="0" xr:uid="{00000000-0006-0000-0000-000047000000}">
      <text>
        <r>
          <rPr>
            <b/>
            <sz val="12"/>
            <color rgb="FF000000"/>
            <rFont val="Tahoma"/>
            <family val="2"/>
            <charset val="162"/>
          </rPr>
          <t xml:space="preserve">SEÇİLEN SÜREDE KALKIŞ AĞIRLIĞINDAN HARCANAN YAKITIN AĞIRLIĞI ÇIKARTILDIKTAN SONRA TOPLAM İNİŞ AĞIRLIĞIDIR. YEŞİL İSE  IGE HOVER KABİLİYETİ VARDIR.
</t>
        </r>
        <r>
          <rPr>
            <b/>
            <sz val="12"/>
            <color rgb="FF000000"/>
            <rFont val="Tahoma"/>
            <family val="2"/>
            <charset val="162"/>
          </rPr>
          <t>KIRMIZI İSE SEÇİLEN SICAKLIKTA VE İRTİFADA IGE HOVER KABİLİYETİ YOKTUR.</t>
        </r>
      </text>
    </comment>
    <comment ref="U90" authorId="0" shapeId="0" xr:uid="{00000000-0006-0000-0000-000048000000}">
      <text>
        <r>
          <rPr>
            <b/>
            <sz val="12"/>
            <color rgb="FF000000"/>
            <rFont val="Tahoma"/>
            <family val="2"/>
            <charset val="162"/>
          </rPr>
          <t xml:space="preserve">GİRİLEN RÜZGAR ŞİDDETİ VE YÖNÜNE GÖRE FLIGHT MANUAL IGE RÜZGAR DUZELTME KARTINDAN  
</t>
        </r>
        <r>
          <rPr>
            <b/>
            <sz val="12"/>
            <color rgb="FF000000"/>
            <rFont val="Tahoma"/>
            <family val="2"/>
            <charset val="162"/>
          </rPr>
          <t>HESAPLANAN DEĞERDİR.</t>
        </r>
      </text>
    </comment>
    <comment ref="AD90" authorId="0" shapeId="0" xr:uid="{00000000-0006-0000-0000-000049000000}">
      <text>
        <r>
          <rPr>
            <b/>
            <sz val="12"/>
            <color rgb="FF000000"/>
            <rFont val="Tahoma"/>
            <family val="2"/>
            <charset val="162"/>
          </rPr>
          <t xml:space="preserve">SEÇİLEN İRTİFA, SICAKLIK, DPD, ANTI-ICE, SEU VE RÜZGAR DÜZELTMESİNDEN SONRA IGE İÇİN MAXIMUM KALKIŞ AĞIRLIĞINI GÖSTERİR.     </t>
        </r>
        <r>
          <rPr>
            <b/>
            <sz val="9"/>
            <color rgb="FF000000"/>
            <rFont val="Tahoma"/>
            <family val="2"/>
            <charset val="162"/>
          </rPr>
          <t xml:space="preserve">   </t>
        </r>
      </text>
    </comment>
    <comment ref="U93" authorId="0" shapeId="0" xr:uid="{00000000-0006-0000-0000-00004A000000}">
      <text>
        <r>
          <rPr>
            <b/>
            <sz val="12"/>
            <color rgb="FF000000"/>
            <rFont val="Tahoma"/>
            <family val="2"/>
            <charset val="162"/>
          </rPr>
          <t xml:space="preserve">GİRİLEN RÜZGAR ŞİDDETİ VE YÖNÜNE GÖRE FLIGHT MANUAL OGE RÜZGAR DUZELTME KARTINDAN  
</t>
        </r>
        <r>
          <rPr>
            <b/>
            <sz val="12"/>
            <color rgb="FF000000"/>
            <rFont val="Tahoma"/>
            <family val="2"/>
            <charset val="162"/>
          </rPr>
          <t>HESAPLANAN DEĞERDİR.</t>
        </r>
        <r>
          <rPr>
            <sz val="9"/>
            <color rgb="FF000000"/>
            <rFont val="Tahoma"/>
            <family val="2"/>
            <charset val="162"/>
          </rPr>
          <t xml:space="preserve">
</t>
        </r>
      </text>
    </comment>
    <comment ref="AD93" authorId="0" shapeId="0" xr:uid="{00000000-0006-0000-0000-00004B000000}">
      <text>
        <r>
          <rPr>
            <b/>
            <sz val="12"/>
            <color rgb="FF000000"/>
            <rFont val="Tahoma"/>
            <family val="2"/>
            <charset val="162"/>
          </rPr>
          <t xml:space="preserve">SEÇİLEN İRTİFA, SICAKLIK, DPD, ANTI-ICE, SEU VE RÜZGAR DÜZELTMESİNDEN SONRA OGE İÇİN MAXIMUM KALKIŞ AĞIRLIĞINI GÖSTERİR.   </t>
        </r>
      </text>
    </comment>
  </commentList>
</comments>
</file>

<file path=xl/sharedStrings.xml><?xml version="1.0" encoding="utf-8"?>
<sst xmlns="http://schemas.openxmlformats.org/spreadsheetml/2006/main" count="208" uniqueCount="104">
  <si>
    <t>m/s</t>
  </si>
  <si>
    <t>OGE</t>
  </si>
  <si>
    <t>IGE</t>
  </si>
  <si>
    <t>DEPARTURE DATA</t>
  </si>
  <si>
    <t>PA</t>
  </si>
  <si>
    <t>m</t>
  </si>
  <si>
    <t>ft.</t>
  </si>
  <si>
    <t>FAT</t>
  </si>
  <si>
    <t>WIND</t>
  </si>
  <si>
    <t>m/sn.</t>
  </si>
  <si>
    <t>WEIGHTS</t>
  </si>
  <si>
    <t>START</t>
  </si>
  <si>
    <t>MAX. TIT for ENG. START</t>
  </si>
  <si>
    <t>%</t>
  </si>
  <si>
    <t>C°</t>
  </si>
  <si>
    <t>MAX. TIT for ACC. TEST</t>
  </si>
  <si>
    <t>HOVER</t>
  </si>
  <si>
    <t>Kg.</t>
  </si>
  <si>
    <t>OPERATING</t>
  </si>
  <si>
    <t>FUEL</t>
  </si>
  <si>
    <t>Lt.</t>
  </si>
  <si>
    <t>MISSION EQUIPMENT</t>
  </si>
  <si>
    <t>TAKE OFF GWT</t>
  </si>
  <si>
    <t>CRUISE DATA</t>
  </si>
  <si>
    <t>CONTINUOUS OPERATION</t>
  </si>
  <si>
    <t>CREW</t>
  </si>
  <si>
    <t>NO LIMIT</t>
  </si>
  <si>
    <t>CRUISE II</t>
  </si>
  <si>
    <t>From</t>
  </si>
  <si>
    <t>CRUISE I</t>
  </si>
  <si>
    <t>LIMITED OPERATION</t>
  </si>
  <si>
    <t>CONTINGENCY POWER</t>
  </si>
  <si>
    <t>60MIN.</t>
  </si>
  <si>
    <t>30MIN.</t>
  </si>
  <si>
    <t>2.5MIN.</t>
  </si>
  <si>
    <t>AIRSPEED</t>
  </si>
  <si>
    <t>OEI(SINGLE ENGINE)</t>
  </si>
  <si>
    <t>MINIMUM</t>
  </si>
  <si>
    <t>Km/h</t>
  </si>
  <si>
    <t>MAX.</t>
  </si>
  <si>
    <t>WEIGHT</t>
  </si>
  <si>
    <t>ARRIVAL DATA</t>
  </si>
  <si>
    <t>DIR</t>
  </si>
  <si>
    <t>WIND
CORRECTION</t>
  </si>
  <si>
    <t>"</t>
  </si>
  <si>
    <t>+/-</t>
  </si>
  <si>
    <t>HOVER
(TABLE)</t>
  </si>
  <si>
    <t>HOVER
(TOTAL)</t>
  </si>
  <si>
    <t>KT</t>
  </si>
  <si>
    <t>% to</t>
  </si>
  <si>
    <t>ESTIMATED LOAD</t>
  </si>
  <si>
    <t>ΔNTK</t>
  </si>
  <si>
    <t>APU AIR PRESS</t>
  </si>
  <si>
    <t>FUEL CONSUMPTION</t>
  </si>
  <si>
    <t>FLIGHT TIME</t>
  </si>
  <si>
    <t>min.</t>
  </si>
  <si>
    <t>Head</t>
  </si>
  <si>
    <t>Cross</t>
  </si>
  <si>
    <t>Tail</t>
  </si>
  <si>
    <t>IAS/km/h</t>
  </si>
  <si>
    <t>gross weight</t>
  </si>
  <si>
    <t>flight alt</t>
  </si>
  <si>
    <t>11100 altı</t>
  </si>
  <si>
    <t>11100 kg üstü</t>
  </si>
  <si>
    <t>METRE</t>
  </si>
  <si>
    <t>11100 ÜSTÜ</t>
  </si>
  <si>
    <t>11100 ALTI</t>
  </si>
  <si>
    <t>DPD</t>
  </si>
  <si>
    <t>HOIST</t>
  </si>
  <si>
    <t>X</t>
  </si>
  <si>
    <t>ANTI-ICE</t>
  </si>
  <si>
    <t>BAMBI</t>
  </si>
  <si>
    <t>INT. TANK</t>
  </si>
  <si>
    <t>MİSSİON EQ SEÇİMLER</t>
  </si>
  <si>
    <t>ENGINES IDLE NTK</t>
  </si>
  <si>
    <t>TOTAL</t>
  </si>
  <si>
    <t>İRTİFA</t>
  </si>
  <si>
    <t>SICAKLIK</t>
  </si>
  <si>
    <t>60 MIN.</t>
  </si>
  <si>
    <t>30 MIN.</t>
  </si>
  <si>
    <t>2.5 MIN.</t>
  </si>
  <si>
    <t>30 min</t>
  </si>
  <si>
    <t>2.5 min</t>
  </si>
  <si>
    <t>OFF</t>
  </si>
  <si>
    <t>SEU</t>
  </si>
  <si>
    <t>NOMINAL POWER (H)</t>
  </si>
  <si>
    <t>TAKE-OFF POWER (O)</t>
  </si>
  <si>
    <t>MAXIMUM</t>
  </si>
  <si>
    <t>IGE AND OGE HOVER CAPABILITY</t>
  </si>
  <si>
    <t>IGE HOVER CAPABILITY</t>
  </si>
  <si>
    <t>OGE HOVER CAPABILITY</t>
  </si>
  <si>
    <t>m.</t>
  </si>
  <si>
    <t>NOMINAL POWER(H)</t>
  </si>
  <si>
    <t>İNİŞTE ANTİ İCE</t>
  </si>
  <si>
    <t>NOTLAR:
1. Yeşil olan hücre hesaplanan değerin limit içi, kırmızı olan hücre değerin limit dışı olduğunu gösterir.
2. Sadece mavi renkte olan hücrelere giriş yapılabilir. Diğer hücre değerleri bu giriş verilerine göre hesaplanacaktır.
3. Hesaplanan tüm NTK değerlerine ΔNTK eklenmiştir.
4. Bu belge Jandarma Havacılık Okul Komutanlığı tarafından hazırlanmış olup sadece eğitim maksatlıdır. 
5. Burada alınan değerlerin doğruluğunun kontrolü kullanıcının sorumluğundadır.
6. Değişiklik talepleri için irtibat noktası: Kd.Bçvş. Serkan Sinal SÖNMEZ (CEP:05053487552)-DAHİLİ:7659</t>
  </si>
  <si>
    <t>NTK</t>
  </si>
  <si>
    <t>LANDING GWT
(include fuel consumption)</t>
  </si>
  <si>
    <t>Kg/cm²</t>
  </si>
  <si>
    <t>PASSENGER    And LOAD</t>
  </si>
  <si>
    <r>
      <rPr>
        <b/>
        <sz val="12"/>
        <color rgb="FFFF0000"/>
        <rFont val="Arial"/>
        <family val="2"/>
        <charset val="162"/>
      </rPr>
      <t xml:space="preserve">INCLUDE:  </t>
    </r>
    <r>
      <rPr>
        <b/>
        <sz val="12"/>
        <color theme="1"/>
        <rFont val="Arial"/>
        <family val="2"/>
        <charset val="162"/>
      </rPr>
      <t xml:space="preserve">  BIFILAR, SEU(Shielding Exhaust Unit-HIRSS), IFF KIT, IRCM, GPS, ÖZIŞIK, OIL, LEDDER, SEATS.    (7770 Kg.)</t>
    </r>
  </si>
  <si>
    <t>Lt/h</t>
  </si>
  <si>
    <t>Kg/h</t>
  </si>
  <si>
    <r>
      <t xml:space="preserve">MI-17 HELICOPTER PERFORMANS PLANING CARD </t>
    </r>
    <r>
      <rPr>
        <b/>
        <sz val="11"/>
        <color theme="1"/>
        <rFont val="Arial"/>
        <family val="2"/>
        <charset val="162"/>
      </rPr>
      <t>V 12.2.19</t>
    </r>
  </si>
  <si>
    <t>ARMOUR hatali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</si>
</sst>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rgb="FF3F3F76"/>
      <name val="Calibri"/>
      <family val="2"/>
      <charset val="162"/>
      <scheme val="minor"/>
    </font>
    <font>
      <b/>
      <sz val="11"/>
      <color rgb="FF3F3F3F"/>
      <name val="Calibri"/>
      <family val="2"/>
      <charset val="162"/>
      <scheme val="minor"/>
    </font>
    <font>
      <b/>
      <sz val="9"/>
      <color indexed="81"/>
      <name val="Tahoma"/>
      <charset val="1"/>
    </font>
    <font>
      <sz val="9"/>
      <color indexed="81"/>
      <name val="Tahoma"/>
      <family val="2"/>
      <charset val="162"/>
    </font>
    <font>
      <b/>
      <sz val="9"/>
      <color indexed="81"/>
      <name val="Tahoma"/>
      <family val="2"/>
      <charset val="162"/>
    </font>
    <font>
      <b/>
      <sz val="12"/>
      <color indexed="81"/>
      <name val="Tahoma"/>
      <family val="2"/>
      <charset val="162"/>
    </font>
    <font>
      <sz val="12"/>
      <color indexed="81"/>
      <name val="Tahoma"/>
      <family val="2"/>
      <charset val="162"/>
    </font>
    <font>
      <b/>
      <sz val="12"/>
      <color theme="1"/>
      <name val="Arial"/>
      <family val="2"/>
      <charset val="162"/>
    </font>
    <font>
      <b/>
      <sz val="26"/>
      <color theme="1"/>
      <name val="Arial"/>
      <family val="2"/>
      <charset val="162"/>
    </font>
    <font>
      <b/>
      <sz val="24"/>
      <color theme="1"/>
      <name val="Arial"/>
      <family val="2"/>
      <charset val="162"/>
    </font>
    <font>
      <b/>
      <sz val="14"/>
      <color theme="1"/>
      <name val="Arial"/>
      <family val="2"/>
      <charset val="162"/>
    </font>
    <font>
      <b/>
      <sz val="20"/>
      <name val="Arial"/>
      <family val="2"/>
      <charset val="162"/>
    </font>
    <font>
      <b/>
      <sz val="14"/>
      <color rgb="FF3F3F76"/>
      <name val="Arial"/>
      <family val="2"/>
      <charset val="162"/>
    </font>
    <font>
      <b/>
      <sz val="20"/>
      <color theme="3"/>
      <name val="Arial"/>
      <family val="2"/>
      <charset val="162"/>
    </font>
    <font>
      <b/>
      <sz val="12"/>
      <color rgb="FF3F3F76"/>
      <name val="Arial"/>
      <family val="2"/>
      <charset val="162"/>
    </font>
    <font>
      <b/>
      <sz val="22"/>
      <color theme="1"/>
      <name val="Arial"/>
      <family val="2"/>
      <charset val="162"/>
    </font>
    <font>
      <b/>
      <sz val="12"/>
      <name val="Arial"/>
      <family val="2"/>
      <charset val="162"/>
    </font>
    <font>
      <b/>
      <sz val="16"/>
      <color theme="1"/>
      <name val="Arial"/>
      <family val="2"/>
      <charset val="162"/>
    </font>
    <font>
      <b/>
      <sz val="20"/>
      <color theme="1"/>
      <name val="Arial"/>
      <family val="2"/>
      <charset val="162"/>
    </font>
    <font>
      <b/>
      <sz val="18"/>
      <color theme="1"/>
      <name val="Arial"/>
      <family val="2"/>
      <charset val="162"/>
    </font>
    <font>
      <b/>
      <sz val="18"/>
      <color rgb="FF000000"/>
      <name val="Arial"/>
      <family val="2"/>
      <charset val="162"/>
    </font>
    <font>
      <b/>
      <sz val="20"/>
      <color rgb="FF000000"/>
      <name val="Arial"/>
      <family val="2"/>
      <charset val="162"/>
    </font>
    <font>
      <b/>
      <sz val="20"/>
      <color rgb="FFC00000"/>
      <name val="Arial"/>
      <family val="2"/>
      <charset val="162"/>
    </font>
    <font>
      <b/>
      <sz val="14"/>
      <color rgb="FFC00000"/>
      <name val="Arial"/>
      <family val="2"/>
      <charset val="162"/>
    </font>
    <font>
      <b/>
      <sz val="12"/>
      <color rgb="FFFF0000"/>
      <name val="Arial"/>
      <family val="2"/>
      <charset val="162"/>
    </font>
    <font>
      <b/>
      <sz val="14"/>
      <name val="Arial"/>
      <family val="2"/>
      <charset val="162"/>
    </font>
    <font>
      <b/>
      <sz val="12"/>
      <color theme="0"/>
      <name val="Arial"/>
      <family val="2"/>
      <charset val="162"/>
    </font>
    <font>
      <b/>
      <sz val="12"/>
      <color rgb="FFC00000"/>
      <name val="Arial"/>
      <family val="2"/>
      <charset val="162"/>
    </font>
    <font>
      <b/>
      <sz val="28"/>
      <color theme="1"/>
      <name val="Arial"/>
      <family val="2"/>
      <charset val="162"/>
    </font>
    <font>
      <b/>
      <sz val="12"/>
      <color rgb="FF3F3F3F"/>
      <name val="Arial"/>
      <family val="2"/>
      <charset val="162"/>
    </font>
    <font>
      <sz val="12"/>
      <color theme="1"/>
      <name val="Arial"/>
      <family val="2"/>
      <charset val="162"/>
    </font>
    <font>
      <b/>
      <sz val="11"/>
      <color theme="1"/>
      <name val="Arial"/>
      <family val="2"/>
      <charset val="162"/>
    </font>
    <font>
      <b/>
      <sz val="12"/>
      <color rgb="FF000000"/>
      <name val="Arial"/>
      <family val="2"/>
      <charset val="162"/>
    </font>
    <font>
      <b/>
      <sz val="12"/>
      <color rgb="FF000000"/>
      <name val="Tahoma"/>
      <family val="2"/>
      <charset val="162"/>
    </font>
    <font>
      <b/>
      <sz val="12"/>
      <color rgb="FF000000"/>
      <name val="Arial Tur"/>
      <charset val="162"/>
    </font>
    <font>
      <sz val="9"/>
      <color rgb="FF000000"/>
      <name val="Tahoma"/>
      <family val="2"/>
      <charset val="162"/>
    </font>
    <font>
      <sz val="9"/>
      <color rgb="FF000000"/>
      <name val="Tahoma"/>
      <charset val="1"/>
    </font>
    <font>
      <sz val="12"/>
      <color rgb="FF000000"/>
      <name val="Tahoma"/>
      <family val="2"/>
      <charset val="162"/>
    </font>
    <font>
      <b/>
      <sz val="11"/>
      <color rgb="FF000000"/>
      <name val="Tahoma"/>
      <family val="2"/>
      <charset val="162"/>
    </font>
    <font>
      <b/>
      <sz val="9"/>
      <color rgb="FF000000"/>
      <name val="Tahoma"/>
      <family val="2"/>
      <charset val="162"/>
    </font>
    <font>
      <b/>
      <sz val="14"/>
      <color rgb="FF000000"/>
      <name val="Tahoma"/>
      <family val="2"/>
      <charset val="162"/>
    </font>
    <font>
      <sz val="12"/>
      <color rgb="FF000000"/>
      <name val="Arial Tur"/>
      <charset val="162"/>
    </font>
  </fonts>
  <fills count="21">
    <fill>
      <patternFill patternType="none"/>
    </fill>
    <fill>
      <patternFill patternType="gray125"/>
    </fill>
    <fill>
      <patternFill patternType="solid">
        <fgColor rgb="FFDDDDDD"/>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8" tint="0.79998168889431442"/>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rgb="FF0000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style="medium">
        <color indexed="64"/>
      </top>
      <bottom/>
      <diagonal/>
    </border>
    <border>
      <left/>
      <right style="double">
        <color indexed="64"/>
      </right>
      <top/>
      <bottom/>
      <diagonal/>
    </border>
    <border>
      <left style="double">
        <color indexed="64"/>
      </left>
      <right/>
      <top/>
      <bottom/>
      <diagonal/>
    </border>
    <border>
      <left style="double">
        <color indexed="64"/>
      </left>
      <right style="medium">
        <color indexed="64"/>
      </right>
      <top/>
      <bottom style="double">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double">
        <color indexed="64"/>
      </right>
      <top style="double">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double">
        <color indexed="64"/>
      </right>
      <top style="medium">
        <color indexed="64"/>
      </top>
      <bottom/>
      <diagonal/>
    </border>
    <border>
      <left style="double">
        <color indexed="64"/>
      </left>
      <right style="medium">
        <color indexed="64"/>
      </right>
      <top style="medium">
        <color indexed="64"/>
      </top>
      <bottom/>
      <diagonal/>
    </border>
  </borders>
  <cellStyleXfs count="3">
    <xf numFmtId="0" fontId="0" fillId="0" borderId="0"/>
    <xf numFmtId="0" fontId="1" fillId="4" borderId="2" applyNumberFormat="0" applyAlignment="0" applyProtection="0"/>
    <xf numFmtId="0" fontId="2" fillId="5" borderId="3" applyNumberFormat="0" applyAlignment="0" applyProtection="0"/>
  </cellStyleXfs>
  <cellXfs count="522">
    <xf numFmtId="0" fontId="0" fillId="0" borderId="0" xfId="0"/>
    <xf numFmtId="1" fontId="8" fillId="0" borderId="0" xfId="0" applyNumberFormat="1" applyFont="1" applyAlignment="1" applyProtection="1">
      <protection locked="0"/>
    </xf>
    <xf numFmtId="1" fontId="8" fillId="19" borderId="33" xfId="0" applyNumberFormat="1" applyFont="1" applyFill="1" applyBorder="1" applyAlignment="1" applyProtection="1">
      <alignment vertical="center"/>
      <protection locked="0"/>
    </xf>
    <xf numFmtId="1" fontId="8" fillId="19" borderId="35" xfId="0" applyNumberFormat="1" applyFont="1" applyFill="1" applyBorder="1" applyAlignment="1" applyProtection="1">
      <alignment vertical="center"/>
      <protection locked="0"/>
    </xf>
    <xf numFmtId="1" fontId="8" fillId="0" borderId="0" xfId="0" applyNumberFormat="1" applyFont="1" applyFill="1" applyBorder="1" applyAlignment="1" applyProtection="1">
      <protection locked="0"/>
    </xf>
    <xf numFmtId="1" fontId="8" fillId="0" borderId="0" xfId="0" applyNumberFormat="1" applyFont="1" applyFill="1" applyBorder="1" applyAlignment="1" applyProtection="1">
      <alignment vertical="center"/>
      <protection locked="0"/>
    </xf>
    <xf numFmtId="1" fontId="10" fillId="0" borderId="0" xfId="0" applyNumberFormat="1" applyFont="1" applyFill="1" applyBorder="1" applyAlignment="1" applyProtection="1">
      <alignment horizontal="center" vertical="center"/>
    </xf>
    <xf numFmtId="1" fontId="8" fillId="0" borderId="0" xfId="0" applyNumberFormat="1" applyFont="1" applyBorder="1" applyAlignment="1" applyProtection="1">
      <protection locked="0"/>
    </xf>
    <xf numFmtId="1" fontId="8" fillId="11" borderId="20" xfId="0" applyNumberFormat="1" applyFont="1" applyFill="1" applyBorder="1" applyAlignment="1" applyProtection="1">
      <alignment vertical="center"/>
      <protection locked="0"/>
    </xf>
    <xf numFmtId="1" fontId="8" fillId="11" borderId="30" xfId="0" applyNumberFormat="1" applyFont="1" applyFill="1" applyBorder="1" applyAlignment="1" applyProtection="1">
      <alignment vertical="center"/>
      <protection locked="0"/>
    </xf>
    <xf numFmtId="1" fontId="8" fillId="11" borderId="22" xfId="0" applyNumberFormat="1" applyFont="1" applyFill="1" applyBorder="1" applyAlignment="1" applyProtection="1">
      <alignment vertical="center"/>
      <protection locked="0"/>
    </xf>
    <xf numFmtId="1" fontId="8" fillId="0" borderId="10" xfId="0" applyNumberFormat="1" applyFont="1" applyFill="1" applyBorder="1" applyAlignment="1" applyProtection="1">
      <alignment horizontal="center" vertical="center"/>
      <protection locked="0"/>
    </xf>
    <xf numFmtId="1" fontId="8" fillId="0" borderId="5" xfId="0" applyNumberFormat="1" applyFont="1" applyFill="1" applyBorder="1" applyAlignment="1" applyProtection="1">
      <alignment horizontal="center" vertical="center"/>
      <protection locked="0"/>
    </xf>
    <xf numFmtId="1" fontId="8" fillId="0" borderId="11" xfId="0" applyNumberFormat="1" applyFont="1" applyFill="1" applyBorder="1" applyAlignment="1" applyProtection="1">
      <alignment horizontal="center" vertical="center"/>
      <protection locked="0"/>
    </xf>
    <xf numFmtId="1" fontId="8" fillId="11" borderId="24" xfId="0" applyNumberFormat="1" applyFont="1" applyFill="1" applyBorder="1" applyAlignment="1" applyProtection="1">
      <alignment vertical="center"/>
      <protection locked="0"/>
    </xf>
    <xf numFmtId="1" fontId="8" fillId="0" borderId="9" xfId="0" applyNumberFormat="1" applyFont="1" applyBorder="1" applyAlignment="1" applyProtection="1">
      <alignment horizontal="center" vertical="center"/>
      <protection locked="0"/>
    </xf>
    <xf numFmtId="1" fontId="11" fillId="0" borderId="0" xfId="0" applyNumberFormat="1" applyFont="1" applyBorder="1" applyAlignment="1" applyProtection="1">
      <alignment horizontal="center" vertical="center"/>
    </xf>
    <xf numFmtId="1" fontId="11" fillId="0" borderId="0" xfId="0" applyNumberFormat="1" applyFont="1" applyBorder="1" applyAlignment="1" applyProtection="1">
      <alignment horizontal="left" vertical="center"/>
      <protection locked="0"/>
    </xf>
    <xf numFmtId="1" fontId="13" fillId="0" borderId="0" xfId="1" applyNumberFormat="1" applyFont="1" applyFill="1" applyBorder="1" applyAlignment="1" applyProtection="1">
      <alignment horizontal="center" vertical="center"/>
      <protection locked="0"/>
    </xf>
    <xf numFmtId="1" fontId="8" fillId="0" borderId="0" xfId="0" applyNumberFormat="1" applyFont="1" applyBorder="1" applyAlignment="1" applyProtection="1">
      <alignment vertical="center"/>
    </xf>
    <xf numFmtId="1" fontId="11" fillId="0" borderId="0" xfId="0" applyNumberFormat="1" applyFont="1" applyBorder="1" applyAlignment="1" applyProtection="1">
      <alignment horizontal="left" vertical="center"/>
      <protection hidden="1"/>
    </xf>
    <xf numFmtId="1" fontId="8" fillId="0" borderId="0" xfId="0" applyNumberFormat="1" applyFont="1" applyBorder="1" applyAlignment="1" applyProtection="1">
      <alignment vertical="center"/>
      <protection locked="0"/>
    </xf>
    <xf numFmtId="1" fontId="11" fillId="0" borderId="0" xfId="0" applyNumberFormat="1" applyFont="1" applyBorder="1" applyAlignment="1" applyProtection="1">
      <alignment horizontal="right" vertical="center"/>
    </xf>
    <xf numFmtId="1" fontId="11" fillId="0" borderId="0" xfId="0" applyNumberFormat="1" applyFont="1" applyBorder="1" applyAlignment="1" applyProtection="1">
      <alignment vertical="center"/>
    </xf>
    <xf numFmtId="1" fontId="12" fillId="9" borderId="4" xfId="0" applyNumberFormat="1" applyFont="1" applyFill="1" applyBorder="1" applyAlignment="1" applyProtection="1">
      <alignment horizontal="center" vertical="center"/>
      <protection locked="0" hidden="1"/>
    </xf>
    <xf numFmtId="1" fontId="14" fillId="7" borderId="4" xfId="1" applyNumberFormat="1" applyFont="1" applyFill="1" applyBorder="1" applyAlignment="1" applyProtection="1">
      <alignment horizontal="center" vertical="center"/>
      <protection hidden="1"/>
    </xf>
    <xf numFmtId="1" fontId="12" fillId="9" borderId="4" xfId="1" applyNumberFormat="1" applyFont="1" applyFill="1" applyBorder="1" applyAlignment="1" applyProtection="1">
      <alignment horizontal="center" vertical="center"/>
      <protection locked="0"/>
    </xf>
    <xf numFmtId="1" fontId="15" fillId="0" borderId="12" xfId="1" applyNumberFormat="1" applyFont="1" applyFill="1" applyBorder="1" applyAlignment="1" applyProtection="1">
      <alignment vertical="center"/>
      <protection locked="0"/>
    </xf>
    <xf numFmtId="1" fontId="8" fillId="0" borderId="13" xfId="0" applyNumberFormat="1" applyFont="1" applyBorder="1" applyAlignment="1" applyProtection="1">
      <alignment horizontal="center" vertical="center"/>
      <protection locked="0"/>
    </xf>
    <xf numFmtId="1" fontId="8" fillId="0" borderId="14" xfId="0" applyNumberFormat="1" applyFont="1" applyBorder="1" applyAlignment="1" applyProtection="1">
      <alignment horizontal="center" vertical="center"/>
      <protection locked="0"/>
    </xf>
    <xf numFmtId="1" fontId="8" fillId="0" borderId="14" xfId="0" applyNumberFormat="1" applyFont="1" applyBorder="1" applyAlignment="1" applyProtection="1">
      <alignment vertical="center"/>
      <protection locked="0"/>
    </xf>
    <xf numFmtId="1" fontId="8" fillId="0" borderId="15" xfId="0" applyNumberFormat="1" applyFont="1" applyBorder="1" applyAlignment="1" applyProtection="1">
      <alignment vertical="center"/>
      <protection locked="0"/>
    </xf>
    <xf numFmtId="1" fontId="8" fillId="11" borderId="31" xfId="0" applyNumberFormat="1" applyFont="1" applyFill="1" applyBorder="1" applyAlignment="1" applyProtection="1">
      <alignment vertical="center"/>
      <protection locked="0"/>
    </xf>
    <xf numFmtId="1" fontId="17" fillId="0" borderId="0" xfId="0" applyNumberFormat="1" applyFont="1" applyFill="1" applyBorder="1" applyAlignment="1" applyProtection="1">
      <protection hidden="1"/>
    </xf>
    <xf numFmtId="1" fontId="8" fillId="0" borderId="0" xfId="0" applyNumberFormat="1" applyFont="1" applyFill="1" applyAlignment="1" applyProtection="1">
      <protection locked="0"/>
    </xf>
    <xf numFmtId="1" fontId="8" fillId="0" borderId="9" xfId="0" applyNumberFormat="1" applyFont="1" applyFill="1" applyBorder="1" applyAlignment="1" applyProtection="1">
      <alignment horizontal="center" vertical="center"/>
      <protection locked="0"/>
    </xf>
    <xf numFmtId="1" fontId="8" fillId="0" borderId="0" xfId="0" applyNumberFormat="1" applyFont="1" applyFill="1" applyBorder="1" applyAlignment="1" applyProtection="1">
      <alignment horizontal="center" vertical="center"/>
      <protection locked="0"/>
    </xf>
    <xf numFmtId="1" fontId="8" fillId="0" borderId="12" xfId="0" applyNumberFormat="1" applyFont="1" applyFill="1" applyBorder="1" applyAlignment="1" applyProtection="1">
      <alignment horizontal="center" vertical="center"/>
      <protection locked="0"/>
    </xf>
    <xf numFmtId="1" fontId="8" fillId="0" borderId="0" xfId="0" applyNumberFormat="1" applyFont="1" applyFill="1" applyBorder="1" applyAlignment="1" applyProtection="1">
      <alignment horizontal="center" vertical="center"/>
    </xf>
    <xf numFmtId="1" fontId="8" fillId="0" borderId="10"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 fontId="8" fillId="0" borderId="11" xfId="0" applyNumberFormat="1" applyFont="1" applyFill="1" applyBorder="1" applyAlignment="1" applyProtection="1">
      <alignment horizontal="center" vertical="center"/>
    </xf>
    <xf numFmtId="1" fontId="8" fillId="0" borderId="0" xfId="0" applyNumberFormat="1" applyFont="1" applyBorder="1" applyAlignment="1" applyProtection="1">
      <alignment horizontal="center" vertical="center"/>
      <protection locked="0"/>
    </xf>
    <xf numFmtId="1" fontId="11" fillId="0" borderId="0" xfId="0" applyNumberFormat="1" applyFont="1" applyBorder="1" applyAlignment="1" applyProtection="1">
      <alignment horizontal="left" vertical="center"/>
    </xf>
    <xf numFmtId="1" fontId="8" fillId="0" borderId="0" xfId="0" applyNumberFormat="1" applyFont="1" applyBorder="1" applyAlignment="1" applyProtection="1">
      <alignment horizontal="center" vertical="center"/>
      <protection hidden="1"/>
    </xf>
    <xf numFmtId="2" fontId="20" fillId="7" borderId="4" xfId="0" applyNumberFormat="1" applyFont="1" applyFill="1" applyBorder="1" applyAlignment="1" applyProtection="1">
      <alignment horizontal="center" vertical="center"/>
      <protection hidden="1"/>
    </xf>
    <xf numFmtId="1" fontId="11" fillId="0" borderId="0" xfId="0" applyNumberFormat="1" applyFont="1" applyBorder="1" applyAlignment="1" applyProtection="1">
      <alignment vertical="center"/>
      <protection hidden="1"/>
    </xf>
    <xf numFmtId="1" fontId="8" fillId="0" borderId="0" xfId="0" applyNumberFormat="1" applyFont="1" applyBorder="1" applyAlignment="1" applyProtection="1">
      <alignment vertical="center"/>
      <protection hidden="1"/>
    </xf>
    <xf numFmtId="1" fontId="18" fillId="0" borderId="13" xfId="0" applyNumberFormat="1" applyFont="1" applyBorder="1" applyAlignment="1" applyProtection="1">
      <alignment horizontal="center" vertical="center"/>
      <protection locked="0"/>
    </xf>
    <xf numFmtId="1" fontId="18" fillId="0" borderId="14" xfId="0" applyNumberFormat="1" applyFont="1" applyBorder="1" applyAlignment="1" applyProtection="1">
      <alignment horizontal="center" vertical="center"/>
      <protection locked="0"/>
    </xf>
    <xf numFmtId="1" fontId="18" fillId="0" borderId="15" xfId="0" applyNumberFormat="1" applyFont="1" applyBorder="1" applyAlignment="1" applyProtection="1">
      <alignment horizontal="center" vertical="center"/>
      <protection locked="0"/>
    </xf>
    <xf numFmtId="1" fontId="8" fillId="0" borderId="14" xfId="0" applyNumberFormat="1" applyFont="1" applyBorder="1" applyAlignment="1" applyProtection="1">
      <alignment horizontal="center" vertical="center"/>
    </xf>
    <xf numFmtId="1" fontId="11" fillId="0" borderId="9" xfId="0" applyNumberFormat="1" applyFont="1" applyBorder="1" applyAlignment="1" applyProtection="1">
      <alignment horizontal="right" vertical="center"/>
      <protection hidden="1"/>
    </xf>
    <xf numFmtId="1" fontId="11" fillId="0" borderId="0" xfId="0" applyNumberFormat="1" applyFont="1" applyBorder="1" applyAlignment="1" applyProtection="1">
      <alignment horizontal="right" vertical="center"/>
      <protection hidden="1"/>
    </xf>
    <xf numFmtId="1" fontId="11" fillId="0" borderId="12" xfId="0" applyNumberFormat="1" applyFont="1" applyBorder="1" applyAlignment="1" applyProtection="1">
      <alignment horizontal="right" vertical="center"/>
      <protection hidden="1"/>
    </xf>
    <xf numFmtId="1" fontId="8" fillId="0" borderId="14" xfId="0" applyNumberFormat="1" applyFont="1" applyBorder="1" applyAlignment="1" applyProtection="1">
      <alignment horizontal="center" vertical="center"/>
      <protection hidden="1"/>
    </xf>
    <xf numFmtId="1" fontId="20" fillId="0" borderId="14" xfId="0" applyNumberFormat="1" applyFont="1" applyBorder="1" applyAlignment="1" applyProtection="1">
      <alignment horizontal="center" vertical="center"/>
      <protection hidden="1"/>
    </xf>
    <xf numFmtId="1" fontId="8" fillId="0" borderId="14" xfId="0" applyNumberFormat="1" applyFont="1" applyBorder="1" applyAlignment="1" applyProtection="1">
      <alignment vertical="center"/>
      <protection hidden="1"/>
    </xf>
    <xf numFmtId="1" fontId="18" fillId="0" borderId="10" xfId="0" applyNumberFormat="1" applyFont="1" applyBorder="1" applyAlignment="1" applyProtection="1">
      <alignment horizontal="center" vertical="center"/>
      <protection locked="0"/>
    </xf>
    <xf numFmtId="1" fontId="18" fillId="0" borderId="5" xfId="0" applyNumberFormat="1" applyFont="1" applyBorder="1" applyAlignment="1" applyProtection="1">
      <alignment horizontal="center" vertical="center"/>
      <protection locked="0"/>
    </xf>
    <xf numFmtId="1" fontId="18" fillId="0" borderId="11" xfId="0" applyNumberFormat="1" applyFont="1" applyBorder="1" applyAlignment="1" applyProtection="1">
      <alignment horizontal="center" vertical="center"/>
      <protection locked="0"/>
    </xf>
    <xf numFmtId="1" fontId="8" fillId="0" borderId="10" xfId="0" applyNumberFormat="1" applyFont="1" applyBorder="1" applyAlignment="1" applyProtection="1">
      <alignment horizontal="center" vertical="center"/>
      <protection locked="0"/>
    </xf>
    <xf numFmtId="1" fontId="8" fillId="0" borderId="5" xfId="0" applyNumberFormat="1" applyFont="1" applyBorder="1" applyAlignment="1" applyProtection="1">
      <alignment horizontal="center" vertical="center"/>
      <protection locked="0"/>
    </xf>
    <xf numFmtId="1" fontId="8" fillId="0" borderId="11" xfId="0" applyNumberFormat="1" applyFont="1" applyBorder="1" applyAlignment="1" applyProtection="1">
      <alignment horizontal="right" vertical="center"/>
      <protection hidden="1"/>
    </xf>
    <xf numFmtId="1" fontId="8" fillId="0" borderId="5" xfId="0" applyNumberFormat="1" applyFont="1" applyBorder="1" applyAlignment="1" applyProtection="1">
      <alignment horizontal="center" vertical="center"/>
      <protection hidden="1"/>
    </xf>
    <xf numFmtId="1" fontId="20" fillId="0" borderId="5" xfId="0" applyNumberFormat="1" applyFont="1" applyBorder="1" applyAlignment="1" applyProtection="1">
      <alignment horizontal="center" vertical="center"/>
      <protection hidden="1"/>
    </xf>
    <xf numFmtId="1" fontId="8" fillId="0" borderId="5" xfId="0" applyNumberFormat="1" applyFont="1" applyBorder="1" applyAlignment="1" applyProtection="1">
      <alignment vertical="center"/>
      <protection hidden="1"/>
    </xf>
    <xf numFmtId="1" fontId="8" fillId="0" borderId="9" xfId="0" applyNumberFormat="1" applyFont="1" applyBorder="1" applyAlignment="1" applyProtection="1">
      <alignment vertical="center"/>
      <protection locked="0"/>
    </xf>
    <xf numFmtId="1" fontId="8" fillId="0" borderId="0" xfId="0" applyNumberFormat="1" applyFont="1" applyBorder="1" applyAlignment="1" applyProtection="1">
      <alignment horizontal="left" vertical="center"/>
    </xf>
    <xf numFmtId="1" fontId="8" fillId="0" borderId="12" xfId="0" applyNumberFormat="1" applyFont="1" applyBorder="1" applyAlignment="1" applyProtection="1">
      <alignment vertical="center"/>
      <protection locked="0"/>
    </xf>
    <xf numFmtId="1" fontId="20" fillId="7" borderId="4" xfId="0" applyNumberFormat="1" applyFont="1" applyFill="1" applyBorder="1" applyAlignment="1" applyProtection="1">
      <alignment horizontal="center" vertical="center"/>
      <protection hidden="1"/>
    </xf>
    <xf numFmtId="1" fontId="8" fillId="0" borderId="15" xfId="0" applyNumberFormat="1" applyFont="1" applyBorder="1" applyAlignment="1" applyProtection="1">
      <alignment horizontal="right" vertical="center"/>
      <protection hidden="1"/>
    </xf>
    <xf numFmtId="1" fontId="8" fillId="0" borderId="11" xfId="0" applyNumberFormat="1" applyFont="1" applyBorder="1" applyAlignment="1" applyProtection="1">
      <alignment vertical="center"/>
      <protection hidden="1"/>
    </xf>
    <xf numFmtId="1" fontId="8" fillId="0" borderId="9" xfId="0" applyNumberFormat="1" applyFont="1" applyBorder="1" applyAlignment="1" applyProtection="1">
      <alignment horizontal="center" vertical="center"/>
    </xf>
    <xf numFmtId="1" fontId="20" fillId="9" borderId="4" xfId="0" applyNumberFormat="1" applyFont="1" applyFill="1" applyBorder="1" applyAlignment="1" applyProtection="1">
      <alignment horizontal="center" vertical="center"/>
      <protection locked="0"/>
    </xf>
    <xf numFmtId="1" fontId="8" fillId="0" borderId="0" xfId="0" applyNumberFormat="1" applyFont="1" applyBorder="1" applyAlignment="1" applyProtection="1">
      <alignment horizontal="center" vertical="center"/>
    </xf>
    <xf numFmtId="1" fontId="8" fillId="0" borderId="0" xfId="0" applyNumberFormat="1" applyFont="1" applyBorder="1" applyAlignment="1" applyProtection="1">
      <alignment horizontal="left" vertical="center"/>
      <protection locked="0"/>
    </xf>
    <xf numFmtId="1" fontId="8" fillId="0" borderId="12" xfId="0" applyNumberFormat="1" applyFont="1" applyBorder="1" applyAlignment="1" applyProtection="1">
      <alignment vertical="center"/>
      <protection hidden="1"/>
    </xf>
    <xf numFmtId="1" fontId="8" fillId="0" borderId="12" xfId="0" applyNumberFormat="1" applyFont="1" applyBorder="1" applyAlignment="1" applyProtection="1">
      <alignment horizontal="right" vertical="center"/>
      <protection hidden="1"/>
    </xf>
    <xf numFmtId="1" fontId="21" fillId="9" borderId="4" xfId="1" applyNumberFormat="1" applyFont="1" applyFill="1" applyBorder="1" applyAlignment="1" applyProtection="1">
      <alignment horizontal="center" vertical="center"/>
      <protection locked="0"/>
    </xf>
    <xf numFmtId="1" fontId="20" fillId="0" borderId="0" xfId="0" applyNumberFormat="1" applyFont="1" applyBorder="1" applyAlignment="1" applyProtection="1">
      <alignment horizontal="center" vertical="center"/>
      <protection hidden="1"/>
    </xf>
    <xf numFmtId="1" fontId="8" fillId="0" borderId="5" xfId="0" applyNumberFormat="1" applyFont="1" applyBorder="1" applyAlignment="1" applyProtection="1">
      <alignment vertical="center"/>
      <protection locked="0"/>
    </xf>
    <xf numFmtId="1" fontId="8" fillId="11" borderId="22" xfId="0" applyNumberFormat="1" applyFont="1" applyFill="1" applyBorder="1" applyAlignment="1" applyProtection="1">
      <alignment vertical="center"/>
    </xf>
    <xf numFmtId="1" fontId="18" fillId="0" borderId="13" xfId="0" applyNumberFormat="1" applyFont="1" applyBorder="1" applyAlignment="1" applyProtection="1">
      <alignment horizontal="center" vertical="center"/>
    </xf>
    <xf numFmtId="1" fontId="18" fillId="0" borderId="14" xfId="0" applyNumberFormat="1" applyFont="1" applyBorder="1" applyAlignment="1" applyProtection="1">
      <alignment horizontal="center" vertical="center"/>
    </xf>
    <xf numFmtId="1" fontId="8" fillId="0" borderId="13" xfId="0" applyNumberFormat="1" applyFont="1" applyBorder="1" applyAlignment="1" applyProtection="1">
      <alignment horizontal="center" vertical="center"/>
    </xf>
    <xf numFmtId="1" fontId="8" fillId="0" borderId="14" xfId="0" applyNumberFormat="1" applyFont="1" applyBorder="1" applyAlignment="1" applyProtection="1">
      <alignment vertical="center"/>
    </xf>
    <xf numFmtId="1" fontId="8" fillId="0" borderId="15" xfId="0" applyNumberFormat="1" applyFont="1" applyBorder="1" applyAlignment="1" applyProtection="1">
      <alignment vertical="center"/>
      <protection hidden="1"/>
    </xf>
    <xf numFmtId="1" fontId="11" fillId="0" borderId="9" xfId="0" applyNumberFormat="1" applyFont="1" applyBorder="1" applyAlignment="1" applyProtection="1">
      <alignment vertical="center"/>
      <protection hidden="1"/>
    </xf>
    <xf numFmtId="1" fontId="11" fillId="0" borderId="0" xfId="0" applyNumberFormat="1" applyFont="1" applyBorder="1" applyAlignment="1" applyProtection="1">
      <alignment vertical="center" wrapText="1"/>
      <protection hidden="1"/>
    </xf>
    <xf numFmtId="1" fontId="11" fillId="0" borderId="12" xfId="0" applyNumberFormat="1" applyFont="1" applyBorder="1" applyAlignment="1" applyProtection="1">
      <alignment vertical="center" wrapText="1"/>
      <protection hidden="1"/>
    </xf>
    <xf numFmtId="1" fontId="8" fillId="11" borderId="31" xfId="0" applyNumberFormat="1" applyFont="1" applyFill="1" applyBorder="1" applyAlignment="1" applyProtection="1">
      <alignment vertical="center"/>
    </xf>
    <xf numFmtId="1" fontId="8" fillId="0" borderId="0" xfId="0" applyNumberFormat="1" applyFont="1" applyAlignment="1" applyProtection="1"/>
    <xf numFmtId="1" fontId="18" fillId="0" borderId="10" xfId="0" applyNumberFormat="1" applyFont="1" applyBorder="1" applyAlignment="1" applyProtection="1">
      <alignment horizontal="center" vertical="center"/>
    </xf>
    <xf numFmtId="1" fontId="18" fillId="0" borderId="5" xfId="0" applyNumberFormat="1" applyFont="1" applyBorder="1" applyAlignment="1" applyProtection="1">
      <alignment horizontal="center" vertical="center"/>
    </xf>
    <xf numFmtId="1" fontId="18" fillId="0" borderId="11" xfId="0" applyNumberFormat="1" applyFont="1" applyBorder="1" applyAlignment="1" applyProtection="1">
      <alignment horizontal="center" vertical="center"/>
    </xf>
    <xf numFmtId="1" fontId="8" fillId="0" borderId="1" xfId="0" applyNumberFormat="1" applyFont="1" applyBorder="1" applyAlignment="1" applyProtection="1">
      <alignment horizontal="center" vertical="center" wrapText="1"/>
    </xf>
    <xf numFmtId="1" fontId="8" fillId="0" borderId="16" xfId="0" applyNumberFormat="1" applyFont="1" applyBorder="1" applyAlignment="1" applyProtection="1">
      <alignment horizontal="center" vertical="center" wrapText="1"/>
    </xf>
    <xf numFmtId="1" fontId="8" fillId="8" borderId="1" xfId="0" applyNumberFormat="1" applyFont="1" applyFill="1" applyBorder="1" applyAlignment="1" applyProtection="1">
      <alignment horizontal="center" vertical="center" wrapText="1"/>
    </xf>
    <xf numFmtId="1" fontId="18" fillId="0" borderId="15" xfId="0" applyNumberFormat="1" applyFont="1" applyBorder="1" applyAlignment="1" applyProtection="1">
      <alignment horizontal="center" vertical="center"/>
    </xf>
    <xf numFmtId="1" fontId="8" fillId="0" borderId="13" xfId="0" applyNumberFormat="1" applyFont="1" applyBorder="1" applyAlignment="1" applyProtection="1">
      <alignment horizontal="center" vertical="center"/>
      <protection hidden="1"/>
    </xf>
    <xf numFmtId="1" fontId="8" fillId="0" borderId="15" xfId="0" applyNumberFormat="1" applyFont="1" applyBorder="1" applyAlignment="1" applyProtection="1">
      <alignment horizontal="center" vertical="center"/>
      <protection hidden="1"/>
    </xf>
    <xf numFmtId="1" fontId="8" fillId="0" borderId="7" xfId="0" applyNumberFormat="1" applyFont="1" applyBorder="1" applyAlignment="1" applyProtection="1">
      <alignment horizontal="center" vertical="center"/>
      <protection hidden="1"/>
    </xf>
    <xf numFmtId="1" fontId="8" fillId="0" borderId="7" xfId="0" applyNumberFormat="1" applyFont="1" applyBorder="1" applyAlignment="1" applyProtection="1">
      <alignment vertical="center"/>
      <protection hidden="1"/>
    </xf>
    <xf numFmtId="1" fontId="18" fillId="0" borderId="9" xfId="0" applyNumberFormat="1" applyFont="1" applyBorder="1" applyAlignment="1" applyProtection="1">
      <alignment horizontal="center" vertical="center"/>
      <protection hidden="1"/>
    </xf>
    <xf numFmtId="1" fontId="18" fillId="0" borderId="12" xfId="0" applyNumberFormat="1" applyFont="1" applyBorder="1" applyAlignment="1" applyProtection="1">
      <alignment horizontal="center" vertical="center"/>
      <protection hidden="1"/>
    </xf>
    <xf numFmtId="1" fontId="8" fillId="0" borderId="9" xfId="0" applyNumberFormat="1" applyFont="1" applyBorder="1" applyAlignment="1" applyProtection="1">
      <alignment horizontal="center" vertical="center"/>
      <protection hidden="1"/>
    </xf>
    <xf numFmtId="1" fontId="8" fillId="0" borderId="0" xfId="0" applyNumberFormat="1" applyFont="1" applyFill="1" applyBorder="1" applyAlignment="1" applyProtection="1">
      <alignment vertical="center" wrapText="1"/>
      <protection hidden="1"/>
    </xf>
    <xf numFmtId="1" fontId="8" fillId="0" borderId="12" xfId="0" applyNumberFormat="1" applyFont="1" applyBorder="1" applyAlignment="1" applyProtection="1">
      <alignment horizontal="center" vertical="center"/>
      <protection hidden="1"/>
    </xf>
    <xf numFmtId="1" fontId="18" fillId="0" borderId="9" xfId="0" applyNumberFormat="1" applyFont="1" applyBorder="1" applyAlignment="1" applyProtection="1">
      <alignment vertical="center"/>
      <protection hidden="1"/>
    </xf>
    <xf numFmtId="1" fontId="18" fillId="0" borderId="12" xfId="0" applyNumberFormat="1" applyFont="1" applyBorder="1" applyAlignment="1" applyProtection="1">
      <alignment vertical="center"/>
      <protection hidden="1"/>
    </xf>
    <xf numFmtId="1" fontId="8" fillId="0" borderId="9" xfId="0" applyNumberFormat="1" applyFont="1" applyBorder="1" applyAlignment="1" applyProtection="1">
      <alignment vertical="center"/>
      <protection hidden="1"/>
    </xf>
    <xf numFmtId="1" fontId="8" fillId="0" borderId="18" xfId="0" applyNumberFormat="1" applyFont="1" applyFill="1" applyBorder="1" applyAlignment="1" applyProtection="1">
      <alignment vertical="center" wrapText="1"/>
      <protection hidden="1"/>
    </xf>
    <xf numFmtId="1" fontId="11" fillId="0" borderId="12" xfId="0" applyNumberFormat="1" applyFont="1" applyBorder="1" applyAlignment="1" applyProtection="1">
      <alignment vertical="center"/>
      <protection hidden="1"/>
    </xf>
    <xf numFmtId="1" fontId="18" fillId="0" borderId="13" xfId="0" applyNumberFormat="1" applyFont="1" applyBorder="1" applyAlignment="1" applyProtection="1">
      <alignment vertical="center"/>
      <protection hidden="1"/>
    </xf>
    <xf numFmtId="1" fontId="18" fillId="0" borderId="15" xfId="0" applyNumberFormat="1" applyFont="1" applyBorder="1" applyAlignment="1" applyProtection="1">
      <alignment vertical="center"/>
      <protection hidden="1"/>
    </xf>
    <xf numFmtId="1" fontId="8" fillId="0" borderId="13" xfId="0" applyNumberFormat="1" applyFont="1" applyBorder="1" applyAlignment="1" applyProtection="1">
      <alignment vertical="center"/>
      <protection hidden="1"/>
    </xf>
    <xf numFmtId="1" fontId="8" fillId="0" borderId="19" xfId="0" applyNumberFormat="1" applyFont="1" applyFill="1" applyBorder="1" applyAlignment="1" applyProtection="1">
      <alignment vertical="center" wrapText="1"/>
      <protection hidden="1"/>
    </xf>
    <xf numFmtId="1" fontId="18" fillId="0" borderId="10" xfId="0" applyNumberFormat="1" applyFont="1" applyBorder="1" applyAlignment="1" applyProtection="1">
      <alignment vertical="center"/>
      <protection hidden="1"/>
    </xf>
    <xf numFmtId="1" fontId="18" fillId="0" borderId="11" xfId="0" applyNumberFormat="1" applyFont="1" applyBorder="1" applyAlignment="1" applyProtection="1">
      <alignment vertical="center"/>
      <protection hidden="1"/>
    </xf>
    <xf numFmtId="1" fontId="8" fillId="0" borderId="10" xfId="0" applyNumberFormat="1" applyFont="1" applyBorder="1" applyAlignment="1" applyProtection="1">
      <alignment vertical="center"/>
      <protection hidden="1"/>
    </xf>
    <xf numFmtId="1" fontId="18" fillId="0" borderId="13" xfId="0" applyNumberFormat="1" applyFont="1" applyBorder="1" applyAlignment="1" applyProtection="1">
      <alignment horizontal="center" vertical="center"/>
      <protection hidden="1"/>
    </xf>
    <xf numFmtId="1" fontId="18" fillId="0" borderId="15" xfId="0" applyNumberFormat="1" applyFont="1" applyBorder="1" applyAlignment="1" applyProtection="1">
      <alignment horizontal="center" vertical="center"/>
      <protection hidden="1"/>
    </xf>
    <xf numFmtId="1" fontId="8" fillId="0" borderId="14" xfId="0" applyNumberFormat="1" applyFont="1" applyFill="1" applyBorder="1" applyAlignment="1" applyProtection="1">
      <alignment vertical="center" wrapText="1"/>
      <protection hidden="1"/>
    </xf>
    <xf numFmtId="1" fontId="8" fillId="11" borderId="25" xfId="0" applyNumberFormat="1" applyFont="1" applyFill="1" applyBorder="1" applyAlignment="1" applyProtection="1">
      <alignment vertical="center"/>
    </xf>
    <xf numFmtId="1" fontId="8" fillId="0" borderId="10" xfId="0" applyNumberFormat="1" applyFont="1" applyBorder="1" applyAlignment="1" applyProtection="1">
      <alignment horizontal="center" vertical="center"/>
      <protection hidden="1"/>
    </xf>
    <xf numFmtId="1" fontId="8" fillId="0" borderId="5" xfId="0" applyNumberFormat="1" applyFont="1" applyFill="1" applyBorder="1" applyAlignment="1" applyProtection="1">
      <alignment vertical="center" wrapText="1"/>
      <protection hidden="1"/>
    </xf>
    <xf numFmtId="1" fontId="8" fillId="11" borderId="24" xfId="0" applyNumberFormat="1" applyFont="1" applyFill="1" applyBorder="1" applyAlignment="1" applyProtection="1">
      <alignment vertical="center"/>
    </xf>
    <xf numFmtId="1" fontId="11" fillId="0" borderId="4" xfId="0" applyNumberFormat="1" applyFont="1" applyBorder="1" applyAlignment="1" applyProtection="1">
      <alignment horizontal="center" vertical="center"/>
      <protection hidden="1"/>
    </xf>
    <xf numFmtId="1" fontId="18" fillId="0" borderId="5" xfId="0" applyNumberFormat="1" applyFont="1" applyBorder="1" applyAlignment="1" applyProtection="1">
      <alignment vertical="center"/>
      <protection hidden="1"/>
    </xf>
    <xf numFmtId="1" fontId="18" fillId="0" borderId="5" xfId="0" applyNumberFormat="1" applyFont="1" applyFill="1" applyBorder="1" applyAlignment="1" applyProtection="1">
      <alignment vertical="center" wrapText="1"/>
      <protection hidden="1"/>
    </xf>
    <xf numFmtId="1" fontId="18" fillId="0" borderId="11" xfId="0" applyNumberFormat="1" applyFont="1" applyFill="1" applyBorder="1" applyAlignment="1" applyProtection="1">
      <alignment vertical="center" wrapText="1"/>
      <protection hidden="1"/>
    </xf>
    <xf numFmtId="1" fontId="18" fillId="0" borderId="5" xfId="0" applyNumberFormat="1" applyFont="1" applyFill="1" applyBorder="1" applyAlignment="1" applyProtection="1">
      <alignment vertical="center"/>
      <protection hidden="1"/>
    </xf>
    <xf numFmtId="1" fontId="18" fillId="0" borderId="5" xfId="0" applyNumberFormat="1" applyFont="1" applyFill="1" applyBorder="1" applyAlignment="1" applyProtection="1">
      <alignment horizontal="center" vertical="center"/>
      <protection hidden="1"/>
    </xf>
    <xf numFmtId="1" fontId="18" fillId="0" borderId="11" xfId="0" applyNumberFormat="1" applyFont="1" applyFill="1" applyBorder="1" applyAlignment="1" applyProtection="1">
      <alignment horizontal="center" vertical="center"/>
      <protection hidden="1"/>
    </xf>
    <xf numFmtId="1" fontId="8" fillId="0" borderId="0" xfId="0" applyNumberFormat="1" applyFont="1" applyFill="1" applyBorder="1" applyAlignment="1" applyProtection="1">
      <alignment horizontal="center" vertical="center"/>
      <protection hidden="1"/>
    </xf>
    <xf numFmtId="1" fontId="8" fillId="0" borderId="0" xfId="0" applyNumberFormat="1" applyFont="1" applyFill="1" applyBorder="1" applyAlignment="1" applyProtection="1"/>
    <xf numFmtId="1" fontId="11" fillId="0" borderId="0" xfId="0" applyNumberFormat="1" applyFont="1" applyFill="1" applyBorder="1" applyAlignment="1" applyProtection="1">
      <alignment horizontal="right" vertical="center"/>
      <protection hidden="1"/>
    </xf>
    <xf numFmtId="1" fontId="8" fillId="0" borderId="0" xfId="0" applyNumberFormat="1" applyFont="1" applyFill="1" applyBorder="1" applyAlignment="1" applyProtection="1">
      <alignment horizontal="left" vertical="center"/>
      <protection hidden="1"/>
    </xf>
    <xf numFmtId="1" fontId="15" fillId="0" borderId="0" xfId="1" applyNumberFormat="1" applyFont="1" applyFill="1" applyBorder="1" applyAlignment="1" applyProtection="1">
      <alignment vertical="center"/>
      <protection hidden="1"/>
    </xf>
    <xf numFmtId="1" fontId="18" fillId="0" borderId="0" xfId="0" applyNumberFormat="1" applyFont="1" applyBorder="1" applyAlignment="1" applyProtection="1">
      <alignment horizontal="right" vertical="center"/>
      <protection hidden="1"/>
    </xf>
    <xf numFmtId="1" fontId="18" fillId="0" borderId="0" xfId="0" applyNumberFormat="1" applyFont="1" applyFill="1" applyBorder="1" applyAlignment="1" applyProtection="1">
      <alignment horizontal="right" vertical="center" wrapText="1"/>
      <protection hidden="1"/>
    </xf>
    <xf numFmtId="1" fontId="18" fillId="0" borderId="12" xfId="0" applyNumberFormat="1" applyFont="1" applyFill="1" applyBorder="1" applyAlignment="1" applyProtection="1">
      <alignment horizontal="right" vertical="center" wrapText="1"/>
      <protection hidden="1"/>
    </xf>
    <xf numFmtId="1" fontId="18" fillId="0" borderId="14" xfId="0" applyNumberFormat="1" applyFont="1" applyFill="1" applyBorder="1" applyAlignment="1" applyProtection="1">
      <alignment vertical="center" wrapText="1"/>
      <protection hidden="1"/>
    </xf>
    <xf numFmtId="1" fontId="18" fillId="0" borderId="14" xfId="0" applyNumberFormat="1" applyFont="1" applyFill="1" applyBorder="1" applyAlignment="1" applyProtection="1">
      <alignment vertical="center"/>
      <protection hidden="1"/>
    </xf>
    <xf numFmtId="1" fontId="18" fillId="0" borderId="14" xfId="0" applyNumberFormat="1" applyFont="1" applyFill="1" applyBorder="1" applyAlignment="1" applyProtection="1">
      <alignment horizontal="center" vertical="center"/>
      <protection hidden="1"/>
    </xf>
    <xf numFmtId="1" fontId="18" fillId="0" borderId="15" xfId="0" applyNumberFormat="1" applyFont="1" applyFill="1" applyBorder="1" applyAlignment="1" applyProtection="1">
      <alignment horizontal="right" vertical="center"/>
      <protection hidden="1"/>
    </xf>
    <xf numFmtId="1" fontId="11" fillId="0" borderId="14" xfId="0" applyNumberFormat="1" applyFont="1" applyFill="1" applyBorder="1" applyAlignment="1" applyProtection="1">
      <alignment horizontal="right" vertical="center"/>
      <protection hidden="1"/>
    </xf>
    <xf numFmtId="1" fontId="11" fillId="0" borderId="14" xfId="0" applyNumberFormat="1" applyFont="1" applyFill="1" applyBorder="1" applyAlignment="1" applyProtection="1">
      <alignment horizontal="center" vertical="center"/>
      <protection hidden="1"/>
    </xf>
    <xf numFmtId="1" fontId="20" fillId="0" borderId="14" xfId="0" applyNumberFormat="1" applyFont="1" applyFill="1" applyBorder="1" applyAlignment="1" applyProtection="1">
      <alignment horizontal="center" vertical="center"/>
      <protection hidden="1"/>
    </xf>
    <xf numFmtId="1" fontId="8" fillId="0" borderId="14" xfId="0" applyNumberFormat="1" applyFont="1" applyFill="1" applyBorder="1" applyAlignment="1" applyProtection="1">
      <alignment horizontal="center" vertical="center"/>
      <protection hidden="1"/>
    </xf>
    <xf numFmtId="1" fontId="8" fillId="0" borderId="14" xfId="0" applyNumberFormat="1" applyFont="1" applyFill="1" applyBorder="1" applyAlignment="1" applyProtection="1">
      <alignment vertical="center"/>
      <protection hidden="1"/>
    </xf>
    <xf numFmtId="1" fontId="18" fillId="0" borderId="5" xfId="0" applyNumberFormat="1" applyFont="1" applyBorder="1" applyAlignment="1" applyProtection="1">
      <alignment horizontal="right" vertical="center"/>
      <protection hidden="1"/>
    </xf>
    <xf numFmtId="1" fontId="18" fillId="0" borderId="5" xfId="0" applyNumberFormat="1" applyFont="1" applyFill="1" applyBorder="1" applyAlignment="1" applyProtection="1">
      <alignment horizontal="right" vertical="center" wrapText="1"/>
      <protection hidden="1"/>
    </xf>
    <xf numFmtId="1" fontId="18" fillId="0" borderId="11" xfId="0" applyNumberFormat="1" applyFont="1" applyFill="1" applyBorder="1" applyAlignment="1" applyProtection="1">
      <alignment horizontal="right" vertical="center" wrapText="1"/>
      <protection hidden="1"/>
    </xf>
    <xf numFmtId="1" fontId="18" fillId="0" borderId="11" xfId="0" applyNumberFormat="1" applyFont="1" applyFill="1" applyBorder="1" applyAlignment="1" applyProtection="1">
      <alignment horizontal="right" vertical="center"/>
      <protection hidden="1"/>
    </xf>
    <xf numFmtId="1" fontId="11" fillId="0" borderId="5" xfId="0" applyNumberFormat="1" applyFont="1" applyFill="1" applyBorder="1" applyAlignment="1" applyProtection="1">
      <alignment horizontal="right" vertical="center"/>
      <protection hidden="1"/>
    </xf>
    <xf numFmtId="1" fontId="11" fillId="0" borderId="5" xfId="0" applyNumberFormat="1" applyFont="1" applyFill="1" applyBorder="1" applyAlignment="1" applyProtection="1">
      <alignment horizontal="center" vertical="center"/>
      <protection hidden="1"/>
    </xf>
    <xf numFmtId="1" fontId="20" fillId="0" borderId="5" xfId="0" applyNumberFormat="1" applyFont="1" applyFill="1" applyBorder="1" applyAlignment="1" applyProtection="1">
      <alignment horizontal="center" vertical="center"/>
      <protection hidden="1"/>
    </xf>
    <xf numFmtId="1" fontId="8" fillId="0" borderId="5" xfId="0" applyNumberFormat="1" applyFont="1" applyFill="1" applyBorder="1" applyAlignment="1" applyProtection="1">
      <alignment horizontal="center" vertical="center"/>
      <protection hidden="1"/>
    </xf>
    <xf numFmtId="1" fontId="8" fillId="0" borderId="5" xfId="0" applyNumberFormat="1" applyFont="1" applyFill="1" applyBorder="1" applyAlignment="1" applyProtection="1">
      <alignment vertical="center"/>
      <protection hidden="1"/>
    </xf>
    <xf numFmtId="1" fontId="18" fillId="0" borderId="14" xfId="0" applyNumberFormat="1" applyFont="1" applyBorder="1" applyAlignment="1" applyProtection="1">
      <alignment horizontal="center" vertical="center"/>
      <protection hidden="1"/>
    </xf>
    <xf numFmtId="1" fontId="18" fillId="0" borderId="15" xfId="0" applyNumberFormat="1" applyFont="1" applyBorder="1" applyAlignment="1" applyProtection="1">
      <alignment horizontal="right" vertical="center"/>
      <protection hidden="1"/>
    </xf>
    <xf numFmtId="1" fontId="11" fillId="0" borderId="0" xfId="0" applyNumberFormat="1" applyFont="1" applyBorder="1" applyAlignment="1" applyProtection="1">
      <alignment horizontal="center" vertical="center"/>
      <protection hidden="1"/>
    </xf>
    <xf numFmtId="1" fontId="18" fillId="0" borderId="11" xfId="0" applyNumberFormat="1" applyFont="1" applyBorder="1" applyAlignment="1" applyProtection="1">
      <alignment horizontal="right" vertical="center"/>
      <protection hidden="1"/>
    </xf>
    <xf numFmtId="1" fontId="18" fillId="0" borderId="5" xfId="0" applyNumberFormat="1" applyFont="1" applyBorder="1" applyAlignment="1" applyProtection="1">
      <alignment horizontal="center" vertical="center"/>
      <protection hidden="1"/>
    </xf>
    <xf numFmtId="1" fontId="18" fillId="0" borderId="14" xfId="0" applyNumberFormat="1" applyFont="1" applyBorder="1" applyAlignment="1" applyProtection="1">
      <alignment vertical="center"/>
      <protection hidden="1"/>
    </xf>
    <xf numFmtId="1" fontId="8" fillId="0" borderId="7" xfId="0" applyNumberFormat="1" applyFont="1" applyFill="1" applyBorder="1" applyAlignment="1" applyProtection="1">
      <alignment horizontal="center" vertical="center"/>
    </xf>
    <xf numFmtId="1" fontId="8" fillId="0" borderId="9"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vertical="center"/>
      <protection hidden="1"/>
    </xf>
    <xf numFmtId="1" fontId="8" fillId="0" borderId="10" xfId="0" applyNumberFormat="1" applyFont="1" applyFill="1" applyBorder="1" applyAlignment="1" applyProtection="1">
      <alignment horizontal="center" vertical="center"/>
      <protection hidden="1"/>
    </xf>
    <xf numFmtId="1" fontId="15" fillId="0" borderId="5" xfId="1" applyNumberFormat="1" applyFont="1" applyFill="1" applyBorder="1" applyAlignment="1" applyProtection="1">
      <alignment vertical="center"/>
      <protection hidden="1"/>
    </xf>
    <xf numFmtId="1" fontId="8" fillId="0" borderId="0" xfId="0" applyNumberFormat="1" applyFont="1" applyFill="1" applyBorder="1" applyAlignment="1" applyProtection="1">
      <alignment horizontal="center" vertical="center" wrapText="1"/>
      <protection hidden="1"/>
    </xf>
    <xf numFmtId="1" fontId="8" fillId="0" borderId="12" xfId="0" applyNumberFormat="1" applyFont="1" applyFill="1" applyBorder="1" applyAlignment="1" applyProtection="1">
      <alignment horizontal="center" vertical="center"/>
      <protection hidden="1"/>
    </xf>
    <xf numFmtId="1" fontId="18" fillId="0" borderId="13" xfId="0" applyNumberFormat="1" applyFont="1" applyFill="1" applyBorder="1" applyAlignment="1" applyProtection="1">
      <alignment horizontal="center" vertical="center"/>
      <protection hidden="1"/>
    </xf>
    <xf numFmtId="1" fontId="18" fillId="0" borderId="15" xfId="0" applyNumberFormat="1" applyFont="1" applyFill="1" applyBorder="1" applyAlignment="1" applyProtection="1">
      <alignment vertical="center"/>
      <protection hidden="1"/>
    </xf>
    <xf numFmtId="1" fontId="19" fillId="0" borderId="14" xfId="0" applyNumberFormat="1" applyFont="1" applyFill="1" applyBorder="1" applyAlignment="1" applyProtection="1">
      <alignment horizontal="center" vertical="center" wrapText="1"/>
      <protection hidden="1"/>
    </xf>
    <xf numFmtId="1" fontId="8" fillId="0" borderId="14" xfId="0" applyNumberFormat="1" applyFont="1" applyFill="1" applyBorder="1" applyAlignment="1" applyProtection="1">
      <alignment horizontal="center" vertical="center" wrapText="1"/>
      <protection hidden="1"/>
    </xf>
    <xf numFmtId="1" fontId="8" fillId="0" borderId="15" xfId="0" applyNumberFormat="1" applyFont="1" applyFill="1" applyBorder="1" applyAlignment="1" applyProtection="1">
      <alignment horizontal="center" vertical="center"/>
      <protection hidden="1"/>
    </xf>
    <xf numFmtId="1" fontId="8" fillId="0" borderId="0" xfId="0" applyNumberFormat="1" applyFont="1" applyFill="1" applyBorder="1" applyAlignment="1" applyProtection="1">
      <alignment vertical="center"/>
      <protection hidden="1"/>
    </xf>
    <xf numFmtId="1" fontId="18" fillId="0" borderId="10" xfId="0" applyNumberFormat="1" applyFont="1" applyFill="1" applyBorder="1" applyAlignment="1" applyProtection="1">
      <alignment horizontal="center" vertical="center"/>
      <protection hidden="1"/>
    </xf>
    <xf numFmtId="1" fontId="18" fillId="0" borderId="11" xfId="0" applyNumberFormat="1" applyFont="1" applyFill="1" applyBorder="1" applyAlignment="1" applyProtection="1">
      <alignment vertical="center"/>
      <protection hidden="1"/>
    </xf>
    <xf numFmtId="1" fontId="19" fillId="0" borderId="5" xfId="0" applyNumberFormat="1" applyFont="1" applyFill="1" applyBorder="1" applyAlignment="1" applyProtection="1">
      <alignment horizontal="center" vertical="center" wrapText="1"/>
      <protection hidden="1"/>
    </xf>
    <xf numFmtId="1" fontId="8" fillId="0" borderId="5" xfId="0" applyNumberFormat="1" applyFont="1" applyFill="1" applyBorder="1" applyAlignment="1" applyProtection="1">
      <alignment horizontal="center" vertical="center" wrapText="1"/>
      <protection hidden="1"/>
    </xf>
    <xf numFmtId="1" fontId="19" fillId="0" borderId="14" xfId="0" applyNumberFormat="1" applyFont="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protection hidden="1"/>
    </xf>
    <xf numFmtId="1" fontId="18" fillId="0" borderId="10" xfId="0" applyNumberFormat="1" applyFont="1" applyFill="1" applyBorder="1" applyAlignment="1" applyProtection="1">
      <alignment horizontal="center" vertical="center"/>
      <protection locked="0" hidden="1"/>
    </xf>
    <xf numFmtId="1" fontId="18" fillId="0" borderId="5" xfId="0" applyNumberFormat="1" applyFont="1" applyFill="1" applyBorder="1" applyAlignment="1" applyProtection="1">
      <alignment horizontal="center" vertical="center"/>
      <protection locked="0" hidden="1"/>
    </xf>
    <xf numFmtId="1" fontId="18" fillId="0" borderId="5" xfId="0" applyNumberFormat="1" applyFont="1" applyFill="1" applyBorder="1" applyAlignment="1" applyProtection="1">
      <alignment vertical="center"/>
      <protection locked="0" hidden="1"/>
    </xf>
    <xf numFmtId="1" fontId="18" fillId="0" borderId="11" xfId="0" applyNumberFormat="1" applyFont="1" applyFill="1" applyBorder="1" applyAlignment="1" applyProtection="1">
      <alignment vertical="center"/>
      <protection locked="0" hidden="1"/>
    </xf>
    <xf numFmtId="1" fontId="8" fillId="0" borderId="0" xfId="0" applyNumberFormat="1" applyFont="1" applyFill="1" applyBorder="1" applyAlignment="1" applyProtection="1">
      <alignment vertical="center"/>
      <protection locked="0" hidden="1"/>
    </xf>
    <xf numFmtId="1" fontId="19" fillId="0" borderId="0" xfId="0" applyNumberFormat="1" applyFont="1" applyFill="1" applyBorder="1" applyAlignment="1" applyProtection="1">
      <alignment horizontal="center" vertical="center" wrapText="1"/>
      <protection locked="0" hidden="1"/>
    </xf>
    <xf numFmtId="1" fontId="8" fillId="0" borderId="0" xfId="0" applyNumberFormat="1" applyFont="1" applyFill="1" applyBorder="1" applyAlignment="1" applyProtection="1">
      <alignment horizontal="center" vertical="center" wrapText="1"/>
      <protection locked="0" hidden="1"/>
    </xf>
    <xf numFmtId="1" fontId="8" fillId="0" borderId="0" xfId="0" applyNumberFormat="1" applyFont="1" applyFill="1" applyBorder="1" applyAlignment="1" applyProtection="1">
      <alignment horizontal="center" vertical="center"/>
      <protection locked="0" hidden="1"/>
    </xf>
    <xf numFmtId="1" fontId="8" fillId="0" borderId="5" xfId="0" applyNumberFormat="1" applyFont="1" applyFill="1" applyBorder="1" applyAlignment="1" applyProtection="1">
      <alignment horizontal="center" vertical="center"/>
      <protection locked="0" hidden="1"/>
    </xf>
    <xf numFmtId="1" fontId="8" fillId="0" borderId="5" xfId="0" applyNumberFormat="1" applyFont="1" applyFill="1" applyBorder="1" applyAlignment="1" applyProtection="1">
      <alignment vertical="center"/>
      <protection locked="0" hidden="1"/>
    </xf>
    <xf numFmtId="1" fontId="8" fillId="11" borderId="26" xfId="0" applyNumberFormat="1" applyFont="1" applyFill="1" applyBorder="1" applyAlignment="1" applyProtection="1">
      <alignment vertical="center"/>
    </xf>
    <xf numFmtId="1" fontId="8" fillId="0" borderId="27" xfId="0" applyNumberFormat="1" applyFont="1" applyFill="1" applyBorder="1" applyAlignment="1" applyProtection="1">
      <alignment horizontal="center" vertical="center"/>
      <protection hidden="1"/>
    </xf>
    <xf numFmtId="1" fontId="8" fillId="0" borderId="28" xfId="0" applyNumberFormat="1" applyFont="1" applyFill="1" applyBorder="1" applyAlignment="1" applyProtection="1">
      <alignment horizontal="center" vertical="center"/>
      <protection hidden="1"/>
    </xf>
    <xf numFmtId="1" fontId="8" fillId="0" borderId="28" xfId="0" applyNumberFormat="1" applyFont="1" applyFill="1" applyBorder="1" applyAlignment="1" applyProtection="1">
      <alignment vertical="center"/>
      <protection hidden="1"/>
    </xf>
    <xf numFmtId="1" fontId="8" fillId="0" borderId="29" xfId="0" applyNumberFormat="1" applyFont="1" applyFill="1" applyBorder="1" applyAlignment="1" applyProtection="1">
      <alignment vertical="center"/>
      <protection hidden="1"/>
    </xf>
    <xf numFmtId="1" fontId="8" fillId="0" borderId="28" xfId="0" applyNumberFormat="1" applyFont="1" applyFill="1" applyBorder="1" applyAlignment="1" applyProtection="1">
      <alignment vertical="center" wrapText="1"/>
      <protection hidden="1"/>
    </xf>
    <xf numFmtId="1" fontId="8" fillId="11" borderId="32" xfId="0" applyNumberFormat="1" applyFont="1" applyFill="1" applyBorder="1" applyAlignment="1" applyProtection="1">
      <alignment vertical="center"/>
    </xf>
    <xf numFmtId="1" fontId="8" fillId="15" borderId="0" xfId="0" applyNumberFormat="1" applyFont="1" applyFill="1" applyBorder="1" applyAlignment="1" applyProtection="1">
      <alignment vertical="center"/>
    </xf>
    <xf numFmtId="1" fontId="8" fillId="15" borderId="0" xfId="0" applyNumberFormat="1" applyFont="1" applyFill="1" applyBorder="1" applyAlignment="1" applyProtection="1">
      <alignment horizontal="center" vertical="center"/>
    </xf>
    <xf numFmtId="1" fontId="8" fillId="13" borderId="25" xfId="0" applyNumberFormat="1" applyFont="1" applyFill="1" applyBorder="1" applyAlignment="1" applyProtection="1">
      <alignment vertical="center"/>
      <protection locked="0"/>
    </xf>
    <xf numFmtId="1" fontId="8" fillId="13" borderId="36" xfId="0" applyNumberFormat="1" applyFont="1" applyFill="1" applyBorder="1" applyAlignment="1" applyProtection="1">
      <alignment vertical="center"/>
      <protection locked="0"/>
    </xf>
    <xf numFmtId="1" fontId="26" fillId="0" borderId="0" xfId="0" applyNumberFormat="1" applyFont="1" applyBorder="1" applyAlignment="1" applyProtection="1">
      <alignment horizontal="left" vertical="center"/>
    </xf>
    <xf numFmtId="1" fontId="17" fillId="0" borderId="0" xfId="1" applyNumberFormat="1" applyFont="1" applyFill="1" applyBorder="1" applyAlignment="1" applyProtection="1">
      <alignment horizontal="center" vertical="center"/>
      <protection locked="0"/>
    </xf>
    <xf numFmtId="1" fontId="17" fillId="0" borderId="0" xfId="0" applyNumberFormat="1" applyFont="1" applyBorder="1" applyAlignment="1" applyProtection="1">
      <alignment vertical="center"/>
    </xf>
    <xf numFmtId="1" fontId="26" fillId="0" borderId="0" xfId="0" applyNumberFormat="1" applyFont="1" applyBorder="1" applyAlignment="1" applyProtection="1">
      <alignment horizontal="right" vertical="center"/>
    </xf>
    <xf numFmtId="1" fontId="27" fillId="15" borderId="0" xfId="0" applyNumberFormat="1" applyFont="1" applyFill="1" applyBorder="1" applyAlignment="1" applyProtection="1">
      <alignment vertical="center"/>
    </xf>
    <xf numFmtId="1" fontId="27" fillId="15" borderId="0" xfId="1" applyNumberFormat="1" applyFont="1" applyFill="1" applyBorder="1" applyAlignment="1" applyProtection="1">
      <alignment horizontal="center" vertical="center"/>
      <protection locked="0"/>
    </xf>
    <xf numFmtId="1" fontId="8" fillId="13" borderId="31" xfId="0" applyNumberFormat="1" applyFont="1" applyFill="1" applyBorder="1" applyAlignment="1" applyProtection="1">
      <alignment vertical="center"/>
      <protection locked="0"/>
    </xf>
    <xf numFmtId="1" fontId="8" fillId="13" borderId="25" xfId="0" applyNumberFormat="1" applyFont="1" applyFill="1" applyBorder="1" applyAlignment="1" applyProtection="1">
      <alignment vertical="center"/>
    </xf>
    <xf numFmtId="1" fontId="8" fillId="0" borderId="15" xfId="0" applyNumberFormat="1" applyFont="1" applyBorder="1" applyAlignment="1" applyProtection="1">
      <alignment vertical="center"/>
    </xf>
    <xf numFmtId="1" fontId="8" fillId="13" borderId="31" xfId="0" applyNumberFormat="1" applyFont="1" applyFill="1" applyBorder="1" applyAlignment="1" applyProtection="1">
      <alignment vertical="center"/>
    </xf>
    <xf numFmtId="1" fontId="8" fillId="13" borderId="22" xfId="0" applyNumberFormat="1" applyFont="1" applyFill="1" applyBorder="1" applyAlignment="1" applyProtection="1">
      <alignment vertical="center"/>
    </xf>
    <xf numFmtId="1" fontId="18" fillId="0" borderId="10" xfId="0" applyNumberFormat="1" applyFont="1" applyFill="1" applyBorder="1" applyAlignment="1" applyProtection="1">
      <alignment horizontal="center" vertical="center" wrapText="1"/>
      <protection hidden="1"/>
    </xf>
    <xf numFmtId="1" fontId="18" fillId="0" borderId="9" xfId="0" applyNumberFormat="1" applyFont="1" applyFill="1" applyBorder="1" applyAlignment="1" applyProtection="1">
      <alignment horizontal="center" vertical="center" wrapText="1"/>
      <protection hidden="1"/>
    </xf>
    <xf numFmtId="1" fontId="18" fillId="0" borderId="0" xfId="0" applyNumberFormat="1" applyFont="1" applyFill="1" applyBorder="1" applyAlignment="1" applyProtection="1">
      <alignment horizontal="center" vertical="center"/>
      <protection hidden="1"/>
    </xf>
    <xf numFmtId="1" fontId="15" fillId="0" borderId="12" xfId="1" applyNumberFormat="1" applyFont="1" applyFill="1" applyBorder="1" applyAlignment="1" applyProtection="1">
      <alignment vertical="center"/>
      <protection hidden="1"/>
    </xf>
    <xf numFmtId="1" fontId="18" fillId="0" borderId="13" xfId="0" applyNumberFormat="1" applyFont="1" applyFill="1" applyBorder="1" applyAlignment="1" applyProtection="1">
      <alignment horizontal="center" vertical="center" wrapText="1"/>
      <protection hidden="1"/>
    </xf>
    <xf numFmtId="1" fontId="8" fillId="0" borderId="15" xfId="0" applyNumberFormat="1" applyFont="1" applyFill="1" applyBorder="1" applyAlignment="1" applyProtection="1">
      <alignment vertical="center"/>
      <protection hidden="1"/>
    </xf>
    <xf numFmtId="1" fontId="18" fillId="0" borderId="0"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vertical="center"/>
      <protection hidden="1"/>
    </xf>
    <xf numFmtId="1" fontId="18" fillId="0" borderId="0" xfId="0" applyNumberFormat="1" applyFont="1" applyBorder="1" applyAlignment="1" applyProtection="1">
      <alignment vertical="center"/>
      <protection hidden="1"/>
    </xf>
    <xf numFmtId="1" fontId="8" fillId="13" borderId="26" xfId="0" applyNumberFormat="1" applyFont="1" applyFill="1" applyBorder="1" applyAlignment="1" applyProtection="1">
      <alignment vertical="center"/>
    </xf>
    <xf numFmtId="1" fontId="18" fillId="0" borderId="28" xfId="0" applyNumberFormat="1" applyFont="1" applyBorder="1" applyAlignment="1" applyProtection="1">
      <alignment horizontal="center" vertical="center"/>
      <protection hidden="1"/>
    </xf>
    <xf numFmtId="1" fontId="18" fillId="0" borderId="28" xfId="0" applyNumberFormat="1" applyFont="1" applyBorder="1" applyAlignment="1" applyProtection="1">
      <alignment vertical="center"/>
      <protection hidden="1"/>
    </xf>
    <xf numFmtId="1" fontId="18" fillId="0" borderId="29" xfId="0" applyNumberFormat="1" applyFont="1" applyBorder="1" applyAlignment="1" applyProtection="1">
      <alignment vertical="center"/>
      <protection hidden="1"/>
    </xf>
    <xf numFmtId="1" fontId="18" fillId="0" borderId="27" xfId="0" applyNumberFormat="1" applyFont="1" applyFill="1" applyBorder="1" applyAlignment="1" applyProtection="1">
      <alignment horizontal="center" vertical="center" wrapText="1"/>
      <protection hidden="1"/>
    </xf>
    <xf numFmtId="1" fontId="8" fillId="0" borderId="28" xfId="0" applyNumberFormat="1" applyFont="1" applyBorder="1" applyAlignment="1" applyProtection="1">
      <alignment horizontal="center" vertical="center"/>
      <protection hidden="1"/>
    </xf>
    <xf numFmtId="1" fontId="8" fillId="0" borderId="29" xfId="0" applyNumberFormat="1" applyFont="1" applyBorder="1" applyAlignment="1" applyProtection="1">
      <alignment vertical="center"/>
      <protection hidden="1"/>
    </xf>
    <xf numFmtId="1" fontId="8" fillId="13" borderId="32" xfId="0" applyNumberFormat="1" applyFont="1" applyFill="1" applyBorder="1" applyAlignment="1" applyProtection="1">
      <alignment vertical="center"/>
    </xf>
    <xf numFmtId="1" fontId="8" fillId="0" borderId="0" xfId="0" applyNumberFormat="1" applyFont="1" applyFill="1" applyBorder="1" applyAlignment="1" applyProtection="1">
      <alignment vertical="center"/>
    </xf>
    <xf numFmtId="1" fontId="8" fillId="15" borderId="0" xfId="0" applyNumberFormat="1" applyFont="1" applyFill="1" applyBorder="1" applyAlignment="1" applyProtection="1">
      <alignment horizontal="center" vertical="center" wrapText="1"/>
    </xf>
    <xf numFmtId="1" fontId="8" fillId="0" borderId="0" xfId="0" applyNumberFormat="1" applyFont="1" applyFill="1" applyAlignment="1" applyProtection="1"/>
    <xf numFmtId="1" fontId="8" fillId="14" borderId="20" xfId="0" applyNumberFormat="1" applyFont="1" applyFill="1" applyBorder="1" applyAlignment="1" applyProtection="1">
      <alignment vertical="center"/>
    </xf>
    <xf numFmtId="1" fontId="8" fillId="14" borderId="30" xfId="0" applyNumberFormat="1" applyFont="1" applyFill="1" applyBorder="1" applyAlignment="1" applyProtection="1">
      <alignment vertical="center"/>
    </xf>
    <xf numFmtId="1" fontId="8" fillId="14" borderId="37" xfId="0" applyNumberFormat="1" applyFont="1" applyFill="1" applyBorder="1" applyAlignment="1" applyProtection="1">
      <alignment vertical="center"/>
      <protection locked="0"/>
    </xf>
    <xf numFmtId="1" fontId="8" fillId="14" borderId="23" xfId="0" applyNumberFormat="1" applyFont="1" applyFill="1" applyBorder="1" applyAlignment="1" applyProtection="1">
      <alignment vertical="center"/>
      <protection locked="0"/>
    </xf>
    <xf numFmtId="1" fontId="8" fillId="14" borderId="22" xfId="0" applyNumberFormat="1" applyFont="1" applyFill="1" applyBorder="1" applyAlignment="1" applyProtection="1">
      <alignment vertical="center"/>
      <protection locked="0"/>
    </xf>
    <xf numFmtId="1" fontId="11" fillId="0" borderId="0" xfId="0" applyNumberFormat="1" applyFont="1" applyBorder="1" applyAlignment="1" applyProtection="1">
      <alignment horizontal="center" vertical="center"/>
      <protection locked="0"/>
    </xf>
    <xf numFmtId="1" fontId="15" fillId="0" borderId="0" xfId="1" applyNumberFormat="1" applyFont="1" applyFill="1" applyBorder="1" applyAlignment="1" applyProtection="1">
      <alignment horizontal="center" vertical="center"/>
    </xf>
    <xf numFmtId="1" fontId="26" fillId="0" borderId="0" xfId="0" applyNumberFormat="1" applyFont="1" applyBorder="1" applyAlignment="1" applyProtection="1">
      <alignment vertical="center"/>
    </xf>
    <xf numFmtId="1" fontId="8" fillId="14" borderId="24" xfId="0" applyNumberFormat="1" applyFont="1" applyFill="1" applyBorder="1" applyAlignment="1" applyProtection="1">
      <alignment vertical="center"/>
      <protection locked="0"/>
    </xf>
    <xf numFmtId="1" fontId="8" fillId="14" borderId="22" xfId="0" applyNumberFormat="1" applyFont="1" applyFill="1" applyBorder="1" applyAlignment="1" applyProtection="1">
      <alignment vertical="center"/>
    </xf>
    <xf numFmtId="1" fontId="8" fillId="14" borderId="31" xfId="0" applyNumberFormat="1" applyFont="1" applyFill="1" applyBorder="1" applyAlignment="1" applyProtection="1">
      <alignment vertical="center"/>
      <protection locked="0"/>
    </xf>
    <xf numFmtId="1" fontId="8" fillId="0" borderId="5" xfId="0" applyNumberFormat="1" applyFont="1" applyBorder="1" applyAlignment="1" applyProtection="1">
      <alignment vertical="center"/>
    </xf>
    <xf numFmtId="1" fontId="8" fillId="0" borderId="11" xfId="0" applyNumberFormat="1" applyFont="1" applyBorder="1" applyAlignment="1" applyProtection="1">
      <alignment vertical="center"/>
    </xf>
    <xf numFmtId="1" fontId="8" fillId="0" borderId="5" xfId="0" applyNumberFormat="1" applyFont="1" applyFill="1" applyBorder="1" applyAlignment="1" applyProtection="1">
      <alignment vertical="center" wrapText="1"/>
    </xf>
    <xf numFmtId="1" fontId="8" fillId="0" borderId="11" xfId="0" applyNumberFormat="1" applyFont="1" applyFill="1" applyBorder="1" applyAlignment="1" applyProtection="1">
      <alignment vertical="center" wrapText="1"/>
    </xf>
    <xf numFmtId="1" fontId="8" fillId="0" borderId="0" xfId="0" applyNumberFormat="1" applyFont="1" applyFill="1" applyBorder="1" applyAlignment="1" applyProtection="1">
      <alignment vertical="center" wrapText="1"/>
    </xf>
    <xf numFmtId="1" fontId="8" fillId="0" borderId="12" xfId="0" applyNumberFormat="1" applyFont="1" applyFill="1" applyBorder="1" applyAlignment="1" applyProtection="1">
      <alignment horizontal="center" vertical="center"/>
    </xf>
    <xf numFmtId="1" fontId="18" fillId="0" borderId="0" xfId="0" applyNumberFormat="1" applyFont="1" applyFill="1" applyBorder="1" applyAlignment="1" applyProtection="1">
      <alignment horizontal="center" vertical="center" wrapText="1"/>
      <protection hidden="1"/>
    </xf>
    <xf numFmtId="1" fontId="18" fillId="0" borderId="15" xfId="0" applyNumberFormat="1" applyFont="1" applyFill="1" applyBorder="1" applyAlignment="1" applyProtection="1">
      <alignment vertical="center" wrapText="1"/>
      <protection hidden="1"/>
    </xf>
    <xf numFmtId="1" fontId="18" fillId="0" borderId="0" xfId="0" applyNumberFormat="1" applyFont="1" applyFill="1" applyBorder="1" applyAlignment="1" applyProtection="1">
      <alignment vertical="center" wrapText="1"/>
      <protection hidden="1"/>
    </xf>
    <xf numFmtId="1" fontId="18" fillId="0" borderId="0" xfId="0" applyNumberFormat="1" applyFont="1" applyBorder="1" applyAlignment="1" applyProtection="1">
      <alignment horizontal="center" vertical="center"/>
      <protection hidden="1"/>
    </xf>
    <xf numFmtId="1" fontId="18" fillId="0" borderId="10" xfId="0" applyNumberFormat="1" applyFont="1" applyBorder="1" applyAlignment="1" applyProtection="1">
      <alignment horizontal="center" vertical="center"/>
      <protection hidden="1"/>
    </xf>
    <xf numFmtId="1" fontId="18" fillId="0" borderId="10" xfId="0" applyNumberFormat="1" applyFont="1" applyFill="1" applyBorder="1" applyAlignment="1" applyProtection="1">
      <alignment vertical="center" wrapText="1"/>
      <protection hidden="1"/>
    </xf>
    <xf numFmtId="1" fontId="18" fillId="0" borderId="9" xfId="0" applyNumberFormat="1" applyFont="1" applyFill="1" applyBorder="1" applyAlignment="1" applyProtection="1">
      <alignment vertical="center" wrapText="1"/>
      <protection hidden="1"/>
    </xf>
    <xf numFmtId="1" fontId="8" fillId="0" borderId="15" xfId="0" applyNumberFormat="1" applyFont="1" applyFill="1" applyBorder="1" applyAlignment="1" applyProtection="1">
      <alignment vertical="center" wrapText="1"/>
      <protection hidden="1"/>
    </xf>
    <xf numFmtId="1" fontId="8" fillId="0" borderId="13" xfId="0" applyNumberFormat="1" applyFont="1" applyFill="1" applyBorder="1" applyAlignment="1" applyProtection="1">
      <alignment vertical="center" wrapText="1"/>
      <protection hidden="1"/>
    </xf>
    <xf numFmtId="1" fontId="8" fillId="0" borderId="11" xfId="0" applyNumberFormat="1" applyFont="1" applyBorder="1" applyAlignment="1" applyProtection="1">
      <alignment horizontal="center" vertical="center"/>
      <protection hidden="1"/>
    </xf>
    <xf numFmtId="1" fontId="8" fillId="9" borderId="4" xfId="0" applyNumberFormat="1" applyFont="1" applyFill="1" applyBorder="1" applyAlignment="1" applyProtection="1">
      <alignment horizontal="center" vertical="center"/>
      <protection locked="0" hidden="1"/>
    </xf>
    <xf numFmtId="1" fontId="8" fillId="0" borderId="15" xfId="0" applyNumberFormat="1" applyFont="1" applyBorder="1" applyAlignment="1" applyProtection="1">
      <alignment horizontal="center" vertical="center"/>
    </xf>
    <xf numFmtId="1" fontId="8" fillId="0" borderId="10" xfId="0" applyNumberFormat="1" applyFont="1" applyBorder="1" applyAlignment="1" applyProtection="1">
      <alignment horizontal="center" vertical="center"/>
    </xf>
    <xf numFmtId="1" fontId="8" fillId="0" borderId="5" xfId="0" applyNumberFormat="1" applyFont="1" applyBorder="1" applyAlignment="1" applyProtection="1">
      <alignment horizontal="center" vertical="center"/>
    </xf>
    <xf numFmtId="1" fontId="8" fillId="0" borderId="11" xfId="0" applyNumberFormat="1" applyFont="1" applyBorder="1" applyAlignment="1" applyProtection="1">
      <alignment horizontal="center" vertical="center"/>
    </xf>
    <xf numFmtId="1" fontId="8" fillId="0" borderId="10" xfId="0" applyNumberFormat="1" applyFont="1" applyBorder="1" applyAlignment="1" applyProtection="1">
      <alignment vertical="center"/>
    </xf>
    <xf numFmtId="1" fontId="18" fillId="0" borderId="4" xfId="0" applyNumberFormat="1" applyFont="1" applyBorder="1" applyAlignment="1" applyProtection="1">
      <alignment vertical="center"/>
      <protection hidden="1"/>
    </xf>
    <xf numFmtId="1" fontId="8" fillId="0" borderId="12" xfId="0" applyNumberFormat="1" applyFont="1" applyBorder="1" applyAlignment="1" applyProtection="1">
      <alignment vertical="center"/>
    </xf>
    <xf numFmtId="1" fontId="19" fillId="0" borderId="0" xfId="0" applyNumberFormat="1" applyFont="1" applyBorder="1" applyAlignment="1" applyProtection="1">
      <alignment vertical="center"/>
      <protection hidden="1"/>
    </xf>
    <xf numFmtId="1" fontId="8" fillId="14" borderId="26" xfId="0" applyNumberFormat="1" applyFont="1" applyFill="1" applyBorder="1" applyAlignment="1" applyProtection="1"/>
    <xf numFmtId="1" fontId="8" fillId="0" borderId="27" xfId="0" applyNumberFormat="1" applyFont="1" applyBorder="1" applyAlignment="1" applyProtection="1">
      <alignment horizontal="center"/>
    </xf>
    <xf numFmtId="1" fontId="8" fillId="0" borderId="28" xfId="0" applyNumberFormat="1" applyFont="1" applyBorder="1" applyAlignment="1" applyProtection="1">
      <alignment horizontal="center"/>
    </xf>
    <xf numFmtId="1" fontId="8" fillId="0" borderId="29" xfId="0" applyNumberFormat="1" applyFont="1" applyBorder="1" applyAlignment="1" applyProtection="1">
      <alignment horizontal="center"/>
    </xf>
    <xf numFmtId="1" fontId="8" fillId="0" borderId="27" xfId="0" applyNumberFormat="1" applyFont="1" applyBorder="1" applyAlignment="1" applyProtection="1"/>
    <xf numFmtId="1" fontId="8" fillId="0" borderId="28" xfId="0" applyNumberFormat="1" applyFont="1" applyBorder="1" applyAlignment="1" applyProtection="1"/>
    <xf numFmtId="1" fontId="8" fillId="0" borderId="29" xfId="0" applyNumberFormat="1" applyFont="1" applyBorder="1" applyAlignment="1" applyProtection="1"/>
    <xf numFmtId="1" fontId="8" fillId="14" borderId="32" xfId="0" applyNumberFormat="1" applyFont="1" applyFill="1" applyBorder="1" applyAlignment="1" applyProtection="1">
      <protection locked="0"/>
    </xf>
    <xf numFmtId="1" fontId="8" fillId="0" borderId="0" xfId="0" applyNumberFormat="1" applyFont="1" applyAlignment="1" applyProtection="1">
      <protection hidden="1"/>
    </xf>
    <xf numFmtId="1" fontId="8" fillId="0" borderId="0" xfId="0" applyNumberFormat="1" applyFont="1" applyFill="1" applyAlignment="1" applyProtection="1">
      <protection hidden="1"/>
    </xf>
    <xf numFmtId="1" fontId="8" fillId="0" borderId="0" xfId="0" applyNumberFormat="1" applyFont="1" applyBorder="1" applyAlignment="1" applyProtection="1">
      <alignment wrapText="1"/>
      <protection hidden="1"/>
    </xf>
    <xf numFmtId="1" fontId="8" fillId="0" borderId="0" xfId="0" applyNumberFormat="1" applyFont="1" applyBorder="1" applyAlignment="1" applyProtection="1">
      <protection hidden="1"/>
    </xf>
    <xf numFmtId="1" fontId="8" fillId="0" borderId="0" xfId="0" applyNumberFormat="1" applyFont="1" applyBorder="1" applyAlignment="1" applyProtection="1">
      <alignment horizontal="center"/>
      <protection hidden="1"/>
    </xf>
    <xf numFmtId="1" fontId="8" fillId="0" borderId="0" xfId="0" applyNumberFormat="1" applyFont="1" applyFill="1" applyBorder="1" applyAlignment="1" applyProtection="1">
      <protection hidden="1"/>
    </xf>
    <xf numFmtId="1" fontId="8" fillId="0" borderId="0" xfId="0" applyNumberFormat="1" applyFont="1" applyFill="1" applyBorder="1" applyAlignment="1" applyProtection="1">
      <alignment horizontal="center"/>
      <protection hidden="1"/>
    </xf>
    <xf numFmtId="1" fontId="15" fillId="0" borderId="0" xfId="1" applyNumberFormat="1" applyFont="1" applyFill="1" applyBorder="1" applyAlignment="1" applyProtection="1">
      <alignment horizontal="center"/>
      <protection hidden="1"/>
    </xf>
    <xf numFmtId="1" fontId="8" fillId="0" borderId="0" xfId="0" applyNumberFormat="1" applyFont="1" applyAlignment="1" applyProtection="1">
      <alignment horizontal="center"/>
      <protection hidden="1"/>
    </xf>
    <xf numFmtId="1" fontId="30" fillId="0" borderId="0" xfId="2" applyNumberFormat="1" applyFont="1" applyFill="1" applyBorder="1" applyAlignment="1" applyProtection="1">
      <protection hidden="1"/>
    </xf>
    <xf numFmtId="0" fontId="31" fillId="0" borderId="1" xfId="0" applyFont="1" applyBorder="1" applyAlignment="1" applyProtection="1">
      <alignment horizontal="center" vertical="center" wrapText="1"/>
      <protection hidden="1"/>
    </xf>
    <xf numFmtId="1" fontId="8" fillId="0" borderId="0" xfId="0" applyNumberFormat="1" applyFont="1" applyAlignment="1" applyProtection="1">
      <alignment horizontal="center" vertical="center" wrapText="1"/>
      <protection hidden="1"/>
    </xf>
    <xf numFmtId="0" fontId="31" fillId="0" borderId="1" xfId="0" applyFont="1" applyBorder="1" applyProtection="1">
      <protection hidden="1"/>
    </xf>
    <xf numFmtId="0" fontId="31" fillId="0" borderId="1" xfId="0" applyFont="1" applyBorder="1" applyAlignment="1" applyProtection="1">
      <alignment horizontal="center" vertical="center" textRotation="180" wrapText="1"/>
      <protection hidden="1"/>
    </xf>
    <xf numFmtId="0" fontId="31" fillId="0" borderId="1" xfId="0" applyFont="1" applyBorder="1" applyAlignment="1" applyProtection="1">
      <alignment textRotation="90"/>
      <protection hidden="1"/>
    </xf>
    <xf numFmtId="1" fontId="31" fillId="0" borderId="1" xfId="0" applyNumberFormat="1" applyFont="1" applyBorder="1" applyProtection="1">
      <protection hidden="1"/>
    </xf>
    <xf numFmtId="0" fontId="31" fillId="0" borderId="1" xfId="0" applyFont="1" applyBorder="1" applyAlignment="1" applyProtection="1">
      <alignment horizontal="center" vertical="center"/>
      <protection hidden="1"/>
    </xf>
    <xf numFmtId="1" fontId="31" fillId="10" borderId="1" xfId="0" applyNumberFormat="1" applyFont="1" applyFill="1" applyBorder="1" applyProtection="1">
      <protection hidden="1"/>
    </xf>
    <xf numFmtId="0" fontId="31" fillId="0" borderId="1" xfId="0" applyFont="1" applyBorder="1" applyAlignment="1" applyProtection="1">
      <alignment horizontal="center"/>
      <protection hidden="1"/>
    </xf>
    <xf numFmtId="0" fontId="31" fillId="10" borderId="1" xfId="0" applyFont="1" applyFill="1" applyBorder="1" applyProtection="1">
      <protection hidden="1"/>
    </xf>
    <xf numFmtId="1" fontId="31" fillId="0" borderId="1" xfId="0" applyNumberFormat="1" applyFont="1" applyFill="1" applyBorder="1" applyProtection="1">
      <protection hidden="1"/>
    </xf>
    <xf numFmtId="0" fontId="31" fillId="0" borderId="1" xfId="0" quotePrefix="1" applyFont="1" applyBorder="1" applyAlignment="1" applyProtection="1">
      <alignment horizontal="center"/>
      <protection hidden="1"/>
    </xf>
    <xf numFmtId="1" fontId="8" fillId="0" borderId="10" xfId="0" applyNumberFormat="1" applyFont="1" applyBorder="1" applyAlignment="1" applyProtection="1">
      <protection hidden="1"/>
    </xf>
    <xf numFmtId="1" fontId="8" fillId="0" borderId="5" xfId="0" applyNumberFormat="1" applyFont="1" applyBorder="1" applyAlignment="1" applyProtection="1">
      <protection hidden="1"/>
    </xf>
    <xf numFmtId="1" fontId="8" fillId="0" borderId="11" xfId="0" applyNumberFormat="1" applyFont="1" applyBorder="1" applyAlignment="1" applyProtection="1">
      <protection hidden="1"/>
    </xf>
    <xf numFmtId="0" fontId="31" fillId="0" borderId="0" xfId="0" applyFont="1" applyBorder="1" applyAlignment="1" applyProtection="1">
      <alignment horizontal="center" vertical="center" wrapText="1"/>
      <protection hidden="1"/>
    </xf>
    <xf numFmtId="1" fontId="8" fillId="0" borderId="9" xfId="0" applyNumberFormat="1" applyFont="1" applyBorder="1" applyAlignment="1" applyProtection="1">
      <protection hidden="1"/>
    </xf>
    <xf numFmtId="1" fontId="8" fillId="0" borderId="12" xfId="0" applyNumberFormat="1" applyFont="1" applyBorder="1" applyAlignment="1" applyProtection="1">
      <protection hidden="1"/>
    </xf>
    <xf numFmtId="1" fontId="8" fillId="0" borderId="13" xfId="0" applyNumberFormat="1" applyFont="1" applyBorder="1" applyAlignment="1" applyProtection="1">
      <protection hidden="1"/>
    </xf>
    <xf numFmtId="1" fontId="8" fillId="0" borderId="14" xfId="0" applyNumberFormat="1" applyFont="1" applyBorder="1" applyAlignment="1" applyProtection="1">
      <protection hidden="1"/>
    </xf>
    <xf numFmtId="1" fontId="8" fillId="0" borderId="15" xfId="0" applyNumberFormat="1" applyFont="1" applyBorder="1" applyAlignment="1" applyProtection="1">
      <protection hidden="1"/>
    </xf>
    <xf numFmtId="0" fontId="31" fillId="0" borderId="0" xfId="0" applyFont="1" applyBorder="1" applyProtection="1">
      <protection hidden="1"/>
    </xf>
    <xf numFmtId="1" fontId="8" fillId="0" borderId="0" xfId="0" applyNumberFormat="1" applyFont="1" applyBorder="1" applyProtection="1">
      <protection hidden="1"/>
    </xf>
    <xf numFmtId="1" fontId="8" fillId="2" borderId="0" xfId="0" applyNumberFormat="1" applyFont="1" applyFill="1" applyBorder="1" applyProtection="1">
      <protection hidden="1"/>
    </xf>
    <xf numFmtId="1" fontId="8" fillId="3" borderId="0" xfId="0" applyNumberFormat="1" applyFont="1" applyFill="1" applyBorder="1" applyProtection="1">
      <protection hidden="1"/>
    </xf>
    <xf numFmtId="1" fontId="31" fillId="0" borderId="0" xfId="0" applyNumberFormat="1" applyFont="1" applyBorder="1" applyProtection="1">
      <protection hidden="1"/>
    </xf>
    <xf numFmtId="1" fontId="31" fillId="2" borderId="0" xfId="0" applyNumberFormat="1" applyFont="1" applyFill="1" applyBorder="1" applyProtection="1">
      <protection hidden="1"/>
    </xf>
    <xf numFmtId="0" fontId="31" fillId="0" borderId="0" xfId="0" applyFont="1" applyProtection="1">
      <protection hidden="1"/>
    </xf>
    <xf numFmtId="0" fontId="8" fillId="0" borderId="0" xfId="0" applyFont="1" applyProtection="1">
      <protection hidden="1"/>
    </xf>
    <xf numFmtId="0" fontId="31" fillId="10" borderId="0" xfId="0" applyFont="1" applyFill="1" applyProtection="1">
      <protection hidden="1"/>
    </xf>
    <xf numFmtId="0" fontId="31" fillId="0" borderId="0" xfId="0" applyFont="1" applyAlignment="1" applyProtection="1">
      <alignment horizontal="center"/>
      <protection hidden="1"/>
    </xf>
    <xf numFmtId="0" fontId="31" fillId="10" borderId="9" xfId="0" applyFont="1" applyFill="1" applyBorder="1" applyProtection="1">
      <protection hidden="1"/>
    </xf>
    <xf numFmtId="0" fontId="31" fillId="10" borderId="0" xfId="0" applyFont="1" applyFill="1" applyBorder="1" applyProtection="1">
      <protection hidden="1"/>
    </xf>
    <xf numFmtId="0" fontId="31" fillId="10" borderId="12" xfId="0" applyFont="1" applyFill="1" applyBorder="1" applyProtection="1">
      <protection hidden="1"/>
    </xf>
    <xf numFmtId="0" fontId="31" fillId="0" borderId="0" xfId="0" applyFont="1" applyFill="1" applyProtection="1">
      <protection hidden="1"/>
    </xf>
    <xf numFmtId="0" fontId="31" fillId="10" borderId="0" xfId="0" applyFont="1" applyFill="1" applyAlignment="1" applyProtection="1">
      <alignment horizontal="center"/>
      <protection hidden="1"/>
    </xf>
    <xf numFmtId="1" fontId="32" fillId="0" borderId="1" xfId="0" applyNumberFormat="1" applyFont="1" applyBorder="1" applyAlignment="1" applyProtection="1">
      <alignment horizontal="center" vertical="center" wrapText="1"/>
    </xf>
    <xf numFmtId="1" fontId="8" fillId="0" borderId="0" xfId="0" applyNumberFormat="1" applyFont="1" applyBorder="1" applyAlignment="1" applyProtection="1">
      <alignment horizontal="right" vertical="center" wrapText="1"/>
    </xf>
    <xf numFmtId="1" fontId="8" fillId="0" borderId="0" xfId="0" applyNumberFormat="1" applyFont="1" applyBorder="1" applyAlignment="1" applyProtection="1">
      <alignment horizontal="right" vertical="center"/>
    </xf>
    <xf numFmtId="1" fontId="8" fillId="0" borderId="9" xfId="0" applyNumberFormat="1" applyFont="1" applyBorder="1" applyAlignment="1" applyProtection="1">
      <alignment horizontal="right" vertical="center" wrapText="1"/>
    </xf>
    <xf numFmtId="1" fontId="8" fillId="0" borderId="0" xfId="0" applyNumberFormat="1" applyFont="1" applyBorder="1" applyAlignment="1" applyProtection="1">
      <alignment horizontal="right" vertical="center"/>
      <protection locked="0"/>
    </xf>
    <xf numFmtId="1" fontId="8" fillId="0" borderId="9" xfId="0" applyNumberFormat="1" applyFont="1" applyFill="1" applyBorder="1" applyAlignment="1" applyProtection="1">
      <alignment horizontal="left" vertical="center" wrapText="1"/>
      <protection hidden="1"/>
    </xf>
    <xf numFmtId="1" fontId="8" fillId="0" borderId="14" xfId="0" applyNumberFormat="1" applyFont="1" applyFill="1" applyBorder="1" applyAlignment="1" applyProtection="1">
      <alignment horizontal="left" vertical="center" wrapText="1"/>
      <protection hidden="1"/>
    </xf>
    <xf numFmtId="1" fontId="8" fillId="0" borderId="5" xfId="0" applyNumberFormat="1" applyFont="1" applyFill="1" applyBorder="1" applyAlignment="1" applyProtection="1">
      <alignment horizontal="left" vertical="center" wrapText="1"/>
      <protection hidden="1"/>
    </xf>
    <xf numFmtId="1" fontId="8" fillId="0" borderId="14" xfId="0" applyNumberFormat="1" applyFont="1" applyBorder="1" applyAlignment="1" applyProtection="1">
      <alignment horizontal="left" vertical="center"/>
      <protection hidden="1"/>
    </xf>
    <xf numFmtId="1" fontId="8" fillId="0" borderId="0" xfId="0" applyNumberFormat="1" applyFont="1" applyFill="1" applyBorder="1" applyAlignment="1" applyProtection="1">
      <alignment horizontal="left" vertical="center" wrapText="1"/>
      <protection locked="0" hidden="1"/>
    </xf>
    <xf numFmtId="1" fontId="8" fillId="0" borderId="0" xfId="0" applyNumberFormat="1" applyFont="1" applyFill="1" applyBorder="1" applyAlignment="1" applyProtection="1">
      <alignment horizontal="left" vertical="center" wrapText="1"/>
      <protection hidden="1"/>
    </xf>
    <xf numFmtId="1" fontId="8" fillId="0" borderId="0" xfId="0" applyNumberFormat="1" applyFont="1" applyFill="1" applyBorder="1" applyAlignment="1" applyProtection="1">
      <alignment horizontal="left" vertical="center"/>
      <protection locked="0" hidden="1"/>
    </xf>
    <xf numFmtId="1" fontId="19" fillId="0" borderId="14" xfId="0" applyNumberFormat="1" applyFont="1" applyBorder="1" applyAlignment="1" applyProtection="1">
      <alignment vertical="center"/>
      <protection hidden="1"/>
    </xf>
    <xf numFmtId="1" fontId="19" fillId="0" borderId="5" xfId="0" applyNumberFormat="1" applyFont="1" applyBorder="1" applyAlignment="1" applyProtection="1">
      <alignment horizontal="center" vertical="center"/>
      <protection hidden="1"/>
    </xf>
    <xf numFmtId="1" fontId="19" fillId="0" borderId="5" xfId="0" applyNumberFormat="1" applyFont="1" applyBorder="1" applyAlignment="1" applyProtection="1">
      <alignment vertical="center"/>
      <protection hidden="1"/>
    </xf>
    <xf numFmtId="1" fontId="11" fillId="0" borderId="13" xfId="0" applyNumberFormat="1" applyFont="1" applyBorder="1" applyAlignment="1" applyProtection="1">
      <alignment vertical="center"/>
      <protection hidden="1"/>
    </xf>
    <xf numFmtId="1" fontId="11" fillId="0" borderId="15" xfId="0" applyNumberFormat="1" applyFont="1" applyBorder="1" applyAlignment="1" applyProtection="1">
      <alignment vertical="center"/>
      <protection hidden="1"/>
    </xf>
    <xf numFmtId="1" fontId="8" fillId="0" borderId="4" xfId="0" applyNumberFormat="1" applyFont="1" applyBorder="1" applyAlignment="1" applyProtection="1">
      <alignment horizontal="center" vertical="center"/>
      <protection hidden="1"/>
    </xf>
    <xf numFmtId="2" fontId="8" fillId="0" borderId="0"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2" fontId="20" fillId="7" borderId="6" xfId="0" applyNumberFormat="1" applyFont="1" applyFill="1" applyBorder="1" applyAlignment="1" applyProtection="1">
      <alignment horizontal="center" vertical="center"/>
      <protection hidden="1"/>
    </xf>
    <xf numFmtId="2" fontId="20" fillId="7" borderId="8" xfId="0" applyNumberFormat="1" applyFont="1" applyFill="1" applyBorder="1" applyAlignment="1" applyProtection="1">
      <alignment horizontal="center" vertical="center"/>
      <protection hidden="1"/>
    </xf>
    <xf numFmtId="1" fontId="8" fillId="0" borderId="0" xfId="0" applyNumberFormat="1" applyFont="1" applyBorder="1" applyAlignment="1" applyProtection="1">
      <alignment horizontal="left" vertical="center"/>
      <protection hidden="1"/>
    </xf>
    <xf numFmtId="1" fontId="11" fillId="0" borderId="9" xfId="0" applyNumberFormat="1" applyFont="1" applyBorder="1" applyAlignment="1" applyProtection="1">
      <alignment horizontal="center" vertical="center"/>
      <protection hidden="1"/>
    </xf>
    <xf numFmtId="1" fontId="11" fillId="0" borderId="0" xfId="0" applyNumberFormat="1" applyFont="1" applyBorder="1" applyAlignment="1" applyProtection="1">
      <alignment horizontal="center" vertical="center"/>
      <protection hidden="1"/>
    </xf>
    <xf numFmtId="1" fontId="11" fillId="0" borderId="12" xfId="0" applyNumberFormat="1" applyFont="1" applyBorder="1" applyAlignment="1" applyProtection="1">
      <alignment horizontal="center" vertical="center"/>
      <protection hidden="1"/>
    </xf>
    <xf numFmtId="1" fontId="18" fillId="0" borderId="9" xfId="0" applyNumberFormat="1" applyFont="1" applyFill="1" applyBorder="1" applyAlignment="1" applyProtection="1">
      <alignment horizontal="center" vertical="center"/>
      <protection hidden="1"/>
    </xf>
    <xf numFmtId="1" fontId="18" fillId="0" borderId="0" xfId="0" applyNumberFormat="1" applyFont="1" applyFill="1" applyBorder="1" applyAlignment="1" applyProtection="1">
      <alignment horizontal="center" vertical="center"/>
      <protection hidden="1"/>
    </xf>
    <xf numFmtId="1" fontId="18" fillId="0" borderId="12" xfId="0" applyNumberFormat="1" applyFont="1" applyFill="1" applyBorder="1" applyAlignment="1" applyProtection="1">
      <alignment horizontal="center" vertical="center"/>
      <protection hidden="1"/>
    </xf>
    <xf numFmtId="1" fontId="19" fillId="7" borderId="6" xfId="0" applyNumberFormat="1" applyFont="1" applyFill="1" applyBorder="1" applyAlignment="1" applyProtection="1">
      <alignment horizontal="center" vertical="center"/>
      <protection hidden="1"/>
    </xf>
    <xf numFmtId="1" fontId="19" fillId="7" borderId="7" xfId="0" applyNumberFormat="1" applyFont="1" applyFill="1" applyBorder="1" applyAlignment="1" applyProtection="1">
      <alignment horizontal="center" vertical="center"/>
      <protection hidden="1"/>
    </xf>
    <xf numFmtId="1" fontId="19" fillId="7" borderId="8"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left" vertical="center"/>
      <protection hidden="1"/>
    </xf>
    <xf numFmtId="1" fontId="8" fillId="0" borderId="0" xfId="0" applyNumberFormat="1" applyFont="1" applyFill="1" applyBorder="1" applyAlignment="1" applyProtection="1">
      <alignment horizontal="left" vertical="center"/>
      <protection hidden="1"/>
    </xf>
    <xf numFmtId="1" fontId="11" fillId="0" borderId="0" xfId="0" applyNumberFormat="1" applyFont="1" applyFill="1" applyBorder="1" applyAlignment="1" applyProtection="1">
      <alignment horizontal="center" vertical="center"/>
      <protection locked="0" hidden="1"/>
    </xf>
    <xf numFmtId="1" fontId="19" fillId="7" borderId="10" xfId="0" applyNumberFormat="1" applyFont="1" applyFill="1" applyBorder="1" applyAlignment="1" applyProtection="1">
      <alignment horizontal="center" vertical="center"/>
      <protection hidden="1"/>
    </xf>
    <xf numFmtId="1" fontId="19" fillId="7" borderId="5" xfId="0" applyNumberFormat="1" applyFont="1" applyFill="1" applyBorder="1" applyAlignment="1" applyProtection="1">
      <alignment horizontal="center" vertical="center"/>
      <protection hidden="1"/>
    </xf>
    <xf numFmtId="1" fontId="19" fillId="7" borderId="11" xfId="0" applyNumberFormat="1" applyFont="1" applyFill="1" applyBorder="1" applyAlignment="1" applyProtection="1">
      <alignment horizontal="center" vertical="center"/>
      <protection hidden="1"/>
    </xf>
    <xf numFmtId="1" fontId="19" fillId="7" borderId="9" xfId="0" applyNumberFormat="1" applyFont="1" applyFill="1" applyBorder="1" applyAlignment="1" applyProtection="1">
      <alignment horizontal="center" vertical="center"/>
      <protection hidden="1"/>
    </xf>
    <xf numFmtId="1" fontId="19" fillId="7" borderId="0" xfId="0" applyNumberFormat="1" applyFont="1" applyFill="1" applyBorder="1" applyAlignment="1" applyProtection="1">
      <alignment horizontal="center" vertical="center"/>
      <protection hidden="1"/>
    </xf>
    <xf numFmtId="1" fontId="19" fillId="7" borderId="12" xfId="0" applyNumberFormat="1" applyFont="1" applyFill="1" applyBorder="1" applyAlignment="1" applyProtection="1">
      <alignment horizontal="center" vertical="center"/>
      <protection hidden="1"/>
    </xf>
    <xf numFmtId="1" fontId="19" fillId="7" borderId="13" xfId="0" applyNumberFormat="1" applyFont="1" applyFill="1" applyBorder="1" applyAlignment="1" applyProtection="1">
      <alignment horizontal="center" vertical="center"/>
      <protection hidden="1"/>
    </xf>
    <xf numFmtId="1" fontId="19" fillId="7" borderId="14" xfId="0" applyNumberFormat="1" applyFont="1" applyFill="1" applyBorder="1" applyAlignment="1" applyProtection="1">
      <alignment horizontal="center" vertical="center"/>
      <protection hidden="1"/>
    </xf>
    <xf numFmtId="1" fontId="19" fillId="7" borderId="15" xfId="0" applyNumberFormat="1" applyFont="1" applyFill="1" applyBorder="1" applyAlignment="1" applyProtection="1">
      <alignment horizontal="center" vertical="center"/>
      <protection hidden="1"/>
    </xf>
    <xf numFmtId="1" fontId="12" fillId="16" borderId="6" xfId="2" applyNumberFormat="1" applyFont="1" applyFill="1" applyBorder="1" applyAlignment="1" applyProtection="1">
      <alignment horizontal="center" vertical="center" wrapText="1"/>
      <protection hidden="1"/>
    </xf>
    <xf numFmtId="1" fontId="12" fillId="16" borderId="7" xfId="2" applyNumberFormat="1" applyFont="1" applyFill="1" applyBorder="1" applyAlignment="1" applyProtection="1">
      <alignment horizontal="center" vertical="center" wrapText="1"/>
      <protection hidden="1"/>
    </xf>
    <xf numFmtId="1" fontId="12" fillId="16" borderId="8" xfId="2" applyNumberFormat="1" applyFont="1" applyFill="1" applyBorder="1" applyAlignment="1" applyProtection="1">
      <alignment horizontal="center" vertical="center" wrapText="1"/>
      <protection hidden="1"/>
    </xf>
    <xf numFmtId="1" fontId="12" fillId="9" borderId="6" xfId="0" applyNumberFormat="1" applyFont="1" applyFill="1" applyBorder="1" applyAlignment="1" applyProtection="1">
      <alignment horizontal="center" vertical="center"/>
      <protection locked="0" hidden="1"/>
    </xf>
    <xf numFmtId="1" fontId="12" fillId="9" borderId="8" xfId="0" applyNumberFormat="1" applyFont="1" applyFill="1" applyBorder="1" applyAlignment="1" applyProtection="1">
      <alignment horizontal="center" vertical="center"/>
      <protection locked="0" hidden="1"/>
    </xf>
    <xf numFmtId="1" fontId="12" fillId="7" borderId="6" xfId="1" applyNumberFormat="1" applyFont="1" applyFill="1" applyBorder="1" applyAlignment="1" applyProtection="1">
      <alignment horizontal="center" vertical="center"/>
      <protection hidden="1"/>
    </xf>
    <xf numFmtId="1" fontId="12" fillId="7" borderId="8" xfId="1" applyNumberFormat="1" applyFont="1" applyFill="1" applyBorder="1" applyAlignment="1" applyProtection="1">
      <alignment horizontal="center" vertical="center"/>
      <protection hidden="1"/>
    </xf>
    <xf numFmtId="1" fontId="23" fillId="7" borderId="6" xfId="0" applyNumberFormat="1" applyFont="1" applyFill="1" applyBorder="1" applyAlignment="1" applyProtection="1">
      <alignment horizontal="center" vertical="center"/>
      <protection hidden="1"/>
    </xf>
    <xf numFmtId="1" fontId="23" fillId="7" borderId="8" xfId="0" applyNumberFormat="1" applyFont="1" applyFill="1" applyBorder="1" applyAlignment="1" applyProtection="1">
      <alignment horizontal="center" vertical="center"/>
      <protection hidden="1"/>
    </xf>
    <xf numFmtId="1" fontId="9" fillId="20" borderId="34" xfId="0" applyNumberFormat="1" applyFont="1" applyFill="1" applyBorder="1" applyAlignment="1" applyProtection="1">
      <alignment horizontal="center" vertical="center"/>
    </xf>
    <xf numFmtId="1" fontId="14" fillId="9" borderId="6" xfId="1" applyNumberFormat="1" applyFont="1" applyFill="1" applyBorder="1" applyAlignment="1" applyProtection="1">
      <alignment horizontal="center" vertical="center"/>
      <protection locked="0"/>
    </xf>
    <xf numFmtId="1" fontId="14" fillId="9" borderId="8" xfId="1" applyNumberFormat="1" applyFont="1" applyFill="1" applyBorder="1" applyAlignment="1" applyProtection="1">
      <alignment horizontal="center" vertical="center"/>
      <protection locked="0"/>
    </xf>
    <xf numFmtId="1" fontId="14" fillId="7" borderId="6" xfId="1" applyNumberFormat="1" applyFont="1" applyFill="1" applyBorder="1" applyAlignment="1" applyProtection="1">
      <alignment horizontal="center" vertical="center"/>
      <protection hidden="1"/>
    </xf>
    <xf numFmtId="1" fontId="14" fillId="7" borderId="8" xfId="1" applyNumberFormat="1" applyFont="1" applyFill="1" applyBorder="1" applyAlignment="1" applyProtection="1">
      <alignment horizontal="center" vertical="center"/>
      <protection hidden="1"/>
    </xf>
    <xf numFmtId="1" fontId="11" fillId="0" borderId="0" xfId="0" applyNumberFormat="1" applyFont="1" applyFill="1" applyBorder="1" applyAlignment="1" applyProtection="1">
      <alignment horizontal="center" vertical="center"/>
      <protection hidden="1"/>
    </xf>
    <xf numFmtId="1" fontId="18" fillId="0" borderId="0" xfId="0" applyNumberFormat="1" applyFont="1" applyFill="1" applyBorder="1" applyAlignment="1" applyProtection="1">
      <alignment horizontal="center" vertical="center" wrapText="1"/>
      <protection hidden="1"/>
    </xf>
    <xf numFmtId="1" fontId="18" fillId="0" borderId="12" xfId="0" applyNumberFormat="1" applyFont="1" applyFill="1" applyBorder="1" applyAlignment="1" applyProtection="1">
      <alignment horizontal="center" vertical="center" wrapText="1"/>
      <protection hidden="1"/>
    </xf>
    <xf numFmtId="1" fontId="18" fillId="0" borderId="0" xfId="0" applyNumberFormat="1" applyFont="1" applyBorder="1" applyAlignment="1" applyProtection="1">
      <alignment horizontal="center" vertical="center"/>
      <protection hidden="1"/>
    </xf>
    <xf numFmtId="1" fontId="18" fillId="0" borderId="12" xfId="0" applyNumberFormat="1" applyFont="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xf>
    <xf numFmtId="1" fontId="8" fillId="0" borderId="14" xfId="0" applyNumberFormat="1" applyFont="1" applyFill="1" applyBorder="1" applyAlignment="1" applyProtection="1">
      <alignment horizontal="center" vertical="center"/>
    </xf>
    <xf numFmtId="1" fontId="8" fillId="0" borderId="15" xfId="0" applyNumberFormat="1" applyFont="1" applyFill="1" applyBorder="1" applyAlignment="1" applyProtection="1">
      <alignment horizontal="center" vertical="center"/>
    </xf>
    <xf numFmtId="1" fontId="9" fillId="6" borderId="21" xfId="0" applyNumberFormat="1" applyFont="1" applyFill="1" applyBorder="1" applyAlignment="1" applyProtection="1">
      <alignment horizontal="center" vertical="center"/>
    </xf>
    <xf numFmtId="1" fontId="18" fillId="0" borderId="9" xfId="0" applyNumberFormat="1" applyFont="1" applyBorder="1" applyAlignment="1" applyProtection="1">
      <alignment horizontal="center" vertical="center" wrapText="1"/>
      <protection hidden="1"/>
    </xf>
    <xf numFmtId="1" fontId="18" fillId="0" borderId="9" xfId="0" applyNumberFormat="1" applyFont="1" applyBorder="1" applyAlignment="1" applyProtection="1">
      <alignment horizontal="center" vertical="center"/>
      <protection hidden="1"/>
    </xf>
    <xf numFmtId="1" fontId="18" fillId="0" borderId="13" xfId="0" applyNumberFormat="1" applyFont="1" applyBorder="1" applyAlignment="1" applyProtection="1">
      <alignment horizontal="center" vertical="center"/>
      <protection hidden="1"/>
    </xf>
    <xf numFmtId="1" fontId="18" fillId="0" borderId="14" xfId="0" applyNumberFormat="1" applyFont="1" applyBorder="1" applyAlignment="1" applyProtection="1">
      <alignment horizontal="center" vertical="center"/>
      <protection hidden="1"/>
    </xf>
    <xf numFmtId="1" fontId="18" fillId="0" borderId="15" xfId="0" applyNumberFormat="1" applyFont="1" applyBorder="1" applyAlignment="1" applyProtection="1">
      <alignment horizontal="center" vertical="center"/>
      <protection hidden="1"/>
    </xf>
    <xf numFmtId="1" fontId="19" fillId="9" borderId="6" xfId="0" applyNumberFormat="1" applyFont="1" applyFill="1" applyBorder="1" applyAlignment="1" applyProtection="1">
      <alignment horizontal="center" vertical="center"/>
      <protection locked="0"/>
    </xf>
    <xf numFmtId="1" fontId="19" fillId="9" borderId="8" xfId="0" applyNumberFormat="1" applyFont="1" applyFill="1" applyBorder="1" applyAlignment="1" applyProtection="1">
      <alignment horizontal="center" vertical="center"/>
      <protection locked="0"/>
    </xf>
    <xf numFmtId="1" fontId="8" fillId="0" borderId="10" xfId="0" applyNumberFormat="1" applyFont="1" applyFill="1" applyBorder="1" applyAlignment="1" applyProtection="1">
      <alignment horizontal="left" vertical="center" wrapText="1"/>
    </xf>
    <xf numFmtId="1" fontId="8" fillId="0" borderId="5" xfId="0" applyNumberFormat="1" applyFont="1" applyFill="1" applyBorder="1" applyAlignment="1" applyProtection="1">
      <alignment horizontal="left" vertical="center" wrapText="1"/>
    </xf>
    <xf numFmtId="1" fontId="8" fillId="0" borderId="11" xfId="0" applyNumberFormat="1" applyFont="1" applyFill="1" applyBorder="1" applyAlignment="1" applyProtection="1">
      <alignment horizontal="left" vertical="center" wrapText="1"/>
    </xf>
    <xf numFmtId="1" fontId="8" fillId="0" borderId="9" xfId="0" applyNumberFormat="1" applyFont="1" applyFill="1" applyBorder="1" applyAlignment="1" applyProtection="1">
      <alignment horizontal="left" vertical="center" wrapText="1"/>
    </xf>
    <xf numFmtId="1" fontId="8" fillId="0" borderId="0" xfId="0" applyNumberFormat="1" applyFont="1" applyFill="1" applyBorder="1" applyAlignment="1" applyProtection="1">
      <alignment horizontal="left" vertical="center" wrapText="1"/>
    </xf>
    <xf numFmtId="1" fontId="8" fillId="0" borderId="12" xfId="0" applyNumberFormat="1" applyFont="1" applyFill="1" applyBorder="1" applyAlignment="1" applyProtection="1">
      <alignment horizontal="left" vertical="center" wrapText="1"/>
    </xf>
    <xf numFmtId="1" fontId="8" fillId="0" borderId="13" xfId="0" applyNumberFormat="1" applyFont="1" applyFill="1" applyBorder="1" applyAlignment="1" applyProtection="1">
      <alignment horizontal="left" vertical="center" wrapText="1"/>
    </xf>
    <xf numFmtId="1" fontId="8" fillId="0" borderId="14" xfId="0" applyNumberFormat="1" applyFont="1" applyFill="1" applyBorder="1" applyAlignment="1" applyProtection="1">
      <alignment horizontal="left" vertical="center" wrapText="1"/>
    </xf>
    <xf numFmtId="1" fontId="8" fillId="0" borderId="15" xfId="0" applyNumberFormat="1" applyFont="1" applyFill="1" applyBorder="1" applyAlignment="1" applyProtection="1">
      <alignment horizontal="left" vertical="center" wrapText="1"/>
    </xf>
    <xf numFmtId="1" fontId="20" fillId="9" borderId="6" xfId="0" applyNumberFormat="1" applyFont="1" applyFill="1" applyBorder="1" applyAlignment="1" applyProtection="1">
      <alignment horizontal="center" vertical="center"/>
      <protection locked="0"/>
    </xf>
    <xf numFmtId="1" fontId="20" fillId="9" borderId="8" xfId="0" applyNumberFormat="1" applyFont="1" applyFill="1" applyBorder="1" applyAlignment="1" applyProtection="1">
      <alignment horizontal="center" vertical="center"/>
      <protection locked="0"/>
    </xf>
    <xf numFmtId="1" fontId="11" fillId="0" borderId="0" xfId="0" applyNumberFormat="1" applyFont="1" applyBorder="1" applyAlignment="1" applyProtection="1">
      <alignment horizontal="right" vertical="center"/>
    </xf>
    <xf numFmtId="1" fontId="11" fillId="0" borderId="12" xfId="0" applyNumberFormat="1" applyFont="1" applyBorder="1" applyAlignment="1" applyProtection="1">
      <alignment horizontal="right" vertical="center"/>
    </xf>
    <xf numFmtId="1" fontId="11" fillId="0" borderId="9" xfId="0" applyNumberFormat="1" applyFont="1" applyBorder="1" applyAlignment="1" applyProtection="1">
      <alignment horizontal="right" vertical="center"/>
      <protection hidden="1"/>
    </xf>
    <xf numFmtId="1" fontId="11" fillId="0" borderId="0" xfId="0" applyNumberFormat="1" applyFont="1" applyBorder="1" applyAlignment="1" applyProtection="1">
      <alignment horizontal="right" vertical="center"/>
      <protection hidden="1"/>
    </xf>
    <xf numFmtId="1" fontId="11" fillId="0" borderId="12" xfId="0" applyNumberFormat="1" applyFont="1" applyBorder="1" applyAlignment="1" applyProtection="1">
      <alignment horizontal="right" vertical="center"/>
      <protection hidden="1"/>
    </xf>
    <xf numFmtId="1" fontId="11" fillId="0" borderId="6" xfId="0" applyNumberFormat="1" applyFont="1" applyBorder="1" applyAlignment="1" applyProtection="1">
      <alignment horizontal="center" vertical="center"/>
      <protection hidden="1"/>
    </xf>
    <xf numFmtId="1" fontId="11" fillId="0" borderId="8" xfId="0" applyNumberFormat="1" applyFont="1" applyBorder="1" applyAlignment="1" applyProtection="1">
      <alignment horizontal="center" vertical="center"/>
      <protection hidden="1"/>
    </xf>
    <xf numFmtId="1" fontId="11" fillId="0" borderId="9" xfId="0" applyNumberFormat="1" applyFont="1" applyBorder="1" applyAlignment="1" applyProtection="1">
      <alignment horizontal="left" vertical="center"/>
    </xf>
    <xf numFmtId="1" fontId="11" fillId="0" borderId="0" xfId="0" applyNumberFormat="1" applyFont="1" applyBorder="1" applyAlignment="1" applyProtection="1">
      <alignment horizontal="left" vertical="center"/>
    </xf>
    <xf numFmtId="1" fontId="16" fillId="6" borderId="13" xfId="0" applyNumberFormat="1" applyFont="1" applyFill="1" applyBorder="1" applyAlignment="1" applyProtection="1">
      <alignment horizontal="center" vertical="center"/>
    </xf>
    <xf numFmtId="1" fontId="16" fillId="6" borderId="14" xfId="0" applyNumberFormat="1" applyFont="1" applyFill="1" applyBorder="1" applyAlignment="1" applyProtection="1">
      <alignment horizontal="center" vertical="center"/>
    </xf>
    <xf numFmtId="1" fontId="16" fillId="6" borderId="15" xfId="0" applyNumberFormat="1" applyFont="1" applyFill="1" applyBorder="1" applyAlignment="1" applyProtection="1">
      <alignment horizontal="center" vertical="center"/>
    </xf>
    <xf numFmtId="1" fontId="18" fillId="0" borderId="9" xfId="0" applyNumberFormat="1" applyFont="1" applyBorder="1" applyAlignment="1" applyProtection="1">
      <alignment horizontal="center" vertical="center"/>
    </xf>
    <xf numFmtId="1" fontId="18" fillId="0" borderId="0" xfId="0" applyNumberFormat="1" applyFont="1" applyBorder="1" applyAlignment="1" applyProtection="1">
      <alignment horizontal="center" vertical="center"/>
    </xf>
    <xf numFmtId="1" fontId="18" fillId="0" borderId="12" xfId="0" applyNumberFormat="1" applyFont="1" applyBorder="1" applyAlignment="1" applyProtection="1">
      <alignment horizontal="center" vertical="center"/>
    </xf>
    <xf numFmtId="1" fontId="18" fillId="0" borderId="9" xfId="0" applyNumberFormat="1" applyFont="1" applyBorder="1" applyAlignment="1" applyProtection="1">
      <alignment horizontal="center" vertical="center" wrapText="1"/>
    </xf>
    <xf numFmtId="1" fontId="18" fillId="0" borderId="0" xfId="0" applyNumberFormat="1" applyFont="1" applyBorder="1" applyAlignment="1" applyProtection="1">
      <alignment horizontal="center" vertical="center" wrapText="1"/>
    </xf>
    <xf numFmtId="1" fontId="22" fillId="8" borderId="6" xfId="1" applyNumberFormat="1" applyFont="1" applyFill="1" applyBorder="1" applyAlignment="1" applyProtection="1">
      <alignment horizontal="center" vertical="center"/>
    </xf>
    <xf numFmtId="1" fontId="22" fillId="8" borderId="7" xfId="1" applyNumberFormat="1" applyFont="1" applyFill="1" applyBorder="1" applyAlignment="1" applyProtection="1">
      <alignment horizontal="center" vertical="center"/>
    </xf>
    <xf numFmtId="1" fontId="22" fillId="8" borderId="8" xfId="1" applyNumberFormat="1" applyFont="1" applyFill="1" applyBorder="1" applyAlignment="1" applyProtection="1">
      <alignment horizontal="center" vertical="center"/>
    </xf>
    <xf numFmtId="1" fontId="18" fillId="0" borderId="9" xfId="0" applyNumberFormat="1" applyFont="1" applyBorder="1" applyAlignment="1" applyProtection="1">
      <alignment horizontal="center" vertical="center" wrapText="1"/>
      <protection locked="0"/>
    </xf>
    <xf numFmtId="1" fontId="18" fillId="0" borderId="0" xfId="0" applyNumberFormat="1" applyFont="1" applyBorder="1" applyAlignment="1" applyProtection="1">
      <alignment horizontal="center" vertical="center" wrapText="1"/>
      <protection locked="0"/>
    </xf>
    <xf numFmtId="1" fontId="18" fillId="0" borderId="12" xfId="0" applyNumberFormat="1" applyFont="1" applyBorder="1" applyAlignment="1" applyProtection="1">
      <alignment horizontal="center" vertical="center" wrapText="1"/>
      <protection locked="0"/>
    </xf>
    <xf numFmtId="1" fontId="8" fillId="0" borderId="0" xfId="0" applyNumberFormat="1" applyFont="1" applyBorder="1" applyAlignment="1" applyProtection="1">
      <alignment horizontal="center" vertical="center"/>
      <protection hidden="1"/>
    </xf>
    <xf numFmtId="1" fontId="8" fillId="0" borderId="17" xfId="0" quotePrefix="1" applyNumberFormat="1" applyFont="1" applyBorder="1" applyAlignment="1" applyProtection="1">
      <alignment horizontal="center" vertical="center"/>
      <protection hidden="1"/>
    </xf>
    <xf numFmtId="1" fontId="8" fillId="0" borderId="18" xfId="0" quotePrefix="1" applyNumberFormat="1" applyFont="1" applyBorder="1" applyAlignment="1" applyProtection="1">
      <alignment horizontal="center" vertical="center"/>
      <protection hidden="1"/>
    </xf>
    <xf numFmtId="1" fontId="8" fillId="0" borderId="19" xfId="0" quotePrefix="1" applyNumberFormat="1" applyFont="1" applyBorder="1" applyAlignment="1" applyProtection="1">
      <alignment horizontal="center" vertical="center"/>
      <protection hidden="1"/>
    </xf>
    <xf numFmtId="1" fontId="8" fillId="0" borderId="10" xfId="0" applyNumberFormat="1" applyFont="1" applyFill="1" applyBorder="1" applyAlignment="1" applyProtection="1">
      <alignment horizontal="center" vertical="center" wrapText="1"/>
      <protection hidden="1"/>
    </xf>
    <xf numFmtId="1" fontId="8" fillId="0" borderId="11" xfId="0" applyNumberFormat="1" applyFont="1" applyFill="1" applyBorder="1" applyAlignment="1" applyProtection="1">
      <alignment horizontal="center" vertical="center" wrapText="1"/>
      <protection hidden="1"/>
    </xf>
    <xf numFmtId="1" fontId="8" fillId="0" borderId="9" xfId="0" applyNumberFormat="1" applyFont="1" applyFill="1" applyBorder="1" applyAlignment="1" applyProtection="1">
      <alignment horizontal="center" vertical="center" wrapText="1"/>
      <protection hidden="1"/>
    </xf>
    <xf numFmtId="1" fontId="8" fillId="0" borderId="12" xfId="0" applyNumberFormat="1" applyFont="1" applyFill="1" applyBorder="1" applyAlignment="1" applyProtection="1">
      <alignment horizontal="center" vertical="center" wrapText="1"/>
      <protection hidden="1"/>
    </xf>
    <xf numFmtId="1" fontId="8" fillId="0" borderId="13" xfId="0" applyNumberFormat="1" applyFont="1" applyFill="1" applyBorder="1" applyAlignment="1" applyProtection="1">
      <alignment horizontal="center" vertical="center" wrapText="1"/>
      <protection hidden="1"/>
    </xf>
    <xf numFmtId="1" fontId="8" fillId="0" borderId="15" xfId="0" applyNumberFormat="1" applyFont="1" applyFill="1" applyBorder="1" applyAlignment="1" applyProtection="1">
      <alignment horizontal="center" vertical="center" wrapText="1"/>
      <protection hidden="1"/>
    </xf>
    <xf numFmtId="1" fontId="23" fillId="7" borderId="6" xfId="2" applyNumberFormat="1" applyFont="1" applyFill="1" applyBorder="1" applyAlignment="1" applyProtection="1">
      <alignment horizontal="center" vertical="center" wrapText="1"/>
      <protection hidden="1"/>
    </xf>
    <xf numFmtId="1" fontId="23" fillId="7" borderId="8" xfId="2" applyNumberFormat="1" applyFont="1" applyFill="1" applyBorder="1" applyAlignment="1" applyProtection="1">
      <alignment horizontal="center" vertical="center" wrapText="1"/>
      <protection hidden="1"/>
    </xf>
    <xf numFmtId="1" fontId="24" fillId="0" borderId="6" xfId="0" applyNumberFormat="1" applyFont="1" applyFill="1" applyBorder="1" applyAlignment="1" applyProtection="1">
      <alignment horizontal="center" vertical="center"/>
      <protection hidden="1"/>
    </xf>
    <xf numFmtId="1" fontId="24" fillId="0" borderId="7" xfId="0" applyNumberFormat="1" applyFont="1" applyFill="1" applyBorder="1" applyAlignment="1" applyProtection="1">
      <alignment horizontal="center" vertical="center"/>
      <protection hidden="1"/>
    </xf>
    <xf numFmtId="1" fontId="24" fillId="0" borderId="8" xfId="0" applyNumberFormat="1" applyFont="1" applyFill="1" applyBorder="1" applyAlignment="1" applyProtection="1">
      <alignment horizontal="center" vertical="center"/>
      <protection hidden="1"/>
    </xf>
    <xf numFmtId="1" fontId="18" fillId="18" borderId="10" xfId="0" applyNumberFormat="1" applyFont="1" applyFill="1" applyBorder="1" applyAlignment="1" applyProtection="1">
      <alignment horizontal="center" vertical="center" wrapText="1"/>
      <protection hidden="1"/>
    </xf>
    <xf numFmtId="1" fontId="18" fillId="18" borderId="5" xfId="0" applyNumberFormat="1" applyFont="1" applyFill="1" applyBorder="1" applyAlignment="1" applyProtection="1">
      <alignment horizontal="center" vertical="center" wrapText="1"/>
      <protection hidden="1"/>
    </xf>
    <xf numFmtId="1" fontId="18" fillId="18" borderId="11" xfId="0" applyNumberFormat="1" applyFont="1" applyFill="1" applyBorder="1" applyAlignment="1" applyProtection="1">
      <alignment horizontal="center" vertical="center" wrapText="1"/>
      <protection hidden="1"/>
    </xf>
    <xf numFmtId="1" fontId="18" fillId="18" borderId="9" xfId="0" applyNumberFormat="1" applyFont="1" applyFill="1" applyBorder="1" applyAlignment="1" applyProtection="1">
      <alignment horizontal="center" vertical="center" wrapText="1"/>
      <protection hidden="1"/>
    </xf>
    <xf numFmtId="1" fontId="18" fillId="18" borderId="0" xfId="0" applyNumberFormat="1" applyFont="1" applyFill="1" applyBorder="1" applyAlignment="1" applyProtection="1">
      <alignment horizontal="center" vertical="center" wrapText="1"/>
      <protection hidden="1"/>
    </xf>
    <xf numFmtId="1" fontId="18" fillId="18" borderId="12" xfId="0" applyNumberFormat="1" applyFont="1" applyFill="1" applyBorder="1" applyAlignment="1" applyProtection="1">
      <alignment horizontal="center" vertical="center" wrapText="1"/>
      <protection hidden="1"/>
    </xf>
    <xf numFmtId="1" fontId="18" fillId="18" borderId="13" xfId="0" applyNumberFormat="1" applyFont="1" applyFill="1" applyBorder="1" applyAlignment="1" applyProtection="1">
      <alignment horizontal="center" vertical="center" wrapText="1"/>
      <protection hidden="1"/>
    </xf>
    <xf numFmtId="1" fontId="18" fillId="18" borderId="14" xfId="0" applyNumberFormat="1" applyFont="1" applyFill="1" applyBorder="1" applyAlignment="1" applyProtection="1">
      <alignment horizontal="center" vertical="center" wrapText="1"/>
      <protection hidden="1"/>
    </xf>
    <xf numFmtId="1" fontId="18" fillId="18" borderId="15" xfId="0" applyNumberFormat="1" applyFont="1" applyFill="1" applyBorder="1" applyAlignment="1" applyProtection="1">
      <alignment horizontal="center" vertical="center" wrapText="1"/>
      <protection hidden="1"/>
    </xf>
    <xf numFmtId="1" fontId="18" fillId="17" borderId="9" xfId="0" applyNumberFormat="1" applyFont="1" applyFill="1" applyBorder="1" applyAlignment="1" applyProtection="1">
      <alignment horizontal="right" vertical="center"/>
      <protection hidden="1"/>
    </xf>
    <xf numFmtId="1" fontId="18" fillId="17" borderId="0" xfId="0" applyNumberFormat="1" applyFont="1" applyFill="1" applyBorder="1" applyAlignment="1" applyProtection="1">
      <alignment horizontal="right" vertical="center"/>
      <protection hidden="1"/>
    </xf>
    <xf numFmtId="1" fontId="18" fillId="17" borderId="12" xfId="0" applyNumberFormat="1" applyFont="1" applyFill="1" applyBorder="1" applyAlignment="1" applyProtection="1">
      <alignment horizontal="right" vertical="center"/>
      <protection hidden="1"/>
    </xf>
    <xf numFmtId="1" fontId="18" fillId="18" borderId="9" xfId="0" applyNumberFormat="1" applyFont="1" applyFill="1" applyBorder="1" applyAlignment="1" applyProtection="1">
      <alignment horizontal="right" vertical="center"/>
      <protection hidden="1"/>
    </xf>
    <xf numFmtId="1" fontId="18" fillId="18" borderId="0" xfId="0" applyNumberFormat="1" applyFont="1" applyFill="1" applyBorder="1" applyAlignment="1" applyProtection="1">
      <alignment horizontal="right" vertical="center"/>
      <protection hidden="1"/>
    </xf>
    <xf numFmtId="1" fontId="18" fillId="18" borderId="12" xfId="0" applyNumberFormat="1" applyFont="1" applyFill="1" applyBorder="1" applyAlignment="1" applyProtection="1">
      <alignment horizontal="right" vertical="center"/>
      <protection hidden="1"/>
    </xf>
    <xf numFmtId="1" fontId="18" fillId="0" borderId="0" xfId="0" applyNumberFormat="1" applyFont="1" applyBorder="1" applyAlignment="1" applyProtection="1">
      <alignment horizontal="center" vertical="center" wrapText="1"/>
      <protection hidden="1"/>
    </xf>
    <xf numFmtId="1" fontId="11" fillId="0" borderId="13" xfId="0" applyNumberFormat="1" applyFont="1" applyFill="1" applyBorder="1" applyAlignment="1" applyProtection="1">
      <alignment horizontal="center" vertical="center"/>
    </xf>
    <xf numFmtId="1" fontId="11" fillId="0" borderId="14" xfId="0" applyNumberFormat="1" applyFont="1" applyFill="1" applyBorder="1" applyAlignment="1" applyProtection="1">
      <alignment horizontal="center" vertical="center"/>
    </xf>
    <xf numFmtId="1" fontId="11" fillId="0" borderId="7" xfId="0" applyNumberFormat="1" applyFont="1" applyFill="1" applyBorder="1" applyAlignment="1" applyProtection="1">
      <alignment horizontal="center" vertical="center"/>
    </xf>
    <xf numFmtId="1" fontId="11" fillId="0" borderId="8" xfId="0" applyNumberFormat="1" applyFont="1" applyFill="1" applyBorder="1" applyAlignment="1" applyProtection="1">
      <alignment horizontal="center" vertical="center"/>
    </xf>
    <xf numFmtId="1" fontId="11" fillId="0" borderId="5" xfId="0" applyNumberFormat="1" applyFont="1" applyFill="1" applyBorder="1" applyAlignment="1" applyProtection="1">
      <alignment horizontal="center" vertical="center"/>
    </xf>
    <xf numFmtId="0" fontId="31" fillId="0" borderId="1" xfId="0" applyFont="1" applyBorder="1" applyAlignment="1" applyProtection="1">
      <alignment horizontal="center" wrapText="1"/>
      <protection hidden="1"/>
    </xf>
    <xf numFmtId="1" fontId="18" fillId="12" borderId="13" xfId="0" applyNumberFormat="1" applyFont="1" applyFill="1" applyBorder="1" applyAlignment="1" applyProtection="1">
      <alignment horizontal="center" vertical="center"/>
    </xf>
    <xf numFmtId="1" fontId="18" fillId="12" borderId="14" xfId="0" applyNumberFormat="1" applyFont="1" applyFill="1" applyBorder="1" applyAlignment="1" applyProtection="1">
      <alignment horizontal="center" vertical="center"/>
    </xf>
    <xf numFmtId="1" fontId="18" fillId="12" borderId="15" xfId="0" applyNumberFormat="1" applyFont="1" applyFill="1" applyBorder="1" applyAlignment="1" applyProtection="1">
      <alignment horizontal="center" vertical="center"/>
    </xf>
    <xf numFmtId="1" fontId="18" fillId="0" borderId="9" xfId="0" applyNumberFormat="1" applyFont="1" applyFill="1" applyBorder="1" applyAlignment="1" applyProtection="1">
      <alignment horizontal="center" vertical="center" wrapText="1"/>
      <protection hidden="1"/>
    </xf>
    <xf numFmtId="2" fontId="20" fillId="7" borderId="7" xfId="0" applyNumberFormat="1" applyFont="1" applyFill="1" applyBorder="1" applyAlignment="1" applyProtection="1">
      <alignment horizontal="center" vertical="center"/>
      <protection hidden="1"/>
    </xf>
    <xf numFmtId="1" fontId="12" fillId="9" borderId="6" xfId="1" applyNumberFormat="1" applyFont="1" applyFill="1" applyBorder="1" applyAlignment="1" applyProtection="1">
      <alignment horizontal="center" vertical="center"/>
      <protection locked="0"/>
    </xf>
    <xf numFmtId="1" fontId="12" fillId="9" borderId="8" xfId="1" applyNumberFormat="1" applyFont="1" applyFill="1" applyBorder="1" applyAlignment="1" applyProtection="1">
      <alignment horizontal="center" vertical="center"/>
      <protection locked="0"/>
    </xf>
    <xf numFmtId="1" fontId="33" fillId="0" borderId="9" xfId="1" applyNumberFormat="1" applyFont="1" applyFill="1" applyBorder="1" applyAlignment="1" applyProtection="1">
      <alignment horizontal="left" vertical="center"/>
      <protection hidden="1"/>
    </xf>
    <xf numFmtId="1" fontId="18" fillId="0" borderId="9" xfId="0" applyNumberFormat="1" applyFont="1" applyFill="1" applyBorder="1" applyAlignment="1" applyProtection="1">
      <alignment horizontal="center" vertical="center"/>
      <protection locked="0" hidden="1"/>
    </xf>
    <xf numFmtId="1" fontId="18" fillId="0" borderId="0" xfId="0" applyNumberFormat="1" applyFont="1" applyFill="1" applyBorder="1" applyAlignment="1" applyProtection="1">
      <alignment horizontal="center" vertical="center"/>
      <protection locked="0" hidden="1"/>
    </xf>
    <xf numFmtId="1" fontId="18" fillId="0" borderId="12" xfId="0" applyNumberFormat="1" applyFont="1" applyFill="1" applyBorder="1" applyAlignment="1" applyProtection="1">
      <alignment horizontal="center" vertical="center"/>
      <protection locked="0" hidden="1"/>
    </xf>
    <xf numFmtId="1" fontId="18" fillId="0" borderId="10" xfId="0" applyNumberFormat="1" applyFont="1" applyFill="1" applyBorder="1" applyAlignment="1" applyProtection="1">
      <alignment horizontal="center" vertical="center" wrapText="1"/>
      <protection hidden="1"/>
    </xf>
    <xf numFmtId="1" fontId="18" fillId="0" borderId="5" xfId="0" applyNumberFormat="1" applyFont="1" applyFill="1" applyBorder="1" applyAlignment="1" applyProtection="1">
      <alignment horizontal="center" vertical="center" wrapText="1"/>
      <protection hidden="1"/>
    </xf>
    <xf numFmtId="1" fontId="18" fillId="0" borderId="27" xfId="0" applyNumberFormat="1" applyFont="1" applyFill="1" applyBorder="1" applyAlignment="1" applyProtection="1">
      <alignment horizontal="center" vertical="center" wrapText="1"/>
      <protection hidden="1"/>
    </xf>
    <xf numFmtId="1" fontId="18" fillId="0" borderId="28" xfId="0" applyNumberFormat="1" applyFont="1" applyFill="1" applyBorder="1" applyAlignment="1" applyProtection="1">
      <alignment horizontal="center" vertical="center" wrapText="1"/>
      <protection hidden="1"/>
    </xf>
    <xf numFmtId="1" fontId="18" fillId="6" borderId="0" xfId="0" applyNumberFormat="1" applyFont="1" applyFill="1" applyBorder="1" applyAlignment="1" applyProtection="1">
      <alignment horizontal="center" vertical="center"/>
    </xf>
    <xf numFmtId="1" fontId="18" fillId="6" borderId="12" xfId="0" applyNumberFormat="1" applyFont="1" applyFill="1" applyBorder="1" applyAlignment="1" applyProtection="1">
      <alignment horizontal="center" vertical="center"/>
    </xf>
    <xf numFmtId="1" fontId="8" fillId="0" borderId="0" xfId="0" applyNumberFormat="1" applyFont="1" applyBorder="1" applyAlignment="1" applyProtection="1">
      <alignment horizontal="left" wrapText="1"/>
      <protection hidden="1"/>
    </xf>
    <xf numFmtId="0" fontId="31" fillId="0" borderId="1" xfId="0" applyFont="1" applyBorder="1" applyAlignment="1" applyProtection="1">
      <alignment horizontal="center"/>
      <protection hidden="1"/>
    </xf>
    <xf numFmtId="1" fontId="28" fillId="0" borderId="0" xfId="0" applyNumberFormat="1" applyFont="1" applyFill="1" applyBorder="1" applyAlignment="1" applyProtection="1">
      <alignment horizontal="center"/>
      <protection locked="0"/>
    </xf>
    <xf numFmtId="1" fontId="18" fillId="0" borderId="0" xfId="0" applyNumberFormat="1" applyFont="1" applyBorder="1" applyAlignment="1" applyProtection="1">
      <alignment horizontal="right" vertical="center"/>
      <protection hidden="1"/>
    </xf>
    <xf numFmtId="1" fontId="27" fillId="15" borderId="0" xfId="0" applyNumberFormat="1" applyFont="1" applyFill="1" applyBorder="1" applyAlignment="1" applyProtection="1">
      <alignment horizontal="right" vertical="center"/>
    </xf>
    <xf numFmtId="1" fontId="27" fillId="15" borderId="0" xfId="0" applyNumberFormat="1" applyFont="1" applyFill="1" applyBorder="1" applyAlignment="1" applyProtection="1">
      <alignment horizontal="center" vertical="center"/>
      <protection hidden="1"/>
    </xf>
    <xf numFmtId="1" fontId="27" fillId="15" borderId="0" xfId="0" applyNumberFormat="1" applyFont="1" applyFill="1" applyBorder="1" applyAlignment="1" applyProtection="1">
      <alignment horizontal="left" vertical="center"/>
    </xf>
    <xf numFmtId="1" fontId="29" fillId="7" borderId="10" xfId="0" applyNumberFormat="1" applyFont="1" applyFill="1" applyBorder="1" applyAlignment="1" applyProtection="1">
      <alignment horizontal="center" vertical="center"/>
      <protection hidden="1"/>
    </xf>
    <xf numFmtId="1" fontId="29" fillId="7" borderId="5" xfId="0" applyNumberFormat="1" applyFont="1" applyFill="1" applyBorder="1" applyAlignment="1" applyProtection="1">
      <alignment horizontal="center" vertical="center"/>
      <protection hidden="1"/>
    </xf>
    <xf numFmtId="1" fontId="29" fillId="7" borderId="11" xfId="0" applyNumberFormat="1" applyFont="1" applyFill="1" applyBorder="1" applyAlignment="1" applyProtection="1">
      <alignment horizontal="center" vertical="center"/>
      <protection hidden="1"/>
    </xf>
    <xf numFmtId="1" fontId="29" fillId="7" borderId="9" xfId="0" applyNumberFormat="1" applyFont="1" applyFill="1" applyBorder="1" applyAlignment="1" applyProtection="1">
      <alignment horizontal="center" vertical="center"/>
      <protection hidden="1"/>
    </xf>
    <xf numFmtId="1" fontId="29" fillId="7" borderId="0" xfId="0" applyNumberFormat="1" applyFont="1" applyFill="1" applyBorder="1" applyAlignment="1" applyProtection="1">
      <alignment horizontal="center" vertical="center"/>
      <protection hidden="1"/>
    </xf>
    <xf numFmtId="1" fontId="29" fillId="7" borderId="12" xfId="0" applyNumberFormat="1" applyFont="1" applyFill="1" applyBorder="1" applyAlignment="1" applyProtection="1">
      <alignment horizontal="center" vertical="center"/>
      <protection hidden="1"/>
    </xf>
    <xf numFmtId="1" fontId="29" fillId="7" borderId="13" xfId="0" applyNumberFormat="1" applyFont="1" applyFill="1" applyBorder="1" applyAlignment="1" applyProtection="1">
      <alignment horizontal="center" vertical="center"/>
      <protection hidden="1"/>
    </xf>
    <xf numFmtId="1" fontId="29" fillId="7" borderId="14" xfId="0" applyNumberFormat="1" applyFont="1" applyFill="1" applyBorder="1" applyAlignment="1" applyProtection="1">
      <alignment horizontal="center" vertical="center"/>
      <protection hidden="1"/>
    </xf>
    <xf numFmtId="1" fontId="29" fillId="7" borderId="15" xfId="0" applyNumberFormat="1" applyFont="1" applyFill="1" applyBorder="1" applyAlignment="1" applyProtection="1">
      <alignment horizontal="center" vertical="center"/>
      <protection hidden="1"/>
    </xf>
    <xf numFmtId="1" fontId="11" fillId="0" borderId="10" xfId="0" applyNumberFormat="1" applyFont="1" applyFill="1" applyBorder="1" applyAlignment="1" applyProtection="1">
      <alignment horizontal="center" vertical="center" wrapText="1"/>
      <protection hidden="1"/>
    </xf>
    <xf numFmtId="1" fontId="11" fillId="0" borderId="11" xfId="0" applyNumberFormat="1" applyFont="1" applyFill="1" applyBorder="1" applyAlignment="1" applyProtection="1">
      <alignment horizontal="center" vertical="center" wrapText="1"/>
      <protection hidden="1"/>
    </xf>
    <xf numFmtId="1" fontId="11" fillId="0" borderId="9" xfId="0" applyNumberFormat="1" applyFont="1" applyFill="1" applyBorder="1" applyAlignment="1" applyProtection="1">
      <alignment horizontal="center" vertical="center" wrapText="1"/>
      <protection hidden="1"/>
    </xf>
    <xf numFmtId="1" fontId="11" fillId="0" borderId="12" xfId="0" applyNumberFormat="1" applyFont="1" applyFill="1" applyBorder="1" applyAlignment="1" applyProtection="1">
      <alignment horizontal="center" vertical="center" wrapText="1"/>
      <protection hidden="1"/>
    </xf>
    <xf numFmtId="1" fontId="11" fillId="0" borderId="13" xfId="0" applyNumberFormat="1" applyFont="1" applyFill="1" applyBorder="1" applyAlignment="1" applyProtection="1">
      <alignment horizontal="center" vertical="center" wrapText="1"/>
      <protection hidden="1"/>
    </xf>
    <xf numFmtId="1" fontId="11" fillId="0" borderId="15" xfId="0" applyNumberFormat="1" applyFont="1" applyFill="1" applyBorder="1" applyAlignment="1" applyProtection="1">
      <alignment horizontal="center" vertical="center" wrapText="1"/>
      <protection hidden="1"/>
    </xf>
    <xf numFmtId="1" fontId="8" fillId="0" borderId="0" xfId="0" applyNumberFormat="1" applyFont="1" applyBorder="1" applyAlignment="1" applyProtection="1">
      <alignment horizontal="center"/>
      <protection hidden="1"/>
    </xf>
    <xf numFmtId="1" fontId="25" fillId="0" borderId="0" xfId="0" applyNumberFormat="1" applyFont="1" applyBorder="1" applyAlignment="1" applyProtection="1">
      <alignment horizontal="center" vertical="center"/>
      <protection hidden="1"/>
    </xf>
    <xf numFmtId="1" fontId="8" fillId="0" borderId="9" xfId="0" applyNumberFormat="1" applyFont="1" applyBorder="1" applyAlignment="1" applyProtection="1">
      <alignment horizontal="center"/>
      <protection hidden="1"/>
    </xf>
    <xf numFmtId="1" fontId="9" fillId="13" borderId="20" xfId="0" applyNumberFormat="1" applyFont="1" applyFill="1" applyBorder="1" applyAlignment="1" applyProtection="1">
      <alignment horizontal="center" vertical="center"/>
    </xf>
    <xf numFmtId="1" fontId="9" fillId="13" borderId="21" xfId="0" applyNumberFormat="1" applyFont="1" applyFill="1" applyBorder="1" applyAlignment="1" applyProtection="1">
      <alignment horizontal="center" vertical="center"/>
    </xf>
    <xf numFmtId="1" fontId="9" fillId="13" borderId="30" xfId="0" applyNumberFormat="1" applyFont="1" applyFill="1" applyBorder="1" applyAlignment="1" applyProtection="1">
      <alignment horizontal="center" vertical="center"/>
    </xf>
    <xf numFmtId="1" fontId="27" fillId="15" borderId="0" xfId="1" applyNumberFormat="1" applyFont="1" applyFill="1" applyBorder="1" applyAlignment="1" applyProtection="1">
      <alignment horizontal="center" vertical="center"/>
      <protection locked="0"/>
    </xf>
    <xf numFmtId="1" fontId="9" fillId="14" borderId="21" xfId="0" applyNumberFormat="1" applyFont="1" applyFill="1" applyBorder="1" applyAlignment="1" applyProtection="1">
      <alignment horizontal="center" vertical="center"/>
    </xf>
  </cellXfs>
  <cellStyles count="3">
    <cellStyle name="Çıkış" xfId="2" builtinId="21"/>
    <cellStyle name="Giriş" xfId="1" builtinId="20"/>
    <cellStyle name="Normal" xfId="0" builtinId="0"/>
  </cellStyles>
  <dxfs count="39">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rgb="FF00B050"/>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3" tint="0.79998168889431442"/>
        </patternFill>
      </fill>
    </dxf>
    <dxf>
      <fill>
        <patternFill>
          <bgColor theme="4" tint="0.79998168889431442"/>
        </patternFill>
      </fill>
    </dxf>
    <dxf>
      <fill>
        <patternFill>
          <bgColor theme="8" tint="0.79998168889431442"/>
        </patternFill>
      </fill>
    </dxf>
    <dxf>
      <font>
        <color rgb="FF9C0006"/>
      </font>
      <fill>
        <patternFill>
          <bgColor rgb="FFFFC7CE"/>
        </patternFill>
      </fill>
    </dxf>
    <dxf>
      <fill>
        <patternFill>
          <bgColor theme="8" tint="0.79998168889431442"/>
        </patternFill>
      </fill>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DB580"/>
  <sheetViews>
    <sheetView showGridLines="0" tabSelected="1" topLeftCell="A54" zoomScale="85" zoomScaleNormal="85" zoomScaleSheetLayoutView="70" zoomScalePageLayoutView="55" workbookViewId="0">
      <selection activeCell="M28" sqref="M28:N28"/>
    </sheetView>
  </sheetViews>
  <sheetFormatPr baseColWidth="10" defaultColWidth="6.33203125" defaultRowHeight="16"/>
  <cols>
    <col min="1" max="5" width="3.33203125" style="1" customWidth="1"/>
    <col min="6" max="6" width="0.6640625" style="34" customWidth="1"/>
    <col min="7" max="7" width="8" style="1" customWidth="1"/>
    <col min="8" max="10" width="6" style="1" customWidth="1"/>
    <col min="11" max="11" width="4.1640625" style="1" customWidth="1"/>
    <col min="12" max="12" width="2.5" style="1" customWidth="1"/>
    <col min="13" max="14" width="8" style="1" customWidth="1"/>
    <col min="15" max="15" width="8.5" style="1" customWidth="1"/>
    <col min="16" max="16" width="6" style="1" customWidth="1"/>
    <col min="17" max="17" width="13.5" style="1" customWidth="1"/>
    <col min="18" max="18" width="8" style="1" customWidth="1"/>
    <col min="19" max="19" width="9.83203125" style="1" customWidth="1"/>
    <col min="20" max="20" width="7.6640625" style="1" customWidth="1"/>
    <col min="21" max="21" width="8" style="1" customWidth="1"/>
    <col min="22" max="22" width="9.1640625" style="1" customWidth="1"/>
    <col min="23" max="23" width="6.1640625" style="1" customWidth="1"/>
    <col min="24" max="24" width="4.5" style="1" customWidth="1"/>
    <col min="25" max="25" width="13.1640625" style="1" customWidth="1"/>
    <col min="26" max="26" width="7.83203125" style="1" customWidth="1"/>
    <col min="27" max="27" width="5.83203125" style="1" customWidth="1"/>
    <col min="28" max="28" width="7.5" style="1" customWidth="1"/>
    <col min="29" max="29" width="2.1640625" style="1" customWidth="1"/>
    <col min="30" max="30" width="11" style="1" customWidth="1"/>
    <col min="31" max="31" width="6" style="1" customWidth="1"/>
    <col min="32" max="32" width="11.5" style="1" customWidth="1"/>
    <col min="33" max="33" width="3.5" style="1" customWidth="1"/>
    <col min="34" max="34" width="0.83203125" style="1" customWidth="1"/>
    <col min="35" max="106" width="7.6640625" style="1" bestFit="1" customWidth="1"/>
    <col min="107" max="16384" width="6.33203125" style="1"/>
  </cols>
  <sheetData>
    <row r="1" spans="5:40" ht="40.5" customHeight="1" thickTop="1" thickBot="1">
      <c r="F1" s="2"/>
      <c r="G1" s="383" t="s">
        <v>102</v>
      </c>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
    </row>
    <row r="2" spans="5:40" ht="15" customHeight="1" thickTop="1" thickBot="1">
      <c r="E2" s="4"/>
      <c r="F2" s="5"/>
      <c r="G2" s="6"/>
      <c r="H2" s="6"/>
      <c r="I2" s="6"/>
      <c r="J2" s="6"/>
      <c r="K2" s="6"/>
      <c r="L2" s="6"/>
      <c r="M2" s="6"/>
      <c r="N2" s="6"/>
      <c r="O2" s="6"/>
      <c r="P2" s="6"/>
      <c r="Q2" s="6"/>
      <c r="R2" s="6"/>
      <c r="S2" s="6"/>
      <c r="T2" s="6"/>
      <c r="U2" s="6"/>
      <c r="V2" s="6"/>
      <c r="W2" s="6"/>
      <c r="X2" s="6"/>
      <c r="Y2" s="6"/>
      <c r="Z2" s="6"/>
      <c r="AA2" s="6"/>
      <c r="AB2" s="6"/>
      <c r="AC2" s="6"/>
      <c r="AD2" s="6"/>
      <c r="AE2" s="6"/>
      <c r="AF2" s="6"/>
      <c r="AG2" s="6"/>
      <c r="AH2" s="5"/>
      <c r="AI2" s="4"/>
      <c r="AJ2" s="7"/>
    </row>
    <row r="3" spans="5:40" ht="33.75" customHeight="1" thickTop="1" thickBot="1">
      <c r="F3" s="8"/>
      <c r="G3" s="396" t="s">
        <v>3</v>
      </c>
      <c r="H3" s="396"/>
      <c r="I3" s="396"/>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9"/>
    </row>
    <row r="4" spans="5:40" ht="7.5" customHeight="1" thickBot="1">
      <c r="F4" s="10"/>
      <c r="G4" s="11"/>
      <c r="H4" s="12"/>
      <c r="I4" s="12"/>
      <c r="J4" s="12"/>
      <c r="K4" s="12"/>
      <c r="L4" s="12"/>
      <c r="M4" s="12"/>
      <c r="N4" s="12"/>
      <c r="O4" s="12"/>
      <c r="P4" s="12"/>
      <c r="Q4" s="12"/>
      <c r="R4" s="12"/>
      <c r="S4" s="12"/>
      <c r="T4" s="12"/>
      <c r="U4" s="12"/>
      <c r="V4" s="12"/>
      <c r="W4" s="12"/>
      <c r="X4" s="12"/>
      <c r="Y4" s="12"/>
      <c r="Z4" s="12"/>
      <c r="AA4" s="12"/>
      <c r="AB4" s="12"/>
      <c r="AC4" s="12"/>
      <c r="AD4" s="12"/>
      <c r="AE4" s="12"/>
      <c r="AF4" s="12"/>
      <c r="AG4" s="13"/>
      <c r="AH4" s="14"/>
    </row>
    <row r="5" spans="5:40" ht="30" customHeight="1" thickBot="1">
      <c r="F5" s="10"/>
      <c r="G5" s="15"/>
      <c r="H5" s="16" t="s">
        <v>4</v>
      </c>
      <c r="I5" s="377">
        <v>500</v>
      </c>
      <c r="J5" s="378"/>
      <c r="K5" s="17" t="s">
        <v>6</v>
      </c>
      <c r="L5" s="18"/>
      <c r="M5" s="19"/>
      <c r="N5" s="386">
        <f>I5/3.2808399</f>
        <v>152.39999976835199</v>
      </c>
      <c r="O5" s="387"/>
      <c r="P5" s="20" t="s">
        <v>91</v>
      </c>
      <c r="Q5" s="21"/>
      <c r="R5" s="22" t="s">
        <v>7</v>
      </c>
      <c r="S5" s="384">
        <v>-40</v>
      </c>
      <c r="T5" s="385"/>
      <c r="U5" s="17" t="s">
        <v>14</v>
      </c>
      <c r="V5" s="21"/>
      <c r="W5" s="23" t="s">
        <v>8</v>
      </c>
      <c r="X5" s="21"/>
      <c r="Y5" s="24">
        <v>4</v>
      </c>
      <c r="Z5" s="23" t="s">
        <v>48</v>
      </c>
      <c r="AA5" s="21"/>
      <c r="AB5" s="25">
        <f>Y5*0.5144</f>
        <v>2.0575999999999999</v>
      </c>
      <c r="AC5" s="422" t="s">
        <v>9</v>
      </c>
      <c r="AD5" s="423"/>
      <c r="AE5" s="23" t="s">
        <v>42</v>
      </c>
      <c r="AF5" s="26" t="s">
        <v>57</v>
      </c>
      <c r="AG5" s="27"/>
      <c r="AH5" s="14"/>
      <c r="AK5" s="7"/>
    </row>
    <row r="6" spans="5:40" ht="6.75" customHeight="1" thickBot="1">
      <c r="F6" s="10"/>
      <c r="G6" s="28"/>
      <c r="H6" s="29"/>
      <c r="I6" s="29"/>
      <c r="J6" s="29"/>
      <c r="K6" s="29"/>
      <c r="L6" s="29"/>
      <c r="M6" s="29"/>
      <c r="N6" s="29"/>
      <c r="O6" s="29"/>
      <c r="P6" s="29"/>
      <c r="Q6" s="29"/>
      <c r="R6" s="29"/>
      <c r="S6" s="29"/>
      <c r="T6" s="29"/>
      <c r="U6" s="29"/>
      <c r="V6" s="29"/>
      <c r="W6" s="29"/>
      <c r="X6" s="29"/>
      <c r="Y6" s="29"/>
      <c r="Z6" s="29"/>
      <c r="AA6" s="29"/>
      <c r="AB6" s="29"/>
      <c r="AC6" s="29"/>
      <c r="AD6" s="29"/>
      <c r="AE6" s="30"/>
      <c r="AF6" s="30"/>
      <c r="AG6" s="31"/>
      <c r="AH6" s="14"/>
    </row>
    <row r="7" spans="5:40" ht="33.75" customHeight="1" thickBot="1">
      <c r="F7" s="10"/>
      <c r="G7" s="424" t="s">
        <v>10</v>
      </c>
      <c r="H7" s="425"/>
      <c r="I7" s="425"/>
      <c r="J7" s="425"/>
      <c r="K7" s="425"/>
      <c r="L7" s="425"/>
      <c r="M7" s="425"/>
      <c r="N7" s="425"/>
      <c r="O7" s="425"/>
      <c r="P7" s="425"/>
      <c r="Q7" s="425"/>
      <c r="R7" s="425"/>
      <c r="S7" s="425"/>
      <c r="T7" s="425"/>
      <c r="U7" s="425"/>
      <c r="V7" s="425"/>
      <c r="W7" s="426"/>
      <c r="X7" s="425" t="s">
        <v>11</v>
      </c>
      <c r="Y7" s="425"/>
      <c r="Z7" s="425"/>
      <c r="AA7" s="425"/>
      <c r="AB7" s="425"/>
      <c r="AC7" s="425"/>
      <c r="AD7" s="425"/>
      <c r="AE7" s="425"/>
      <c r="AF7" s="425"/>
      <c r="AG7" s="425"/>
      <c r="AH7" s="32"/>
      <c r="AN7" s="33"/>
    </row>
    <row r="8" spans="5:40" s="34" customFormat="1" ht="6.75" customHeight="1" thickBot="1">
      <c r="F8" s="10"/>
      <c r="G8" s="35"/>
      <c r="H8" s="36"/>
      <c r="I8" s="36"/>
      <c r="J8" s="36"/>
      <c r="K8" s="37"/>
      <c r="L8" s="36"/>
      <c r="M8" s="36"/>
      <c r="N8" s="36"/>
      <c r="O8" s="38"/>
      <c r="P8" s="404" t="s">
        <v>99</v>
      </c>
      <c r="Q8" s="405"/>
      <c r="R8" s="405"/>
      <c r="S8" s="405"/>
      <c r="T8" s="405"/>
      <c r="U8" s="405"/>
      <c r="V8" s="405"/>
      <c r="W8" s="405"/>
      <c r="X8" s="406"/>
      <c r="Y8" s="39"/>
      <c r="Z8" s="40"/>
      <c r="AA8" s="40"/>
      <c r="AB8" s="41"/>
      <c r="AC8" s="40"/>
      <c r="AD8" s="40"/>
      <c r="AE8" s="40"/>
      <c r="AF8" s="40"/>
      <c r="AG8" s="40"/>
      <c r="AH8" s="32"/>
      <c r="AM8" s="4"/>
    </row>
    <row r="9" spans="5:40" ht="30" customHeight="1" thickBot="1">
      <c r="F9" s="10"/>
      <c r="G9" s="427" t="s">
        <v>18</v>
      </c>
      <c r="H9" s="428"/>
      <c r="I9" s="428"/>
      <c r="J9" s="428"/>
      <c r="K9" s="429"/>
      <c r="L9" s="42"/>
      <c r="M9" s="402">
        <v>7000</v>
      </c>
      <c r="N9" s="403"/>
      <c r="O9" s="68" t="s">
        <v>17</v>
      </c>
      <c r="P9" s="407"/>
      <c r="Q9" s="408"/>
      <c r="R9" s="408"/>
      <c r="S9" s="408"/>
      <c r="T9" s="408"/>
      <c r="U9" s="408"/>
      <c r="V9" s="408"/>
      <c r="W9" s="408"/>
      <c r="X9" s="409"/>
      <c r="Y9" s="417" t="s">
        <v>52</v>
      </c>
      <c r="Z9" s="418"/>
      <c r="AA9" s="418"/>
      <c r="AB9" s="419"/>
      <c r="AC9" s="44"/>
      <c r="AD9" s="45">
        <f>((S5*0.0046)*-1)+(1.97-((N5^1.007)/6200))</f>
        <v>2.1285390753512603</v>
      </c>
      <c r="AE9" s="47" t="s">
        <v>97</v>
      </c>
      <c r="AF9" s="47"/>
      <c r="AG9" s="47"/>
      <c r="AH9" s="32"/>
      <c r="AM9" s="7"/>
    </row>
    <row r="10" spans="5:40" ht="6" customHeight="1" thickBot="1">
      <c r="F10" s="10"/>
      <c r="G10" s="48"/>
      <c r="H10" s="49"/>
      <c r="I10" s="49"/>
      <c r="J10" s="49"/>
      <c r="K10" s="50"/>
      <c r="L10" s="29"/>
      <c r="M10" s="29"/>
      <c r="N10" s="29"/>
      <c r="O10" s="51"/>
      <c r="P10" s="410"/>
      <c r="Q10" s="411"/>
      <c r="R10" s="411"/>
      <c r="S10" s="411"/>
      <c r="T10" s="411"/>
      <c r="U10" s="411"/>
      <c r="V10" s="411"/>
      <c r="W10" s="411"/>
      <c r="X10" s="412"/>
      <c r="Y10" s="52"/>
      <c r="Z10" s="53"/>
      <c r="AA10" s="53"/>
      <c r="AB10" s="54"/>
      <c r="AC10" s="55"/>
      <c r="AD10" s="56"/>
      <c r="AE10" s="57"/>
      <c r="AF10" s="57"/>
      <c r="AG10" s="57"/>
      <c r="AH10" s="32"/>
      <c r="AM10" s="7"/>
    </row>
    <row r="11" spans="5:40" ht="6" customHeight="1" thickBot="1">
      <c r="F11" s="10"/>
      <c r="G11" s="58"/>
      <c r="H11" s="59"/>
      <c r="I11" s="59"/>
      <c r="J11" s="59"/>
      <c r="K11" s="60"/>
      <c r="L11" s="61"/>
      <c r="M11" s="62"/>
      <c r="N11" s="62"/>
      <c r="O11" s="62"/>
      <c r="P11" s="62"/>
      <c r="Q11" s="62"/>
      <c r="R11" s="62"/>
      <c r="S11" s="62"/>
      <c r="T11" s="62"/>
      <c r="U11" s="62"/>
      <c r="V11" s="62"/>
      <c r="W11" s="62"/>
      <c r="X11" s="63"/>
      <c r="Y11" s="52"/>
      <c r="Z11" s="53"/>
      <c r="AA11" s="53"/>
      <c r="AB11" s="54"/>
      <c r="AC11" s="64"/>
      <c r="AD11" s="65"/>
      <c r="AE11" s="66"/>
      <c r="AF11" s="66"/>
      <c r="AG11" s="66"/>
      <c r="AH11" s="32"/>
      <c r="AM11" s="7"/>
    </row>
    <row r="12" spans="5:40" ht="30" customHeight="1" thickBot="1">
      <c r="F12" s="10"/>
      <c r="G12" s="427" t="s">
        <v>19</v>
      </c>
      <c r="H12" s="428"/>
      <c r="I12" s="428"/>
      <c r="J12" s="428"/>
      <c r="K12" s="429"/>
      <c r="L12" s="67"/>
      <c r="M12" s="402">
        <v>2400</v>
      </c>
      <c r="N12" s="403"/>
      <c r="O12" s="68" t="s">
        <v>20</v>
      </c>
      <c r="P12" s="19"/>
      <c r="Q12" s="19"/>
      <c r="R12" s="359">
        <f>M12*0.79</f>
        <v>1896</v>
      </c>
      <c r="S12" s="360"/>
      <c r="T12" s="361"/>
      <c r="U12" s="68" t="s">
        <v>17</v>
      </c>
      <c r="V12" s="19"/>
      <c r="W12" s="19"/>
      <c r="X12" s="69"/>
      <c r="Y12" s="417" t="s">
        <v>12</v>
      </c>
      <c r="Z12" s="418"/>
      <c r="AA12" s="418"/>
      <c r="AB12" s="419"/>
      <c r="AC12" s="44"/>
      <c r="AD12" s="70">
        <f>IF(S5&lt;=13,((S5*2.5)+750),780)</f>
        <v>650</v>
      </c>
      <c r="AE12" s="47" t="s">
        <v>14</v>
      </c>
      <c r="AF12" s="47"/>
      <c r="AG12" s="47"/>
      <c r="AH12" s="32"/>
      <c r="AM12" s="7"/>
    </row>
    <row r="13" spans="5:40" ht="6" customHeight="1" thickBot="1">
      <c r="F13" s="10"/>
      <c r="G13" s="48"/>
      <c r="H13" s="49"/>
      <c r="I13" s="49"/>
      <c r="J13" s="49"/>
      <c r="K13" s="50"/>
      <c r="L13" s="28"/>
      <c r="M13" s="29"/>
      <c r="N13" s="29"/>
      <c r="O13" s="29"/>
      <c r="P13" s="29"/>
      <c r="Q13" s="29"/>
      <c r="R13" s="29"/>
      <c r="S13" s="29"/>
      <c r="T13" s="29"/>
      <c r="U13" s="29"/>
      <c r="V13" s="29"/>
      <c r="W13" s="29"/>
      <c r="X13" s="71"/>
      <c r="Y13" s="52"/>
      <c r="Z13" s="53"/>
      <c r="AA13" s="53"/>
      <c r="AB13" s="54"/>
      <c r="AC13" s="55"/>
      <c r="AD13" s="56"/>
      <c r="AE13" s="57"/>
      <c r="AF13" s="57"/>
      <c r="AG13" s="57"/>
      <c r="AH13" s="32"/>
      <c r="AM13" s="7"/>
    </row>
    <row r="14" spans="5:40" ht="5.25" customHeight="1" thickBot="1">
      <c r="F14" s="10"/>
      <c r="G14" s="58"/>
      <c r="H14" s="59"/>
      <c r="I14" s="59"/>
      <c r="J14" s="59"/>
      <c r="K14" s="59"/>
      <c r="L14" s="61"/>
      <c r="M14" s="62"/>
      <c r="N14" s="62"/>
      <c r="O14" s="62"/>
      <c r="P14" s="62"/>
      <c r="Q14" s="62"/>
      <c r="R14" s="62"/>
      <c r="S14" s="62"/>
      <c r="T14" s="62"/>
      <c r="U14" s="62"/>
      <c r="V14" s="62"/>
      <c r="W14" s="62"/>
      <c r="X14" s="72"/>
      <c r="Y14" s="52"/>
      <c r="Z14" s="53"/>
      <c r="AA14" s="53"/>
      <c r="AB14" s="54"/>
      <c r="AC14" s="64"/>
      <c r="AD14" s="65"/>
      <c r="AE14" s="66"/>
      <c r="AF14" s="66"/>
      <c r="AG14" s="66"/>
      <c r="AH14" s="32"/>
      <c r="AM14" s="7"/>
    </row>
    <row r="15" spans="5:40" ht="30" customHeight="1" thickBot="1">
      <c r="F15" s="10"/>
      <c r="G15" s="430" t="s">
        <v>21</v>
      </c>
      <c r="H15" s="431"/>
      <c r="I15" s="431"/>
      <c r="J15" s="431"/>
      <c r="K15" s="431"/>
      <c r="L15" s="73"/>
      <c r="M15" s="330" t="s">
        <v>67</v>
      </c>
      <c r="N15" s="74" t="s">
        <v>83</v>
      </c>
      <c r="O15" s="332" t="s">
        <v>68</v>
      </c>
      <c r="P15" s="74" t="s">
        <v>69</v>
      </c>
      <c r="Q15" s="332" t="s">
        <v>103</v>
      </c>
      <c r="R15" s="74" t="s">
        <v>69</v>
      </c>
      <c r="S15" s="331" t="s">
        <v>71</v>
      </c>
      <c r="T15" s="413" t="s">
        <v>69</v>
      </c>
      <c r="U15" s="414"/>
      <c r="V15" s="333" t="s">
        <v>84</v>
      </c>
      <c r="W15" s="74" t="s">
        <v>69</v>
      </c>
      <c r="X15" s="69"/>
      <c r="Y15" s="417" t="s">
        <v>74</v>
      </c>
      <c r="Z15" s="418"/>
      <c r="AA15" s="418"/>
      <c r="AB15" s="419"/>
      <c r="AC15" s="44"/>
      <c r="AD15" s="45">
        <f>IF(S5&lt;=6,((S5-5)*0.192)+72,((S5-5)*0.0254)+72)</f>
        <v>63.36</v>
      </c>
      <c r="AE15" s="47" t="s">
        <v>49</v>
      </c>
      <c r="AF15" s="45">
        <f>AD15+6</f>
        <v>69.36</v>
      </c>
      <c r="AG15" s="47" t="s">
        <v>13</v>
      </c>
      <c r="AH15" s="32"/>
    </row>
    <row r="16" spans="5:40" ht="6" customHeight="1" thickBot="1">
      <c r="F16" s="10"/>
      <c r="G16" s="430"/>
      <c r="H16" s="431"/>
      <c r="I16" s="431"/>
      <c r="J16" s="431"/>
      <c r="K16" s="431"/>
      <c r="L16" s="73"/>
      <c r="M16" s="75"/>
      <c r="N16" s="42"/>
      <c r="O16" s="75"/>
      <c r="P16" s="42"/>
      <c r="Q16" s="75"/>
      <c r="R16" s="76"/>
      <c r="S16" s="75"/>
      <c r="T16" s="75"/>
      <c r="U16" s="42"/>
      <c r="V16" s="42"/>
      <c r="W16" s="42"/>
      <c r="X16" s="77"/>
      <c r="Y16" s="52"/>
      <c r="Z16" s="53"/>
      <c r="AA16" s="53"/>
      <c r="AB16" s="54"/>
      <c r="AC16" s="55"/>
      <c r="AD16" s="56"/>
      <c r="AE16" s="57"/>
      <c r="AF16" s="57"/>
      <c r="AG16" s="57"/>
      <c r="AH16" s="32"/>
    </row>
    <row r="17" spans="6:40" ht="6" customHeight="1" thickBot="1">
      <c r="F17" s="10"/>
      <c r="G17" s="430"/>
      <c r="H17" s="431"/>
      <c r="I17" s="431"/>
      <c r="J17" s="431"/>
      <c r="K17" s="431"/>
      <c r="L17" s="73"/>
      <c r="M17" s="75"/>
      <c r="N17" s="42"/>
      <c r="O17" s="75"/>
      <c r="P17" s="42"/>
      <c r="Q17" s="75"/>
      <c r="R17" s="76"/>
      <c r="S17" s="75"/>
      <c r="T17" s="75"/>
      <c r="U17" s="42"/>
      <c r="V17" s="42"/>
      <c r="W17" s="42"/>
      <c r="X17" s="78"/>
      <c r="Y17" s="52"/>
      <c r="Z17" s="53"/>
      <c r="AA17" s="53"/>
      <c r="AB17" s="54"/>
      <c r="AC17" s="64"/>
      <c r="AD17" s="65"/>
      <c r="AE17" s="66"/>
      <c r="AF17" s="66"/>
      <c r="AG17" s="66"/>
      <c r="AH17" s="32"/>
    </row>
    <row r="18" spans="6:40" ht="30" customHeight="1" thickBot="1">
      <c r="F18" s="10"/>
      <c r="G18" s="430"/>
      <c r="H18" s="431"/>
      <c r="I18" s="431"/>
      <c r="J18" s="431"/>
      <c r="K18" s="431"/>
      <c r="L18" s="73"/>
      <c r="M18" s="331" t="s">
        <v>25</v>
      </c>
      <c r="N18" s="79">
        <v>400</v>
      </c>
      <c r="O18" s="332" t="s">
        <v>72</v>
      </c>
      <c r="P18" s="74" t="s">
        <v>69</v>
      </c>
      <c r="Q18" s="331" t="s">
        <v>70</v>
      </c>
      <c r="R18" s="74" t="s">
        <v>83</v>
      </c>
      <c r="S18" s="21"/>
      <c r="T18" s="415" t="s">
        <v>75</v>
      </c>
      <c r="U18" s="416"/>
      <c r="V18" s="359">
        <f>W114+Y114+AB114+W117+N18</f>
        <v>400</v>
      </c>
      <c r="W18" s="361"/>
      <c r="X18" s="68" t="s">
        <v>17</v>
      </c>
      <c r="Y18" s="417" t="s">
        <v>15</v>
      </c>
      <c r="Z18" s="418"/>
      <c r="AA18" s="418"/>
      <c r="AB18" s="419"/>
      <c r="AC18" s="44"/>
      <c r="AD18" s="70">
        <f>IF(S5&lt;=38,((S5*4.1)+785),985)</f>
        <v>621</v>
      </c>
      <c r="AE18" s="47" t="s">
        <v>14</v>
      </c>
      <c r="AF18" s="47"/>
      <c r="AG18" s="47"/>
      <c r="AH18" s="32"/>
    </row>
    <row r="19" spans="6:40" ht="6" customHeight="1" thickBot="1">
      <c r="F19" s="10"/>
      <c r="G19" s="48"/>
      <c r="H19" s="49"/>
      <c r="I19" s="49"/>
      <c r="J19" s="49"/>
      <c r="K19" s="49"/>
      <c r="L19" s="28"/>
      <c r="M19" s="29"/>
      <c r="N19" s="29"/>
      <c r="O19" s="29"/>
      <c r="P19" s="29"/>
      <c r="Q19" s="29"/>
      <c r="R19" s="29"/>
      <c r="S19" s="29"/>
      <c r="T19" s="29"/>
      <c r="U19" s="29"/>
      <c r="V19" s="29"/>
      <c r="W19" s="29"/>
      <c r="X19" s="71"/>
      <c r="Y19" s="52"/>
      <c r="Z19" s="53"/>
      <c r="AA19" s="53"/>
      <c r="AB19" s="54"/>
      <c r="AC19" s="44"/>
      <c r="AD19" s="80"/>
      <c r="AE19" s="47"/>
      <c r="AF19" s="47"/>
      <c r="AG19" s="47"/>
      <c r="AH19" s="32"/>
    </row>
    <row r="20" spans="6:40" ht="5.25" customHeight="1" thickBot="1">
      <c r="F20" s="10"/>
      <c r="G20" s="58"/>
      <c r="H20" s="59"/>
      <c r="I20" s="59"/>
      <c r="J20" s="59"/>
      <c r="K20" s="59"/>
      <c r="L20" s="61"/>
      <c r="M20" s="62"/>
      <c r="N20" s="62"/>
      <c r="O20" s="62"/>
      <c r="P20" s="62"/>
      <c r="Q20" s="62"/>
      <c r="R20" s="81"/>
      <c r="S20" s="81"/>
      <c r="T20" s="81"/>
      <c r="U20" s="62"/>
      <c r="V20" s="62"/>
      <c r="W20" s="62"/>
      <c r="X20" s="63"/>
      <c r="Y20" s="52"/>
      <c r="Z20" s="53"/>
      <c r="AA20" s="53"/>
      <c r="AB20" s="54"/>
      <c r="AC20" s="44"/>
      <c r="AD20" s="80"/>
      <c r="AE20" s="47"/>
      <c r="AF20" s="47"/>
      <c r="AG20" s="47"/>
      <c r="AH20" s="32"/>
    </row>
    <row r="21" spans="6:40" ht="36" customHeight="1" thickBot="1">
      <c r="F21" s="10"/>
      <c r="G21" s="435" t="s">
        <v>98</v>
      </c>
      <c r="H21" s="436"/>
      <c r="I21" s="436"/>
      <c r="J21" s="436"/>
      <c r="K21" s="437"/>
      <c r="L21" s="15"/>
      <c r="M21" s="402">
        <v>700</v>
      </c>
      <c r="N21" s="403"/>
      <c r="O21" s="68" t="s">
        <v>17</v>
      </c>
      <c r="P21" s="75"/>
      <c r="Q21" s="75"/>
      <c r="R21" s="19"/>
      <c r="S21" s="19"/>
      <c r="T21" s="19"/>
      <c r="U21" s="19"/>
      <c r="V21" s="19"/>
      <c r="W21" s="19"/>
      <c r="X21" s="78"/>
      <c r="Y21" s="417" t="s">
        <v>51</v>
      </c>
      <c r="Z21" s="418"/>
      <c r="AA21" s="418"/>
      <c r="AB21" s="419"/>
      <c r="AC21" s="47"/>
      <c r="AD21" s="45">
        <f>(N5/1000)*1.3</f>
        <v>0.1981199996988576</v>
      </c>
      <c r="AE21" s="47" t="s">
        <v>13</v>
      </c>
      <c r="AF21" s="47"/>
      <c r="AG21" s="47"/>
      <c r="AH21" s="32"/>
    </row>
    <row r="22" spans="6:40" ht="6.75" customHeight="1" thickBot="1">
      <c r="F22" s="82"/>
      <c r="G22" s="83"/>
      <c r="H22" s="84"/>
      <c r="I22" s="84"/>
      <c r="J22" s="84"/>
      <c r="K22" s="84"/>
      <c r="L22" s="85"/>
      <c r="M22" s="51"/>
      <c r="N22" s="51"/>
      <c r="O22" s="51"/>
      <c r="P22" s="51"/>
      <c r="Q22" s="51"/>
      <c r="R22" s="86"/>
      <c r="S22" s="86"/>
      <c r="T22" s="86"/>
      <c r="U22" s="86"/>
      <c r="V22" s="86"/>
      <c r="W22" s="86"/>
      <c r="X22" s="87"/>
      <c r="Y22" s="88"/>
      <c r="Z22" s="46"/>
      <c r="AA22" s="89"/>
      <c r="AB22" s="90"/>
      <c r="AC22" s="47"/>
      <c r="AD22" s="44"/>
      <c r="AE22" s="47"/>
      <c r="AF22" s="47"/>
      <c r="AG22" s="47"/>
      <c r="AH22" s="91"/>
      <c r="AI22" s="92"/>
      <c r="AJ22" s="92"/>
    </row>
    <row r="23" spans="6:40" ht="4.5" customHeight="1" thickBot="1">
      <c r="F23" s="82"/>
      <c r="G23" s="93"/>
      <c r="H23" s="94"/>
      <c r="I23" s="94"/>
      <c r="J23" s="94"/>
      <c r="K23" s="95"/>
      <c r="L23" s="73"/>
      <c r="M23" s="75"/>
      <c r="N23" s="75"/>
      <c r="O23" s="75"/>
      <c r="P23" s="75"/>
      <c r="Q23" s="75"/>
      <c r="R23" s="19"/>
      <c r="S23" s="19"/>
      <c r="T23" s="19"/>
      <c r="U23" s="19"/>
      <c r="V23" s="19"/>
      <c r="W23" s="19"/>
      <c r="X23" s="47"/>
      <c r="Y23" s="88"/>
      <c r="Z23" s="46"/>
      <c r="AA23" s="89"/>
      <c r="AB23" s="90"/>
      <c r="AC23" s="47"/>
      <c r="AD23" s="44"/>
      <c r="AE23" s="47"/>
      <c r="AF23" s="47"/>
      <c r="AG23" s="47"/>
      <c r="AH23" s="91"/>
      <c r="AI23" s="92"/>
      <c r="AJ23" s="92"/>
    </row>
    <row r="24" spans="6:40" ht="30" customHeight="1" thickBot="1">
      <c r="F24" s="82"/>
      <c r="G24" s="427" t="s">
        <v>22</v>
      </c>
      <c r="H24" s="428"/>
      <c r="I24" s="428"/>
      <c r="J24" s="428"/>
      <c r="K24" s="429"/>
      <c r="L24" s="73"/>
      <c r="M24" s="432">
        <f>M9+R12+V18+M21</f>
        <v>9996</v>
      </c>
      <c r="N24" s="433"/>
      <c r="O24" s="434"/>
      <c r="P24" s="68" t="s">
        <v>17</v>
      </c>
      <c r="Q24" s="329" t="s">
        <v>50</v>
      </c>
      <c r="R24" s="97" t="s">
        <v>2</v>
      </c>
      <c r="S24" s="98">
        <f>AD28-M24</f>
        <v>3004</v>
      </c>
      <c r="T24" s="68" t="s">
        <v>17</v>
      </c>
      <c r="U24" s="96" t="s">
        <v>1</v>
      </c>
      <c r="V24" s="98">
        <f>AD31-M24</f>
        <v>3004</v>
      </c>
      <c r="W24" s="68" t="s">
        <v>17</v>
      </c>
      <c r="X24" s="47"/>
      <c r="Y24" s="88"/>
      <c r="Z24" s="46"/>
      <c r="AA24" s="89"/>
      <c r="AB24" s="90"/>
      <c r="AC24" s="47"/>
      <c r="AD24" s="438"/>
      <c r="AE24" s="438"/>
      <c r="AF24" s="438"/>
      <c r="AG24" s="47"/>
      <c r="AH24" s="91"/>
      <c r="AI24" s="92"/>
      <c r="AJ24" s="92"/>
    </row>
    <row r="25" spans="6:40" ht="6" customHeight="1" thickBot="1">
      <c r="F25" s="82"/>
      <c r="G25" s="83"/>
      <c r="H25" s="84"/>
      <c r="I25" s="84"/>
      <c r="J25" s="84"/>
      <c r="K25" s="99"/>
      <c r="L25" s="85"/>
      <c r="M25" s="51"/>
      <c r="N25" s="51"/>
      <c r="O25" s="51"/>
      <c r="P25" s="51"/>
      <c r="Q25" s="51"/>
      <c r="R25" s="86"/>
      <c r="S25" s="86"/>
      <c r="T25" s="86"/>
      <c r="U25" s="51"/>
      <c r="V25" s="51"/>
      <c r="W25" s="51"/>
      <c r="X25" s="55"/>
      <c r="Y25" s="100"/>
      <c r="Z25" s="55"/>
      <c r="AA25" s="55"/>
      <c r="AB25" s="101"/>
      <c r="AC25" s="55"/>
      <c r="AD25" s="55"/>
      <c r="AE25" s="57"/>
      <c r="AF25" s="57"/>
      <c r="AG25" s="57"/>
      <c r="AH25" s="91"/>
      <c r="AI25" s="92"/>
      <c r="AJ25" s="92"/>
      <c r="AM25" s="34"/>
      <c r="AN25" s="34"/>
    </row>
    <row r="26" spans="6:40" ht="6" customHeight="1" thickBot="1">
      <c r="F26" s="82"/>
      <c r="G26" s="83"/>
      <c r="H26" s="84"/>
      <c r="I26" s="84"/>
      <c r="J26" s="84"/>
      <c r="K26" s="84"/>
      <c r="L26" s="51"/>
      <c r="M26" s="51"/>
      <c r="N26" s="51"/>
      <c r="O26" s="51"/>
      <c r="P26" s="51"/>
      <c r="Q26" s="51"/>
      <c r="R26" s="86"/>
      <c r="S26" s="86"/>
      <c r="T26" s="86"/>
      <c r="U26" s="51"/>
      <c r="V26" s="51"/>
      <c r="W26" s="51"/>
      <c r="X26" s="55"/>
      <c r="Y26" s="55"/>
      <c r="Z26" s="55"/>
      <c r="AA26" s="55"/>
      <c r="AB26" s="55"/>
      <c r="AC26" s="102"/>
      <c r="AD26" s="102"/>
      <c r="AE26" s="103"/>
      <c r="AF26" s="103"/>
      <c r="AG26" s="103"/>
      <c r="AH26" s="91"/>
      <c r="AI26" s="92"/>
      <c r="AJ26" s="92"/>
      <c r="AM26" s="34"/>
      <c r="AN26" s="34"/>
    </row>
    <row r="27" spans="6:40" ht="5.25" customHeight="1" thickBot="1">
      <c r="F27" s="82"/>
      <c r="G27" s="397" t="s">
        <v>46</v>
      </c>
      <c r="H27" s="391"/>
      <c r="I27" s="392"/>
      <c r="J27" s="104"/>
      <c r="K27" s="105"/>
      <c r="L27" s="106"/>
      <c r="M27" s="44"/>
      <c r="N27" s="44"/>
      <c r="O27" s="44"/>
      <c r="P27" s="47"/>
      <c r="Q27" s="47"/>
      <c r="R27" s="107"/>
      <c r="S27" s="47"/>
      <c r="T27" s="47"/>
      <c r="U27" s="44"/>
      <c r="V27" s="44"/>
      <c r="W27" s="108"/>
      <c r="X27" s="468" t="s">
        <v>47</v>
      </c>
      <c r="Y27" s="391"/>
      <c r="Z27" s="392"/>
      <c r="AA27" s="106"/>
      <c r="AB27" s="108"/>
      <c r="AC27" s="44"/>
      <c r="AD27" s="44"/>
      <c r="AE27" s="47"/>
      <c r="AF27" s="47"/>
      <c r="AG27" s="47"/>
      <c r="AH27" s="91"/>
      <c r="AI27" s="92"/>
      <c r="AJ27" s="92"/>
      <c r="AM27" s="34"/>
      <c r="AN27" s="34"/>
    </row>
    <row r="28" spans="6:40" ht="30" customHeight="1" thickBot="1">
      <c r="F28" s="82"/>
      <c r="G28" s="398"/>
      <c r="H28" s="391"/>
      <c r="I28" s="392"/>
      <c r="J28" s="109" t="s">
        <v>2</v>
      </c>
      <c r="K28" s="110"/>
      <c r="L28" s="111"/>
      <c r="M28" s="381">
        <f>VLOOKUP(S5,E150:DB267,ROUND(N5/50,1)+2)-U114-Y117-AD114</f>
        <v>14596</v>
      </c>
      <c r="N28" s="382"/>
      <c r="O28" s="47" t="s">
        <v>17</v>
      </c>
      <c r="P28" s="439" t="s">
        <v>45</v>
      </c>
      <c r="Q28" s="112"/>
      <c r="R28" s="442" t="s">
        <v>43</v>
      </c>
      <c r="S28" s="443"/>
      <c r="T28" s="346" t="s">
        <v>2</v>
      </c>
      <c r="U28" s="381">
        <f>VLOOKUP(AB5,J102:M114,K100)</f>
        <v>-580</v>
      </c>
      <c r="V28" s="382"/>
      <c r="W28" s="77" t="s">
        <v>17</v>
      </c>
      <c r="X28" s="391"/>
      <c r="Y28" s="391"/>
      <c r="Z28" s="392"/>
      <c r="AA28" s="398" t="s">
        <v>2</v>
      </c>
      <c r="AB28" s="392"/>
      <c r="AC28" s="47"/>
      <c r="AD28" s="381">
        <f>IF(M28+U28&gt;13000,13000,M28+U28)</f>
        <v>13000</v>
      </c>
      <c r="AE28" s="382"/>
      <c r="AF28" s="47" t="s">
        <v>17</v>
      </c>
      <c r="AG28" s="47"/>
      <c r="AH28" s="91"/>
      <c r="AI28" s="92"/>
      <c r="AJ28" s="92"/>
      <c r="AM28" s="34"/>
      <c r="AN28" s="34"/>
    </row>
    <row r="29" spans="6:40" ht="6.75" customHeight="1" thickBot="1">
      <c r="F29" s="82"/>
      <c r="G29" s="398"/>
      <c r="H29" s="391"/>
      <c r="I29" s="392"/>
      <c r="J29" s="114"/>
      <c r="K29" s="115"/>
      <c r="L29" s="116"/>
      <c r="M29" s="57"/>
      <c r="N29" s="57"/>
      <c r="O29" s="57"/>
      <c r="P29" s="440"/>
      <c r="Q29" s="117"/>
      <c r="R29" s="444"/>
      <c r="S29" s="445"/>
      <c r="T29" s="47"/>
      <c r="U29" s="47"/>
      <c r="V29" s="47"/>
      <c r="W29" s="77"/>
      <c r="X29" s="391"/>
      <c r="Y29" s="391"/>
      <c r="Z29" s="392"/>
      <c r="AA29" s="114"/>
      <c r="AB29" s="115"/>
      <c r="AC29" s="47"/>
      <c r="AD29" s="44"/>
      <c r="AE29" s="47"/>
      <c r="AF29" s="47"/>
      <c r="AG29" s="47"/>
      <c r="AH29" s="91"/>
      <c r="AI29" s="92"/>
      <c r="AJ29" s="92"/>
      <c r="AM29" s="34"/>
      <c r="AN29" s="34"/>
    </row>
    <row r="30" spans="6:40" ht="4.5" customHeight="1" thickBot="1">
      <c r="F30" s="82"/>
      <c r="G30" s="398"/>
      <c r="H30" s="391"/>
      <c r="I30" s="392"/>
      <c r="J30" s="118"/>
      <c r="K30" s="119"/>
      <c r="L30" s="120"/>
      <c r="M30" s="66"/>
      <c r="N30" s="66"/>
      <c r="O30" s="66"/>
      <c r="P30" s="440"/>
      <c r="Q30" s="107"/>
      <c r="R30" s="444"/>
      <c r="S30" s="445"/>
      <c r="T30" s="47"/>
      <c r="U30" s="47"/>
      <c r="V30" s="47"/>
      <c r="W30" s="77"/>
      <c r="X30" s="391"/>
      <c r="Y30" s="391"/>
      <c r="Z30" s="392"/>
      <c r="AA30" s="118"/>
      <c r="AB30" s="119"/>
      <c r="AC30" s="47"/>
      <c r="AD30" s="44"/>
      <c r="AE30" s="47"/>
      <c r="AF30" s="47"/>
      <c r="AG30" s="47"/>
      <c r="AH30" s="91"/>
      <c r="AI30" s="92"/>
      <c r="AJ30" s="92"/>
    </row>
    <row r="31" spans="6:40" ht="30" customHeight="1" thickBot="1">
      <c r="F31" s="82"/>
      <c r="G31" s="398"/>
      <c r="H31" s="391"/>
      <c r="I31" s="392"/>
      <c r="J31" s="109" t="s">
        <v>1</v>
      </c>
      <c r="K31" s="110"/>
      <c r="L31" s="111"/>
      <c r="M31" s="381">
        <f>VLOOKUP(S5,E270:DB371,ROUND(N5/50,1)+2)-U114-Y117-AD114</f>
        <v>13400.047999999981</v>
      </c>
      <c r="N31" s="382"/>
      <c r="O31" s="47" t="s">
        <v>17</v>
      </c>
      <c r="P31" s="441"/>
      <c r="Q31" s="107"/>
      <c r="R31" s="446"/>
      <c r="S31" s="447"/>
      <c r="T31" s="346" t="s">
        <v>1</v>
      </c>
      <c r="U31" s="448">
        <f>VLOOKUP(AB5,E102:H114,K100)</f>
        <v>-210</v>
      </c>
      <c r="V31" s="449"/>
      <c r="W31" s="77" t="s">
        <v>17</v>
      </c>
      <c r="X31" s="391"/>
      <c r="Y31" s="391"/>
      <c r="Z31" s="392"/>
      <c r="AA31" s="398" t="s">
        <v>1</v>
      </c>
      <c r="AB31" s="392"/>
      <c r="AC31" s="47"/>
      <c r="AD31" s="381">
        <f>IF(M31+U31&gt;13000,13000,M31+U31)</f>
        <v>13000</v>
      </c>
      <c r="AE31" s="382"/>
      <c r="AF31" s="47" t="s">
        <v>17</v>
      </c>
      <c r="AG31" s="47"/>
      <c r="AH31" s="91"/>
      <c r="AI31" s="92"/>
      <c r="AJ31" s="92"/>
    </row>
    <row r="32" spans="6:40" ht="6" customHeight="1" thickBot="1">
      <c r="F32" s="82"/>
      <c r="G32" s="399"/>
      <c r="H32" s="400"/>
      <c r="I32" s="401"/>
      <c r="J32" s="121"/>
      <c r="K32" s="122"/>
      <c r="L32" s="100"/>
      <c r="M32" s="55"/>
      <c r="N32" s="55"/>
      <c r="O32" s="55"/>
      <c r="P32" s="57"/>
      <c r="Q32" s="123"/>
      <c r="R32" s="123"/>
      <c r="S32" s="57"/>
      <c r="T32" s="57"/>
      <c r="U32" s="55"/>
      <c r="V32" s="55"/>
      <c r="W32" s="101"/>
      <c r="X32" s="400"/>
      <c r="Y32" s="400"/>
      <c r="Z32" s="401"/>
      <c r="AA32" s="100"/>
      <c r="AB32" s="101"/>
      <c r="AC32" s="55"/>
      <c r="AD32" s="55"/>
      <c r="AE32" s="57"/>
      <c r="AF32" s="57"/>
      <c r="AG32" s="57"/>
      <c r="AH32" s="91"/>
      <c r="AI32" s="92"/>
      <c r="AJ32" s="92"/>
    </row>
    <row r="33" spans="5:36" ht="6" customHeight="1" thickBot="1">
      <c r="F33" s="124"/>
      <c r="G33" s="125"/>
      <c r="H33" s="64"/>
      <c r="I33" s="64"/>
      <c r="J33" s="64"/>
      <c r="K33" s="64"/>
      <c r="L33" s="64"/>
      <c r="M33" s="64"/>
      <c r="N33" s="64"/>
      <c r="O33" s="64"/>
      <c r="P33" s="66"/>
      <c r="Q33" s="126"/>
      <c r="R33" s="126"/>
      <c r="S33" s="66"/>
      <c r="T33" s="66"/>
      <c r="U33" s="64"/>
      <c r="V33" s="64"/>
      <c r="W33" s="64"/>
      <c r="X33" s="64"/>
      <c r="Y33" s="64"/>
      <c r="Z33" s="64"/>
      <c r="AA33" s="64"/>
      <c r="AB33" s="64"/>
      <c r="AC33" s="64"/>
      <c r="AD33" s="64"/>
      <c r="AE33" s="66"/>
      <c r="AF33" s="66"/>
      <c r="AG33" s="72"/>
      <c r="AH33" s="127"/>
      <c r="AI33" s="92"/>
      <c r="AJ33" s="92"/>
    </row>
    <row r="34" spans="5:36" ht="30" customHeight="1" thickBot="1">
      <c r="F34" s="124"/>
      <c r="G34" s="111"/>
      <c r="H34" s="418" t="s">
        <v>89</v>
      </c>
      <c r="I34" s="418"/>
      <c r="J34" s="418"/>
      <c r="K34" s="418"/>
      <c r="L34" s="418"/>
      <c r="M34" s="418"/>
      <c r="N34" s="419"/>
      <c r="O34" s="128" t="str">
        <f>IF(AD28&gt;=M24,"YES","NO")</f>
        <v>YES</v>
      </c>
      <c r="P34" s="46"/>
      <c r="Q34" s="418" t="s">
        <v>90</v>
      </c>
      <c r="R34" s="418"/>
      <c r="S34" s="418"/>
      <c r="T34" s="418"/>
      <c r="U34" s="419"/>
      <c r="V34" s="128" t="str">
        <f>IF(AD31&gt;=M24,"YES","NO")</f>
        <v>YES</v>
      </c>
      <c r="W34" s="417" t="s">
        <v>88</v>
      </c>
      <c r="X34" s="418"/>
      <c r="Y34" s="418"/>
      <c r="Z34" s="418"/>
      <c r="AA34" s="418"/>
      <c r="AB34" s="418"/>
      <c r="AC34" s="418"/>
      <c r="AD34" s="418"/>
      <c r="AE34" s="420" t="str">
        <f>IF((AND(O34="YES",V34="YES")),"YES","NO")</f>
        <v>YES</v>
      </c>
      <c r="AF34" s="421"/>
      <c r="AG34" s="69"/>
      <c r="AH34" s="127"/>
      <c r="AI34" s="92"/>
      <c r="AJ34" s="92"/>
    </row>
    <row r="35" spans="5:36" ht="7.5" customHeight="1" thickBot="1">
      <c r="F35" s="124"/>
      <c r="G35" s="393"/>
      <c r="H35" s="394"/>
      <c r="I35" s="394"/>
      <c r="J35" s="394"/>
      <c r="K35" s="394"/>
      <c r="L35" s="394"/>
      <c r="M35" s="394"/>
      <c r="N35" s="394"/>
      <c r="O35" s="394"/>
      <c r="P35" s="394"/>
      <c r="Q35" s="394"/>
      <c r="R35" s="394"/>
      <c r="S35" s="394"/>
      <c r="T35" s="394"/>
      <c r="U35" s="394"/>
      <c r="V35" s="394"/>
      <c r="W35" s="394"/>
      <c r="X35" s="394"/>
      <c r="Y35" s="394"/>
      <c r="Z35" s="394"/>
      <c r="AA35" s="394"/>
      <c r="AB35" s="394"/>
      <c r="AC35" s="394"/>
      <c r="AD35" s="394"/>
      <c r="AE35" s="394"/>
      <c r="AF35" s="394"/>
      <c r="AG35" s="395"/>
      <c r="AH35" s="127"/>
      <c r="AI35" s="92"/>
      <c r="AJ35" s="92"/>
    </row>
    <row r="36" spans="5:36" ht="7.5" customHeight="1" thickBot="1">
      <c r="E36" s="4"/>
      <c r="F36" s="124"/>
      <c r="G36" s="453" t="s">
        <v>30</v>
      </c>
      <c r="H36" s="454"/>
      <c r="I36" s="454"/>
      <c r="J36" s="454"/>
      <c r="K36" s="454"/>
      <c r="L36" s="454"/>
      <c r="M36" s="455"/>
      <c r="N36" s="129"/>
      <c r="O36" s="130"/>
      <c r="P36" s="130"/>
      <c r="Q36" s="130"/>
      <c r="R36" s="131"/>
      <c r="S36" s="130"/>
      <c r="T36" s="132"/>
      <c r="U36" s="133"/>
      <c r="V36" s="134"/>
      <c r="W36" s="135"/>
      <c r="X36" s="135"/>
      <c r="Y36" s="135"/>
      <c r="Z36" s="135"/>
      <c r="AA36" s="135"/>
      <c r="AB36" s="135"/>
      <c r="AC36" s="135"/>
      <c r="AD36" s="135"/>
      <c r="AE36" s="135"/>
      <c r="AF36" s="135"/>
      <c r="AG36" s="135"/>
      <c r="AH36" s="91"/>
      <c r="AI36" s="136"/>
      <c r="AJ36" s="92"/>
    </row>
    <row r="37" spans="5:36" ht="30" customHeight="1" thickBot="1">
      <c r="E37" s="4"/>
      <c r="F37" s="124"/>
      <c r="G37" s="456"/>
      <c r="H37" s="457"/>
      <c r="I37" s="457"/>
      <c r="J37" s="457"/>
      <c r="K37" s="457"/>
      <c r="L37" s="457"/>
      <c r="M37" s="458"/>
      <c r="N37" s="462" t="s">
        <v>85</v>
      </c>
      <c r="O37" s="463"/>
      <c r="P37" s="463"/>
      <c r="Q37" s="463"/>
      <c r="R37" s="464"/>
      <c r="S37" s="389" t="s">
        <v>78</v>
      </c>
      <c r="T37" s="389"/>
      <c r="U37" s="389"/>
      <c r="V37" s="390"/>
      <c r="W37" s="388" t="s">
        <v>95</v>
      </c>
      <c r="X37" s="388"/>
      <c r="Y37" s="137" t="s">
        <v>28</v>
      </c>
      <c r="Z37" s="350">
        <f>IF(IF(S5&lt;0,((S5*0.153)+91+AD21),((S5*0.137)+92.9+AD21))&lt;101.15,IF(S5&lt;0,((S5*0.153)+91+AD21),((S5*0.137)+92.9+AD21)),101.15)</f>
        <v>85.078119999698856</v>
      </c>
      <c r="AA37" s="351"/>
      <c r="AB37" s="348" t="s">
        <v>49</v>
      </c>
      <c r="AC37" s="349"/>
      <c r="AD37" s="350">
        <f>IF(IF(S5&lt;0,((S5*0.167)+95.7+AD21),((S5*0.137)+95.7+AD21))&lt;101.15,IF(S5&lt;0,((S5*0.167)+95.7+AD21),((S5*0.137)+95.7+AD21)),101.15)</f>
        <v>89.218119999698857</v>
      </c>
      <c r="AE37" s="351"/>
      <c r="AF37" s="138" t="s">
        <v>13</v>
      </c>
      <c r="AG37" s="139"/>
      <c r="AH37" s="91"/>
      <c r="AI37" s="136"/>
      <c r="AJ37" s="92"/>
    </row>
    <row r="38" spans="5:36" ht="6.75" customHeight="1" thickBot="1">
      <c r="E38" s="4"/>
      <c r="F38" s="124"/>
      <c r="G38" s="456"/>
      <c r="H38" s="457"/>
      <c r="I38" s="457"/>
      <c r="J38" s="457"/>
      <c r="K38" s="457"/>
      <c r="L38" s="457"/>
      <c r="M38" s="458"/>
      <c r="N38" s="140"/>
      <c r="O38" s="141"/>
      <c r="P38" s="141"/>
      <c r="Q38" s="141"/>
      <c r="R38" s="142"/>
      <c r="S38" s="143"/>
      <c r="T38" s="144"/>
      <c r="U38" s="145"/>
      <c r="V38" s="146"/>
      <c r="W38" s="147"/>
      <c r="X38" s="148"/>
      <c r="Y38" s="147"/>
      <c r="Z38" s="149"/>
      <c r="AA38" s="149"/>
      <c r="AB38" s="150"/>
      <c r="AC38" s="150"/>
      <c r="AD38" s="149"/>
      <c r="AE38" s="149"/>
      <c r="AF38" s="150"/>
      <c r="AG38" s="151"/>
      <c r="AH38" s="91"/>
      <c r="AI38" s="136"/>
      <c r="AJ38" s="92"/>
    </row>
    <row r="39" spans="5:36" ht="6" customHeight="1" thickBot="1">
      <c r="E39" s="4"/>
      <c r="F39" s="124"/>
      <c r="G39" s="456"/>
      <c r="H39" s="457"/>
      <c r="I39" s="457"/>
      <c r="J39" s="457"/>
      <c r="K39" s="457"/>
      <c r="L39" s="457"/>
      <c r="M39" s="458"/>
      <c r="N39" s="152"/>
      <c r="O39" s="153"/>
      <c r="P39" s="153"/>
      <c r="Q39" s="153"/>
      <c r="R39" s="154"/>
      <c r="S39" s="129"/>
      <c r="T39" s="133"/>
      <c r="U39" s="133"/>
      <c r="V39" s="155"/>
      <c r="W39" s="156"/>
      <c r="X39" s="157"/>
      <c r="Y39" s="156"/>
      <c r="Z39" s="158"/>
      <c r="AA39" s="158"/>
      <c r="AB39" s="159"/>
      <c r="AC39" s="159"/>
      <c r="AD39" s="158"/>
      <c r="AE39" s="158"/>
      <c r="AF39" s="159"/>
      <c r="AG39" s="160"/>
      <c r="AH39" s="91"/>
      <c r="AI39" s="136"/>
      <c r="AJ39" s="92"/>
    </row>
    <row r="40" spans="5:36" ht="30" customHeight="1" thickBot="1">
      <c r="E40" s="4"/>
      <c r="F40" s="124"/>
      <c r="G40" s="456"/>
      <c r="H40" s="457"/>
      <c r="I40" s="457"/>
      <c r="J40" s="457"/>
      <c r="K40" s="457"/>
      <c r="L40" s="457"/>
      <c r="M40" s="458"/>
      <c r="N40" s="465" t="s">
        <v>86</v>
      </c>
      <c r="O40" s="466"/>
      <c r="P40" s="466"/>
      <c r="Q40" s="466"/>
      <c r="R40" s="467"/>
      <c r="S40" s="389" t="s">
        <v>79</v>
      </c>
      <c r="T40" s="389"/>
      <c r="U40" s="389"/>
      <c r="V40" s="390"/>
      <c r="W40" s="388" t="s">
        <v>95</v>
      </c>
      <c r="X40" s="388"/>
      <c r="Y40" s="137" t="s">
        <v>28</v>
      </c>
      <c r="Z40" s="350">
        <f>IF(IF(S5&lt;0,((S5*0.167)+95.7+AD21),((S5*0.137)+95.7+AD21))&lt;101.15,IF(S5&lt;0,((S5*0.167)+95.7+AD21),((S5*0.137)+95.7+AD21)),101.15)</f>
        <v>89.218119999698857</v>
      </c>
      <c r="AA40" s="351"/>
      <c r="AB40" s="348" t="s">
        <v>49</v>
      </c>
      <c r="AC40" s="349"/>
      <c r="AD40" s="350">
        <f>IF((IF(S5&lt;0,((S5*0.167)+95.7+AD21),((S5*0.137)+95.7+AD21))+1.02)&lt;101.15,(IF(S5&lt;0,((S5*0.167)+95.7+AD21),((S5*0.137)+95.7+AD21))+1.02),101.15)</f>
        <v>90.238119999698853</v>
      </c>
      <c r="AE40" s="351"/>
      <c r="AF40" s="138" t="s">
        <v>13</v>
      </c>
      <c r="AG40" s="139"/>
      <c r="AH40" s="91"/>
      <c r="AI40" s="136"/>
      <c r="AJ40" s="92"/>
    </row>
    <row r="41" spans="5:36" ht="6.75" customHeight="1" thickBot="1">
      <c r="F41" s="124"/>
      <c r="G41" s="456"/>
      <c r="H41" s="457"/>
      <c r="I41" s="457"/>
      <c r="J41" s="457"/>
      <c r="K41" s="457"/>
      <c r="L41" s="457"/>
      <c r="M41" s="458"/>
      <c r="N41" s="140"/>
      <c r="O41" s="141"/>
      <c r="P41" s="141"/>
      <c r="Q41" s="141"/>
      <c r="R41" s="142"/>
      <c r="S41" s="143"/>
      <c r="T41" s="161"/>
      <c r="U41" s="161"/>
      <c r="V41" s="162"/>
      <c r="W41" s="53"/>
      <c r="X41" s="163"/>
      <c r="Y41" s="53"/>
      <c r="Z41" s="80"/>
      <c r="AA41" s="80"/>
      <c r="AB41" s="44"/>
      <c r="AC41" s="44"/>
      <c r="AD41" s="44"/>
      <c r="AE41" s="44"/>
      <c r="AF41" s="44"/>
      <c r="AG41" s="47"/>
      <c r="AH41" s="91"/>
      <c r="AI41" s="92"/>
      <c r="AJ41" s="92"/>
    </row>
    <row r="42" spans="5:36" ht="6" customHeight="1" thickBot="1">
      <c r="E42" s="4"/>
      <c r="F42" s="124"/>
      <c r="G42" s="456"/>
      <c r="H42" s="457"/>
      <c r="I42" s="457"/>
      <c r="J42" s="457"/>
      <c r="K42" s="457"/>
      <c r="L42" s="457"/>
      <c r="M42" s="458"/>
      <c r="N42" s="152"/>
      <c r="O42" s="152"/>
      <c r="P42" s="152"/>
      <c r="Q42" s="152"/>
      <c r="R42" s="164"/>
      <c r="S42" s="165"/>
      <c r="T42" s="133"/>
      <c r="U42" s="133"/>
      <c r="V42" s="155"/>
      <c r="W42" s="156"/>
      <c r="X42" s="157"/>
      <c r="Y42" s="156"/>
      <c r="Z42" s="158"/>
      <c r="AA42" s="158"/>
      <c r="AB42" s="159"/>
      <c r="AC42" s="159"/>
      <c r="AD42" s="159"/>
      <c r="AE42" s="159"/>
      <c r="AF42" s="159"/>
      <c r="AG42" s="160"/>
      <c r="AH42" s="91"/>
      <c r="AI42" s="136"/>
      <c r="AJ42" s="92"/>
    </row>
    <row r="43" spans="5:36" ht="30" customHeight="1" thickBot="1">
      <c r="E43" s="4"/>
      <c r="F43" s="124"/>
      <c r="G43" s="456"/>
      <c r="H43" s="457"/>
      <c r="I43" s="457"/>
      <c r="J43" s="457"/>
      <c r="K43" s="457"/>
      <c r="L43" s="457"/>
      <c r="M43" s="458"/>
      <c r="N43" s="465" t="s">
        <v>31</v>
      </c>
      <c r="O43" s="466"/>
      <c r="P43" s="466"/>
      <c r="Q43" s="466"/>
      <c r="R43" s="467"/>
      <c r="S43" s="391" t="s">
        <v>80</v>
      </c>
      <c r="T43" s="391"/>
      <c r="U43" s="391"/>
      <c r="V43" s="392"/>
      <c r="W43" s="388" t="s">
        <v>95</v>
      </c>
      <c r="X43" s="388"/>
      <c r="Y43" s="137" t="s">
        <v>28</v>
      </c>
      <c r="Z43" s="350">
        <f>IF((IF(S5&lt;0,((S5*0.167)+95.7+AD21),((S5*0.137)+95.7+AD21))+1.02)&lt;101.15,(IF(S5&lt;0,((S5*0.167)+95.7+AD21),((S5*0.137)+95.7+AD21))+1.02),101.15)</f>
        <v>90.238119999698853</v>
      </c>
      <c r="AA43" s="351"/>
      <c r="AB43" s="138" t="s">
        <v>13</v>
      </c>
      <c r="AC43" s="135"/>
      <c r="AD43" s="347"/>
      <c r="AE43" s="347"/>
      <c r="AF43" s="138"/>
      <c r="AG43" s="139"/>
      <c r="AH43" s="91"/>
      <c r="AI43" s="136"/>
      <c r="AJ43" s="92"/>
    </row>
    <row r="44" spans="5:36" ht="6.75" customHeight="1" thickBot="1">
      <c r="F44" s="124"/>
      <c r="G44" s="459"/>
      <c r="H44" s="460"/>
      <c r="I44" s="460"/>
      <c r="J44" s="460"/>
      <c r="K44" s="460"/>
      <c r="L44" s="460"/>
      <c r="M44" s="461"/>
      <c r="N44" s="166"/>
      <c r="O44" s="161"/>
      <c r="P44" s="161"/>
      <c r="Q44" s="161"/>
      <c r="R44" s="122"/>
      <c r="S44" s="161"/>
      <c r="T44" s="161"/>
      <c r="U44" s="161"/>
      <c r="V44" s="122"/>
      <c r="W44" s="55"/>
      <c r="X44" s="55"/>
      <c r="Y44" s="55"/>
      <c r="Z44" s="55"/>
      <c r="AA44" s="55"/>
      <c r="AB44" s="55"/>
      <c r="AC44" s="55"/>
      <c r="AD44" s="55"/>
      <c r="AE44" s="55"/>
      <c r="AF44" s="55"/>
      <c r="AG44" s="57"/>
      <c r="AH44" s="91"/>
      <c r="AI44" s="92"/>
      <c r="AJ44" s="92"/>
    </row>
    <row r="45" spans="5:36" ht="29.25" customHeight="1" thickBot="1">
      <c r="E45" s="4"/>
      <c r="F45" s="82"/>
      <c r="G45" s="469" t="s">
        <v>35</v>
      </c>
      <c r="H45" s="470"/>
      <c r="I45" s="470"/>
      <c r="J45" s="470"/>
      <c r="K45" s="470"/>
      <c r="L45" s="470"/>
      <c r="M45" s="470"/>
      <c r="N45" s="470"/>
      <c r="O45" s="470"/>
      <c r="P45" s="470"/>
      <c r="Q45" s="470"/>
      <c r="R45" s="470"/>
      <c r="S45" s="471"/>
      <c r="T45" s="471"/>
      <c r="U45" s="472"/>
      <c r="V45" s="471" t="s">
        <v>36</v>
      </c>
      <c r="W45" s="471"/>
      <c r="X45" s="471"/>
      <c r="Y45" s="473"/>
      <c r="Z45" s="473"/>
      <c r="AA45" s="473"/>
      <c r="AB45" s="473"/>
      <c r="AC45" s="473"/>
      <c r="AD45" s="471"/>
      <c r="AE45" s="471"/>
      <c r="AF45" s="471"/>
      <c r="AG45" s="167"/>
      <c r="AH45" s="91"/>
      <c r="AI45" s="136"/>
      <c r="AJ45" s="92"/>
    </row>
    <row r="46" spans="5:36" ht="18.75" customHeight="1" thickBot="1">
      <c r="E46" s="4"/>
      <c r="F46" s="82"/>
      <c r="G46" s="168"/>
      <c r="H46" s="135"/>
      <c r="I46" s="135"/>
      <c r="J46" s="135"/>
      <c r="K46" s="135"/>
      <c r="L46" s="135"/>
      <c r="M46" s="135"/>
      <c r="N46" s="135"/>
      <c r="O46" s="135"/>
      <c r="P46" s="135"/>
      <c r="Q46" s="135"/>
      <c r="R46" s="135"/>
      <c r="S46" s="159"/>
      <c r="T46" s="159"/>
      <c r="U46" s="169"/>
      <c r="V46" s="159"/>
      <c r="W46" s="159"/>
      <c r="X46" s="159"/>
      <c r="Y46" s="159"/>
      <c r="Z46" s="159"/>
      <c r="AA46" s="450" t="s">
        <v>81</v>
      </c>
      <c r="AB46" s="451"/>
      <c r="AC46" s="452"/>
      <c r="AD46" s="450" t="s">
        <v>82</v>
      </c>
      <c r="AE46" s="452"/>
      <c r="AF46" s="159"/>
      <c r="AG46" s="159"/>
      <c r="AH46" s="91"/>
      <c r="AI46" s="136"/>
      <c r="AJ46" s="92"/>
    </row>
    <row r="47" spans="5:36" ht="5.25" customHeight="1" thickBot="1">
      <c r="E47" s="4"/>
      <c r="F47" s="82"/>
      <c r="G47" s="120"/>
      <c r="H47" s="66"/>
      <c r="I47" s="66"/>
      <c r="J47" s="66"/>
      <c r="K47" s="66"/>
      <c r="L47" s="160"/>
      <c r="M47" s="170"/>
      <c r="N47" s="160"/>
      <c r="O47" s="126"/>
      <c r="P47" s="126"/>
      <c r="Q47" s="126"/>
      <c r="R47" s="126"/>
      <c r="S47" s="126"/>
      <c r="T47" s="159"/>
      <c r="U47" s="169"/>
      <c r="V47" s="171"/>
      <c r="W47" s="159"/>
      <c r="X47" s="169"/>
      <c r="Y47" s="171"/>
      <c r="Z47" s="169"/>
      <c r="AA47" s="171"/>
      <c r="AB47" s="159"/>
      <c r="AC47" s="169"/>
      <c r="AD47" s="171"/>
      <c r="AE47" s="169"/>
      <c r="AF47" s="159"/>
      <c r="AG47" s="172"/>
      <c r="AH47" s="91"/>
      <c r="AI47" s="136"/>
      <c r="AJ47" s="92"/>
    </row>
    <row r="48" spans="5:36" ht="30" customHeight="1" thickBot="1">
      <c r="E48" s="4"/>
      <c r="F48" s="82"/>
      <c r="G48" s="356" t="s">
        <v>87</v>
      </c>
      <c r="H48" s="357"/>
      <c r="I48" s="357"/>
      <c r="J48" s="357"/>
      <c r="K48" s="357"/>
      <c r="L48" s="357"/>
      <c r="M48" s="358"/>
      <c r="N48" s="47"/>
      <c r="O48" s="374">
        <f>VLOOKUP(ROUND((N5/100)*100,0),O102:S148,IF(M24&gt;11100,2,4))</f>
        <v>250</v>
      </c>
      <c r="P48" s="375"/>
      <c r="Q48" s="376"/>
      <c r="R48" s="334" t="s">
        <v>38</v>
      </c>
      <c r="S48" s="173"/>
      <c r="T48" s="135"/>
      <c r="U48" s="174"/>
      <c r="V48" s="356" t="s">
        <v>39</v>
      </c>
      <c r="W48" s="357"/>
      <c r="X48" s="358"/>
      <c r="Y48" s="356" t="s">
        <v>40</v>
      </c>
      <c r="Z48" s="358"/>
      <c r="AA48" s="365">
        <f>(VLOOKUP(S5,G468:BF559,ROUND(N5/100,0)+2))</f>
        <v>11720</v>
      </c>
      <c r="AB48" s="366"/>
      <c r="AC48" s="367"/>
      <c r="AD48" s="365">
        <f>(VLOOKUP(S5,G374:BF465,ROUND(N5/100,0)+2))</f>
        <v>12657.900000000001</v>
      </c>
      <c r="AE48" s="367"/>
      <c r="AF48" s="482" t="s">
        <v>17</v>
      </c>
      <c r="AG48" s="47"/>
      <c r="AH48" s="91"/>
      <c r="AI48" s="136"/>
      <c r="AJ48" s="92"/>
    </row>
    <row r="49" spans="5:43" ht="6" customHeight="1" thickBot="1">
      <c r="E49" s="4"/>
      <c r="F49" s="82"/>
      <c r="G49" s="175"/>
      <c r="H49" s="145"/>
      <c r="I49" s="145"/>
      <c r="J49" s="145"/>
      <c r="K49" s="145"/>
      <c r="L49" s="144"/>
      <c r="M49" s="176"/>
      <c r="N49" s="151"/>
      <c r="O49" s="177"/>
      <c r="P49" s="177"/>
      <c r="Q49" s="177"/>
      <c r="R49" s="335"/>
      <c r="S49" s="178"/>
      <c r="T49" s="150"/>
      <c r="U49" s="179"/>
      <c r="V49" s="356"/>
      <c r="W49" s="357"/>
      <c r="X49" s="358"/>
      <c r="Y49" s="356"/>
      <c r="Z49" s="358"/>
      <c r="AA49" s="368"/>
      <c r="AB49" s="369"/>
      <c r="AC49" s="370"/>
      <c r="AD49" s="368"/>
      <c r="AE49" s="370"/>
      <c r="AF49" s="482"/>
      <c r="AG49" s="180"/>
      <c r="AH49" s="91"/>
      <c r="AI49" s="136"/>
      <c r="AJ49" s="92"/>
    </row>
    <row r="50" spans="5:43" ht="6" customHeight="1" thickBot="1">
      <c r="E50" s="4"/>
      <c r="F50" s="82"/>
      <c r="G50" s="181"/>
      <c r="H50" s="133"/>
      <c r="I50" s="133"/>
      <c r="J50" s="133"/>
      <c r="K50" s="133"/>
      <c r="L50" s="132"/>
      <c r="M50" s="182"/>
      <c r="N50" s="160"/>
      <c r="O50" s="183"/>
      <c r="P50" s="183"/>
      <c r="Q50" s="183"/>
      <c r="R50" s="336"/>
      <c r="S50" s="184"/>
      <c r="T50" s="159"/>
      <c r="U50" s="169"/>
      <c r="V50" s="356"/>
      <c r="W50" s="357"/>
      <c r="X50" s="358"/>
      <c r="Y50" s="356"/>
      <c r="Z50" s="358"/>
      <c r="AA50" s="368"/>
      <c r="AB50" s="369"/>
      <c r="AC50" s="370"/>
      <c r="AD50" s="368"/>
      <c r="AE50" s="370"/>
      <c r="AF50" s="482"/>
      <c r="AG50" s="180"/>
      <c r="AH50" s="91"/>
      <c r="AI50" s="136"/>
      <c r="AJ50" s="92"/>
    </row>
    <row r="51" spans="5:43" ht="30" customHeight="1" thickBot="1">
      <c r="E51" s="4"/>
      <c r="F51" s="82"/>
      <c r="G51" s="356" t="s">
        <v>37</v>
      </c>
      <c r="H51" s="357"/>
      <c r="I51" s="357"/>
      <c r="J51" s="357"/>
      <c r="K51" s="357"/>
      <c r="L51" s="357"/>
      <c r="M51" s="358"/>
      <c r="N51" s="47"/>
      <c r="O51" s="374">
        <f>VLOOKUP(N5,O102:S148,3)</f>
        <v>60</v>
      </c>
      <c r="P51" s="375"/>
      <c r="Q51" s="376"/>
      <c r="R51" s="334" t="s">
        <v>38</v>
      </c>
      <c r="S51" s="173"/>
      <c r="T51" s="135"/>
      <c r="U51" s="174"/>
      <c r="V51" s="356"/>
      <c r="W51" s="357"/>
      <c r="X51" s="358"/>
      <c r="Y51" s="356"/>
      <c r="Z51" s="358"/>
      <c r="AA51" s="371"/>
      <c r="AB51" s="372"/>
      <c r="AC51" s="373"/>
      <c r="AD51" s="371"/>
      <c r="AE51" s="373"/>
      <c r="AF51" s="482"/>
      <c r="AG51" s="47"/>
      <c r="AH51" s="91"/>
      <c r="AI51" s="136"/>
      <c r="AJ51" s="92"/>
    </row>
    <row r="52" spans="5:43" ht="5.25" customHeight="1" thickBot="1">
      <c r="F52" s="82"/>
      <c r="G52" s="175"/>
      <c r="H52" s="145"/>
      <c r="I52" s="145"/>
      <c r="J52" s="145"/>
      <c r="K52" s="145"/>
      <c r="L52" s="144"/>
      <c r="M52" s="176"/>
      <c r="N52" s="151"/>
      <c r="O52" s="185"/>
      <c r="P52" s="185"/>
      <c r="Q52" s="185"/>
      <c r="R52" s="337"/>
      <c r="S52" s="178"/>
      <c r="T52" s="150"/>
      <c r="U52" s="179"/>
      <c r="V52" s="186"/>
      <c r="W52" s="150"/>
      <c r="X52" s="179"/>
      <c r="Y52" s="186"/>
      <c r="Z52" s="179"/>
      <c r="AA52" s="186"/>
      <c r="AB52" s="150"/>
      <c r="AC52" s="179"/>
      <c r="AD52" s="186"/>
      <c r="AE52" s="179"/>
      <c r="AF52" s="150"/>
      <c r="AG52" s="151"/>
      <c r="AH52" s="91"/>
      <c r="AI52" s="92"/>
      <c r="AJ52" s="92"/>
    </row>
    <row r="53" spans="5:43" ht="6.75" customHeight="1" thickBot="1">
      <c r="F53" s="10"/>
      <c r="G53" s="187"/>
      <c r="H53" s="188"/>
      <c r="I53" s="188"/>
      <c r="J53" s="188"/>
      <c r="K53" s="188"/>
      <c r="L53" s="189"/>
      <c r="M53" s="190"/>
      <c r="N53" s="191"/>
      <c r="O53" s="192"/>
      <c r="P53" s="192"/>
      <c r="Q53" s="192"/>
      <c r="R53" s="338"/>
      <c r="S53" s="193"/>
      <c r="T53" s="194"/>
      <c r="U53" s="194"/>
      <c r="V53" s="195"/>
      <c r="W53" s="195"/>
      <c r="X53" s="195"/>
      <c r="Y53" s="194"/>
      <c r="Z53" s="194"/>
      <c r="AA53" s="194"/>
      <c r="AB53" s="194"/>
      <c r="AC53" s="194"/>
      <c r="AD53" s="195"/>
      <c r="AE53" s="195"/>
      <c r="AF53" s="195"/>
      <c r="AG53" s="196"/>
      <c r="AH53" s="32"/>
    </row>
    <row r="54" spans="5:43" ht="30" customHeight="1" thickBot="1">
      <c r="F54" s="10"/>
      <c r="G54" s="483" t="s">
        <v>53</v>
      </c>
      <c r="H54" s="484"/>
      <c r="I54" s="484"/>
      <c r="J54" s="484"/>
      <c r="K54" s="484"/>
      <c r="L54" s="484"/>
      <c r="M54" s="485"/>
      <c r="N54" s="191"/>
      <c r="O54" s="359">
        <f>VLOOKUP(ROUND(M59,0),AK102:CB152,(IF(M24&lt;9000,4,(((ROUND(M24/100,0)*100)/100)-90)+4)))</f>
        <v>600.00000000000057</v>
      </c>
      <c r="P54" s="360"/>
      <c r="Q54" s="361"/>
      <c r="R54" s="339" t="s">
        <v>100</v>
      </c>
      <c r="S54" s="173"/>
      <c r="T54" s="359">
        <f>O54*0.78</f>
        <v>468.00000000000045</v>
      </c>
      <c r="U54" s="360"/>
      <c r="V54" s="361"/>
      <c r="W54" s="362" t="s">
        <v>101</v>
      </c>
      <c r="X54" s="363"/>
      <c r="Y54" s="135"/>
      <c r="Z54" s="364" t="s">
        <v>54</v>
      </c>
      <c r="AA54" s="364"/>
      <c r="AB54" s="364"/>
      <c r="AC54" s="364"/>
      <c r="AD54" s="24">
        <v>100</v>
      </c>
      <c r="AE54" s="340" t="s">
        <v>55</v>
      </c>
      <c r="AF54" s="194"/>
      <c r="AG54" s="191"/>
      <c r="AH54" s="32"/>
    </row>
    <row r="55" spans="5:43" ht="6.75" customHeight="1" thickBot="1">
      <c r="F55" s="197"/>
      <c r="G55" s="198"/>
      <c r="H55" s="199"/>
      <c r="I55" s="199"/>
      <c r="J55" s="199"/>
      <c r="K55" s="199"/>
      <c r="L55" s="200"/>
      <c r="M55" s="201"/>
      <c r="N55" s="200"/>
      <c r="O55" s="202"/>
      <c r="P55" s="202"/>
      <c r="Q55" s="202"/>
      <c r="R55" s="202"/>
      <c r="S55" s="202"/>
      <c r="T55" s="199"/>
      <c r="U55" s="199"/>
      <c r="V55" s="199"/>
      <c r="W55" s="199"/>
      <c r="X55" s="199"/>
      <c r="Y55" s="199"/>
      <c r="Z55" s="199"/>
      <c r="AA55" s="199"/>
      <c r="AB55" s="199"/>
      <c r="AC55" s="199"/>
      <c r="AD55" s="199"/>
      <c r="AE55" s="199"/>
      <c r="AF55" s="199"/>
      <c r="AG55" s="200"/>
      <c r="AH55" s="203"/>
      <c r="AI55" s="92"/>
      <c r="AJ55" s="92"/>
    </row>
    <row r="56" spans="5:43" ht="15" customHeight="1" thickTop="1" thickBot="1">
      <c r="F56" s="204"/>
      <c r="G56" s="205"/>
      <c r="H56" s="205"/>
      <c r="I56" s="205"/>
      <c r="J56" s="205"/>
      <c r="K56" s="205"/>
      <c r="L56" s="205"/>
      <c r="M56" s="205"/>
      <c r="N56" s="205"/>
      <c r="O56" s="205"/>
      <c r="P56" s="205"/>
      <c r="Q56" s="205"/>
      <c r="R56" s="205"/>
      <c r="S56" s="205"/>
      <c r="T56" s="205"/>
      <c r="U56" s="205"/>
      <c r="V56" s="205"/>
      <c r="W56" s="205"/>
      <c r="X56" s="515" t="str">
        <f>IF(((AD54/60)*T54)&gt;R12,"WRONG FUEL QUANTITY OR FLIGHT TIME","")</f>
        <v/>
      </c>
      <c r="Y56" s="515"/>
      <c r="Z56" s="515"/>
      <c r="AA56" s="515"/>
      <c r="AB56" s="515"/>
      <c r="AC56" s="515"/>
      <c r="AD56" s="515"/>
      <c r="AE56" s="515"/>
      <c r="AF56" s="204"/>
      <c r="AG56" s="204"/>
      <c r="AH56" s="204"/>
      <c r="AI56" s="92"/>
      <c r="AJ56" s="92"/>
      <c r="AN56" s="4"/>
      <c r="AO56" s="4"/>
      <c r="AP56" s="4"/>
      <c r="AQ56" s="4"/>
    </row>
    <row r="57" spans="5:43" ht="33.75" customHeight="1" thickTop="1" thickBot="1">
      <c r="F57" s="517" t="s">
        <v>23</v>
      </c>
      <c r="G57" s="518"/>
      <c r="H57" s="518"/>
      <c r="I57" s="518"/>
      <c r="J57" s="518"/>
      <c r="K57" s="518"/>
      <c r="L57" s="518"/>
      <c r="M57" s="518"/>
      <c r="N57" s="518"/>
      <c r="O57" s="518"/>
      <c r="P57" s="518"/>
      <c r="Q57" s="518"/>
      <c r="R57" s="518"/>
      <c r="S57" s="518"/>
      <c r="T57" s="518"/>
      <c r="U57" s="518"/>
      <c r="V57" s="518"/>
      <c r="W57" s="518"/>
      <c r="X57" s="518"/>
      <c r="Y57" s="518"/>
      <c r="Z57" s="518"/>
      <c r="AA57" s="518"/>
      <c r="AB57" s="518"/>
      <c r="AC57" s="518"/>
      <c r="AD57" s="518"/>
      <c r="AE57" s="518"/>
      <c r="AF57" s="518"/>
      <c r="AG57" s="518"/>
      <c r="AH57" s="519"/>
      <c r="AI57" s="92"/>
      <c r="AJ57" s="92"/>
      <c r="AO57" s="4"/>
      <c r="AP57" s="4"/>
      <c r="AQ57" s="4"/>
    </row>
    <row r="58" spans="5:43" ht="7.5" customHeight="1" thickBot="1">
      <c r="F58" s="206"/>
      <c r="G58" s="11"/>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3"/>
      <c r="AH58" s="207"/>
      <c r="AM58" s="1" t="s">
        <v>44</v>
      </c>
      <c r="AN58" s="4"/>
      <c r="AO58" s="4"/>
      <c r="AP58" s="4"/>
      <c r="AQ58" s="4"/>
    </row>
    <row r="59" spans="5:43" ht="30" customHeight="1" thickBot="1">
      <c r="F59" s="206"/>
      <c r="G59" s="15"/>
      <c r="H59" s="16" t="s">
        <v>4</v>
      </c>
      <c r="I59" s="377">
        <v>2200</v>
      </c>
      <c r="J59" s="378"/>
      <c r="K59" s="208" t="s">
        <v>6</v>
      </c>
      <c r="L59" s="209"/>
      <c r="M59" s="379">
        <f>I59/3.2808399</f>
        <v>670.55999898074879</v>
      </c>
      <c r="N59" s="380"/>
      <c r="O59" s="208" t="s">
        <v>5</v>
      </c>
      <c r="P59" s="210"/>
      <c r="Q59" s="211" t="s">
        <v>7</v>
      </c>
      <c r="R59" s="480">
        <v>20</v>
      </c>
      <c r="S59" s="481"/>
      <c r="T59" s="208" t="s">
        <v>14</v>
      </c>
      <c r="U59" s="496" t="s">
        <v>8</v>
      </c>
      <c r="V59" s="496"/>
      <c r="W59" s="520">
        <v>34</v>
      </c>
      <c r="X59" s="520"/>
      <c r="Y59" s="212" t="s">
        <v>48</v>
      </c>
      <c r="Z59" s="212"/>
      <c r="AA59" s="497">
        <f>W59*0.5144</f>
        <v>17.489599999999999</v>
      </c>
      <c r="AB59" s="497"/>
      <c r="AC59" s="498" t="s">
        <v>9</v>
      </c>
      <c r="AD59" s="498"/>
      <c r="AE59" s="212" t="s">
        <v>42</v>
      </c>
      <c r="AF59" s="213" t="s">
        <v>56</v>
      </c>
      <c r="AG59" s="27"/>
      <c r="AH59" s="214"/>
      <c r="AO59" s="33"/>
      <c r="AP59" s="4"/>
      <c r="AQ59" s="4"/>
    </row>
    <row r="60" spans="5:43" ht="6.75" customHeight="1" thickBot="1">
      <c r="E60" s="92"/>
      <c r="F60" s="215"/>
      <c r="G60" s="85"/>
      <c r="H60" s="51"/>
      <c r="I60" s="51"/>
      <c r="J60" s="51"/>
      <c r="K60" s="51"/>
      <c r="L60" s="51"/>
      <c r="M60" s="51"/>
      <c r="N60" s="51"/>
      <c r="O60" s="51"/>
      <c r="P60" s="51"/>
      <c r="Q60" s="51"/>
      <c r="R60" s="51"/>
      <c r="S60" s="51"/>
      <c r="T60" s="51"/>
      <c r="U60" s="51"/>
      <c r="V60" s="51"/>
      <c r="W60" s="51"/>
      <c r="X60" s="51"/>
      <c r="Y60" s="51"/>
      <c r="Z60" s="51"/>
      <c r="AA60" s="51"/>
      <c r="AB60" s="51"/>
      <c r="AC60" s="51"/>
      <c r="AD60" s="51"/>
      <c r="AE60" s="86"/>
      <c r="AF60" s="86"/>
      <c r="AG60" s="216"/>
      <c r="AH60" s="217"/>
      <c r="AI60" s="92"/>
      <c r="AJ60" s="92"/>
      <c r="AN60" s="4"/>
      <c r="AO60" s="4"/>
      <c r="AP60" s="4"/>
      <c r="AQ60" s="4"/>
    </row>
    <row r="61" spans="5:43" ht="21" thickBot="1">
      <c r="E61" s="92"/>
      <c r="F61" s="218"/>
      <c r="G61" s="490" t="s">
        <v>24</v>
      </c>
      <c r="H61" s="490"/>
      <c r="I61" s="490"/>
      <c r="J61" s="490"/>
      <c r="K61" s="490"/>
      <c r="L61" s="490"/>
      <c r="M61" s="490"/>
      <c r="N61" s="490"/>
      <c r="O61" s="490"/>
      <c r="P61" s="490"/>
      <c r="Q61" s="490"/>
      <c r="R61" s="490"/>
      <c r="S61" s="490"/>
      <c r="T61" s="490"/>
      <c r="U61" s="490"/>
      <c r="V61" s="490"/>
      <c r="W61" s="490"/>
      <c r="X61" s="490"/>
      <c r="Y61" s="490"/>
      <c r="Z61" s="490"/>
      <c r="AA61" s="490"/>
      <c r="AB61" s="490"/>
      <c r="AC61" s="490"/>
      <c r="AD61" s="490"/>
      <c r="AE61" s="490"/>
      <c r="AF61" s="490"/>
      <c r="AG61" s="491"/>
      <c r="AH61" s="217"/>
      <c r="AI61" s="92"/>
      <c r="AJ61" s="92"/>
      <c r="AN61" s="4"/>
      <c r="AO61" s="4"/>
      <c r="AP61" s="4"/>
      <c r="AQ61" s="4"/>
    </row>
    <row r="62" spans="5:43" ht="7.5" customHeight="1" thickBot="1">
      <c r="E62" s="136"/>
      <c r="F62" s="218"/>
      <c r="G62" s="133"/>
      <c r="H62" s="133"/>
      <c r="I62" s="133"/>
      <c r="J62" s="133"/>
      <c r="K62" s="133"/>
      <c r="L62" s="129"/>
      <c r="M62" s="129"/>
      <c r="N62" s="119"/>
      <c r="O62" s="486" t="s">
        <v>26</v>
      </c>
      <c r="P62" s="487"/>
      <c r="Q62" s="487"/>
      <c r="R62" s="487"/>
      <c r="S62" s="219"/>
      <c r="T62" s="132"/>
      <c r="U62" s="133"/>
      <c r="V62" s="133"/>
      <c r="W62" s="133"/>
      <c r="X62" s="159"/>
      <c r="Y62" s="159"/>
      <c r="Z62" s="159"/>
      <c r="AA62" s="159"/>
      <c r="AB62" s="159"/>
      <c r="AC62" s="159"/>
      <c r="AD62" s="159"/>
      <c r="AE62" s="159"/>
      <c r="AF62" s="159"/>
      <c r="AG62" s="169"/>
      <c r="AH62" s="217"/>
      <c r="AI62" s="136"/>
      <c r="AJ62" s="92"/>
      <c r="AN62" s="4"/>
      <c r="AO62" s="4"/>
      <c r="AP62" s="4"/>
      <c r="AQ62" s="4"/>
    </row>
    <row r="63" spans="5:43" ht="30" customHeight="1" thickBot="1">
      <c r="E63" s="136"/>
      <c r="F63" s="218"/>
      <c r="G63" s="357" t="s">
        <v>27</v>
      </c>
      <c r="H63" s="357"/>
      <c r="I63" s="357"/>
      <c r="J63" s="357"/>
      <c r="K63" s="357"/>
      <c r="L63" s="357"/>
      <c r="M63" s="357"/>
      <c r="N63" s="358"/>
      <c r="O63" s="478"/>
      <c r="P63" s="389"/>
      <c r="Q63" s="389"/>
      <c r="R63" s="389"/>
      <c r="S63" s="220"/>
      <c r="T63" s="221" t="s">
        <v>95</v>
      </c>
      <c r="U63" s="221"/>
      <c r="V63" s="221" t="s">
        <v>28</v>
      </c>
      <c r="W63" s="221"/>
      <c r="X63" s="135"/>
      <c r="Y63" s="350">
        <f>IF((IF(R59&lt;0,((R59*0.153)+90+Y69),((R59*0.153)+90+Y69)))&gt;=101.15,101.15,(IF(R59&lt;0,((R59*0.153)+90+Y69),((R59*0.153)+90+Y69))))</f>
        <v>93.931727998674972</v>
      </c>
      <c r="Z63" s="479"/>
      <c r="AA63" s="351"/>
      <c r="AB63" s="348" t="s">
        <v>49</v>
      </c>
      <c r="AC63" s="349"/>
      <c r="AD63" s="350">
        <f>IF((IF(R59&lt;0,((R59*0.153)+91+Y69),((R59*0.137)+91+Y69)))&gt;=101.15,101.15,(IF(R59&lt;0,((R59*0.153)+91+Y69),((R59*0.137)+91+Y69))))</f>
        <v>94.611727998674965</v>
      </c>
      <c r="AE63" s="351"/>
      <c r="AF63" s="138" t="s">
        <v>13</v>
      </c>
      <c r="AG63" s="222"/>
      <c r="AH63" s="217"/>
      <c r="AI63" s="136"/>
      <c r="AJ63" s="92"/>
      <c r="AN63" s="4"/>
      <c r="AO63" s="4"/>
      <c r="AP63" s="4"/>
      <c r="AQ63" s="4"/>
    </row>
    <row r="64" spans="5:43" ht="6.75" customHeight="1" thickBot="1">
      <c r="E64" s="136"/>
      <c r="F64" s="218"/>
      <c r="G64" s="145"/>
      <c r="H64" s="145"/>
      <c r="I64" s="145"/>
      <c r="J64" s="145"/>
      <c r="K64" s="145"/>
      <c r="L64" s="166"/>
      <c r="M64" s="166"/>
      <c r="N64" s="115"/>
      <c r="O64" s="478"/>
      <c r="P64" s="389"/>
      <c r="Q64" s="389"/>
      <c r="R64" s="389"/>
      <c r="S64" s="223"/>
      <c r="T64" s="144"/>
      <c r="U64" s="145"/>
      <c r="V64" s="145"/>
      <c r="W64" s="145"/>
      <c r="X64" s="150"/>
      <c r="Y64" s="150"/>
      <c r="Z64" s="150"/>
      <c r="AA64" s="150"/>
      <c r="AB64" s="150"/>
      <c r="AC64" s="150"/>
      <c r="AD64" s="150"/>
      <c r="AE64" s="150"/>
      <c r="AF64" s="150"/>
      <c r="AG64" s="224"/>
      <c r="AH64" s="217"/>
      <c r="AI64" s="136"/>
      <c r="AJ64" s="92"/>
    </row>
    <row r="65" spans="5:45" ht="6.75" customHeight="1" thickBot="1">
      <c r="E65" s="136"/>
      <c r="F65" s="218"/>
      <c r="G65" s="133"/>
      <c r="H65" s="133"/>
      <c r="I65" s="133"/>
      <c r="J65" s="133"/>
      <c r="K65" s="133"/>
      <c r="L65" s="129"/>
      <c r="M65" s="129"/>
      <c r="N65" s="119"/>
      <c r="O65" s="478"/>
      <c r="P65" s="389"/>
      <c r="Q65" s="389"/>
      <c r="R65" s="389"/>
      <c r="S65" s="220"/>
      <c r="T65" s="225"/>
      <c r="U65" s="221"/>
      <c r="V65" s="221"/>
      <c r="W65" s="221"/>
      <c r="X65" s="135"/>
      <c r="Y65" s="135"/>
      <c r="Z65" s="135"/>
      <c r="AA65" s="135"/>
      <c r="AB65" s="135"/>
      <c r="AC65" s="135"/>
      <c r="AD65" s="135"/>
      <c r="AE65" s="135"/>
      <c r="AF65" s="135"/>
      <c r="AG65" s="226"/>
      <c r="AH65" s="217"/>
      <c r="AI65" s="136"/>
      <c r="AJ65" s="92"/>
    </row>
    <row r="66" spans="5:45" ht="30" customHeight="1" thickBot="1">
      <c r="E66" s="136"/>
      <c r="F66" s="218"/>
      <c r="G66" s="357" t="s">
        <v>29</v>
      </c>
      <c r="H66" s="357"/>
      <c r="I66" s="357"/>
      <c r="J66" s="357"/>
      <c r="K66" s="357"/>
      <c r="L66" s="357"/>
      <c r="M66" s="357"/>
      <c r="N66" s="358"/>
      <c r="O66" s="478"/>
      <c r="P66" s="389"/>
      <c r="Q66" s="389"/>
      <c r="R66" s="389"/>
      <c r="S66" s="220"/>
      <c r="T66" s="221" t="s">
        <v>95</v>
      </c>
      <c r="U66" s="221"/>
      <c r="V66" s="221" t="s">
        <v>28</v>
      </c>
      <c r="W66" s="221"/>
      <c r="X66" s="135"/>
      <c r="Y66" s="350">
        <f>AD63</f>
        <v>94.611727998674965</v>
      </c>
      <c r="Z66" s="479"/>
      <c r="AA66" s="351"/>
      <c r="AB66" s="348" t="s">
        <v>49</v>
      </c>
      <c r="AC66" s="349"/>
      <c r="AD66" s="350">
        <f>IF((IF(R59&lt;0,((R59*0.153)+91+Y69),((R59*0.137)+92.9+Y69)))&gt;=101.15,101.15,(IF(R59&lt;0,((R59*0.153)+91+Y69),((R59*0.137)+92.9+Y69))))</f>
        <v>96.511727998674971</v>
      </c>
      <c r="AE66" s="351"/>
      <c r="AF66" s="138" t="s">
        <v>13</v>
      </c>
      <c r="AG66" s="226"/>
      <c r="AH66" s="217"/>
      <c r="AI66" s="136"/>
      <c r="AJ66" s="92"/>
    </row>
    <row r="67" spans="5:45" ht="6.75" customHeight="1" thickBot="1">
      <c r="E67" s="136"/>
      <c r="F67" s="218"/>
      <c r="G67" s="145"/>
      <c r="H67" s="145"/>
      <c r="I67" s="145"/>
      <c r="J67" s="145"/>
      <c r="K67" s="145"/>
      <c r="L67" s="166"/>
      <c r="M67" s="166"/>
      <c r="N67" s="115"/>
      <c r="O67" s="478"/>
      <c r="P67" s="389"/>
      <c r="Q67" s="389"/>
      <c r="R67" s="389"/>
      <c r="S67" s="220"/>
      <c r="T67" s="225"/>
      <c r="U67" s="221"/>
      <c r="V67" s="221"/>
      <c r="W67" s="221"/>
      <c r="X67" s="135"/>
      <c r="Y67" s="135"/>
      <c r="Z67" s="135"/>
      <c r="AA67" s="135"/>
      <c r="AB67" s="135"/>
      <c r="AC67" s="135"/>
      <c r="AD67" s="135"/>
      <c r="AE67" s="135"/>
      <c r="AF67" s="135"/>
      <c r="AG67" s="226"/>
      <c r="AH67" s="217"/>
      <c r="AI67" s="136"/>
      <c r="AJ67" s="92"/>
    </row>
    <row r="68" spans="5:45" ht="6" customHeight="1" thickBot="1">
      <c r="E68" s="136"/>
      <c r="F68" s="218"/>
      <c r="G68" s="221"/>
      <c r="H68" s="221"/>
      <c r="I68" s="221"/>
      <c r="J68" s="221"/>
      <c r="K68" s="221"/>
      <c r="L68" s="227"/>
      <c r="M68" s="227"/>
      <c r="N68" s="110"/>
      <c r="O68" s="478"/>
      <c r="P68" s="389"/>
      <c r="Q68" s="389"/>
      <c r="R68" s="389"/>
      <c r="S68" s="219"/>
      <c r="T68" s="133"/>
      <c r="U68" s="133"/>
      <c r="V68" s="133"/>
      <c r="W68" s="133"/>
      <c r="X68" s="159"/>
      <c r="Y68" s="159"/>
      <c r="Z68" s="159"/>
      <c r="AA68" s="159"/>
      <c r="AB68" s="159"/>
      <c r="AC68" s="159"/>
      <c r="AD68" s="159"/>
      <c r="AE68" s="159"/>
      <c r="AF68" s="159"/>
      <c r="AG68" s="170"/>
      <c r="AH68" s="217"/>
      <c r="AI68" s="136"/>
      <c r="AJ68" s="92"/>
    </row>
    <row r="69" spans="5:45" ht="30" customHeight="1" thickBot="1">
      <c r="E69" s="136"/>
      <c r="F69" s="218"/>
      <c r="G69" s="227"/>
      <c r="H69" s="227"/>
      <c r="I69" s="227"/>
      <c r="J69" s="227"/>
      <c r="K69" s="227"/>
      <c r="L69" s="227"/>
      <c r="M69" s="227"/>
      <c r="N69" s="110"/>
      <c r="O69" s="478"/>
      <c r="P69" s="389"/>
      <c r="Q69" s="389"/>
      <c r="R69" s="389"/>
      <c r="S69" s="220"/>
      <c r="T69" s="495" t="s">
        <v>51</v>
      </c>
      <c r="U69" s="495"/>
      <c r="V69" s="495"/>
      <c r="W69" s="495"/>
      <c r="X69" s="47"/>
      <c r="Y69" s="45">
        <f>(M59/1000)*1.3</f>
        <v>0.87172799867497353</v>
      </c>
      <c r="Z69" s="47" t="s">
        <v>13</v>
      </c>
      <c r="AA69" s="47"/>
      <c r="AB69" s="47"/>
      <c r="AC69" s="47"/>
      <c r="AD69" s="47"/>
      <c r="AE69" s="47"/>
      <c r="AF69" s="47"/>
      <c r="AG69" s="222"/>
      <c r="AH69" s="217"/>
      <c r="AI69" s="136"/>
      <c r="AJ69" s="92"/>
    </row>
    <row r="70" spans="5:45" ht="6.75" customHeight="1" thickBot="1">
      <c r="E70" s="92"/>
      <c r="F70" s="228"/>
      <c r="G70" s="229"/>
      <c r="H70" s="229"/>
      <c r="I70" s="229"/>
      <c r="J70" s="229"/>
      <c r="K70" s="229"/>
      <c r="L70" s="230"/>
      <c r="M70" s="230"/>
      <c r="N70" s="231"/>
      <c r="O70" s="488"/>
      <c r="P70" s="489"/>
      <c r="Q70" s="489"/>
      <c r="R70" s="489"/>
      <c r="S70" s="232"/>
      <c r="T70" s="229"/>
      <c r="U70" s="229"/>
      <c r="V70" s="229"/>
      <c r="W70" s="229"/>
      <c r="X70" s="233"/>
      <c r="Y70" s="233"/>
      <c r="Z70" s="233"/>
      <c r="AA70" s="233"/>
      <c r="AB70" s="233"/>
      <c r="AC70" s="233"/>
      <c r="AD70" s="233"/>
      <c r="AE70" s="233"/>
      <c r="AF70" s="233"/>
      <c r="AG70" s="234"/>
      <c r="AH70" s="235"/>
      <c r="AI70" s="92"/>
      <c r="AJ70" s="92"/>
    </row>
    <row r="71" spans="5:45" ht="15" customHeight="1" thickTop="1" thickBot="1">
      <c r="E71" s="136"/>
      <c r="F71" s="236"/>
      <c r="G71" s="205"/>
      <c r="H71" s="205"/>
      <c r="I71" s="205"/>
      <c r="J71" s="205"/>
      <c r="K71" s="205"/>
      <c r="L71" s="204"/>
      <c r="M71" s="204"/>
      <c r="N71" s="204"/>
      <c r="O71" s="237"/>
      <c r="P71" s="237"/>
      <c r="Q71" s="237"/>
      <c r="R71" s="237"/>
      <c r="S71" s="237"/>
      <c r="T71" s="205"/>
      <c r="U71" s="205"/>
      <c r="V71" s="205"/>
      <c r="W71" s="205"/>
      <c r="X71" s="205"/>
      <c r="Y71" s="205"/>
      <c r="Z71" s="205"/>
      <c r="AA71" s="205"/>
      <c r="AB71" s="205"/>
      <c r="AC71" s="205"/>
      <c r="AD71" s="205"/>
      <c r="AE71" s="205"/>
      <c r="AF71" s="205"/>
      <c r="AG71" s="204"/>
      <c r="AH71" s="204"/>
      <c r="AI71" s="136"/>
      <c r="AJ71" s="238"/>
    </row>
    <row r="72" spans="5:45" ht="33.75" customHeight="1" thickTop="1" thickBot="1">
      <c r="E72" s="92"/>
      <c r="F72" s="239"/>
      <c r="G72" s="521" t="s">
        <v>41</v>
      </c>
      <c r="H72" s="521"/>
      <c r="I72" s="521"/>
      <c r="J72" s="521"/>
      <c r="K72" s="521"/>
      <c r="L72" s="521"/>
      <c r="M72" s="521"/>
      <c r="N72" s="521"/>
      <c r="O72" s="521"/>
      <c r="P72" s="521"/>
      <c r="Q72" s="521"/>
      <c r="R72" s="521"/>
      <c r="S72" s="521"/>
      <c r="T72" s="521"/>
      <c r="U72" s="521"/>
      <c r="V72" s="521"/>
      <c r="W72" s="521"/>
      <c r="X72" s="521"/>
      <c r="Y72" s="521"/>
      <c r="Z72" s="521"/>
      <c r="AA72" s="521"/>
      <c r="AB72" s="521"/>
      <c r="AC72" s="521"/>
      <c r="AD72" s="521"/>
      <c r="AE72" s="521"/>
      <c r="AF72" s="521"/>
      <c r="AG72" s="521"/>
      <c r="AH72" s="240"/>
      <c r="AI72" s="92"/>
      <c r="AJ72" s="92"/>
      <c r="AM72" s="34"/>
      <c r="AN72" s="4"/>
      <c r="AO72" s="4"/>
      <c r="AP72" s="4"/>
      <c r="AQ72" s="34"/>
      <c r="AR72" s="34"/>
      <c r="AS72" s="34"/>
    </row>
    <row r="73" spans="5:45" ht="7.5" customHeight="1" thickBot="1">
      <c r="F73" s="241"/>
      <c r="G73" s="11"/>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3"/>
      <c r="AH73" s="242"/>
      <c r="AM73" s="34"/>
      <c r="AN73" s="4"/>
      <c r="AO73" s="4"/>
      <c r="AP73" s="4"/>
      <c r="AQ73" s="34"/>
      <c r="AR73" s="34"/>
      <c r="AS73" s="34"/>
    </row>
    <row r="74" spans="5:45" ht="30" customHeight="1" thickBot="1">
      <c r="F74" s="243"/>
      <c r="G74" s="15"/>
      <c r="H74" s="244" t="s">
        <v>4</v>
      </c>
      <c r="I74" s="377">
        <v>2200</v>
      </c>
      <c r="J74" s="378"/>
      <c r="K74" s="43" t="s">
        <v>6</v>
      </c>
      <c r="L74" s="245"/>
      <c r="M74" s="379">
        <f>I74/3.2808399</f>
        <v>670.55999898074879</v>
      </c>
      <c r="N74" s="380"/>
      <c r="O74" s="43" t="s">
        <v>91</v>
      </c>
      <c r="P74" s="19"/>
      <c r="Q74" s="22" t="s">
        <v>7</v>
      </c>
      <c r="R74" s="480">
        <v>20</v>
      </c>
      <c r="S74" s="481"/>
      <c r="T74" s="43" t="s">
        <v>14</v>
      </c>
      <c r="U74" s="415" t="s">
        <v>8</v>
      </c>
      <c r="V74" s="416"/>
      <c r="W74" s="377">
        <v>10</v>
      </c>
      <c r="X74" s="378"/>
      <c r="Y74" s="246" t="s">
        <v>48</v>
      </c>
      <c r="Z74" s="19"/>
      <c r="AA74" s="21"/>
      <c r="AB74" s="379">
        <f>W74*0.5144</f>
        <v>5.1440000000000001</v>
      </c>
      <c r="AC74" s="380"/>
      <c r="AD74" s="23" t="s">
        <v>9</v>
      </c>
      <c r="AE74" s="246" t="s">
        <v>42</v>
      </c>
      <c r="AF74" s="26" t="s">
        <v>58</v>
      </c>
      <c r="AG74" s="27"/>
      <c r="AH74" s="247"/>
      <c r="AM74" s="34"/>
      <c r="AO74" s="33"/>
      <c r="AP74" s="4"/>
      <c r="AQ74" s="34"/>
      <c r="AR74" s="34"/>
      <c r="AS74" s="34"/>
    </row>
    <row r="75" spans="5:45" ht="6.75" customHeight="1" thickBot="1">
      <c r="E75" s="92"/>
      <c r="F75" s="248"/>
      <c r="G75" s="85"/>
      <c r="H75" s="51"/>
      <c r="I75" s="51"/>
      <c r="J75" s="51"/>
      <c r="K75" s="51"/>
      <c r="L75" s="51"/>
      <c r="M75" s="51"/>
      <c r="N75" s="51"/>
      <c r="O75" s="51"/>
      <c r="P75" s="51"/>
      <c r="Q75" s="51"/>
      <c r="R75" s="51"/>
      <c r="S75" s="51"/>
      <c r="T75" s="51"/>
      <c r="U75" s="51"/>
      <c r="V75" s="51"/>
      <c r="W75" s="51"/>
      <c r="X75" s="51"/>
      <c r="Y75" s="51"/>
      <c r="Z75" s="51"/>
      <c r="AA75" s="51"/>
      <c r="AB75" s="51"/>
      <c r="AC75" s="51"/>
      <c r="AD75" s="51"/>
      <c r="AE75" s="86"/>
      <c r="AF75" s="86"/>
      <c r="AG75" s="216"/>
      <c r="AH75" s="247"/>
      <c r="AM75" s="4"/>
      <c r="AN75" s="4"/>
      <c r="AO75" s="4"/>
      <c r="AP75" s="4"/>
      <c r="AQ75" s="34"/>
      <c r="AR75" s="34"/>
      <c r="AS75" s="34"/>
    </row>
    <row r="76" spans="5:45" ht="21" thickBot="1">
      <c r="E76" s="92"/>
      <c r="F76" s="248"/>
      <c r="G76" s="475" t="s">
        <v>30</v>
      </c>
      <c r="H76" s="476"/>
      <c r="I76" s="476"/>
      <c r="J76" s="476"/>
      <c r="K76" s="476"/>
      <c r="L76" s="476"/>
      <c r="M76" s="476"/>
      <c r="N76" s="476"/>
      <c r="O76" s="476"/>
      <c r="P76" s="476"/>
      <c r="Q76" s="476"/>
      <c r="R76" s="476"/>
      <c r="S76" s="476"/>
      <c r="T76" s="476"/>
      <c r="U76" s="476"/>
      <c r="V76" s="476"/>
      <c r="W76" s="476"/>
      <c r="X76" s="476"/>
      <c r="Y76" s="476"/>
      <c r="Z76" s="476"/>
      <c r="AA76" s="476"/>
      <c r="AB76" s="476"/>
      <c r="AC76" s="476"/>
      <c r="AD76" s="476"/>
      <c r="AE76" s="476"/>
      <c r="AF76" s="476"/>
      <c r="AG76" s="477"/>
      <c r="AH76" s="249"/>
      <c r="AM76" s="4"/>
      <c r="AN76" s="4"/>
      <c r="AO76" s="4"/>
      <c r="AP76" s="4"/>
      <c r="AQ76" s="34"/>
      <c r="AR76" s="34"/>
      <c r="AS76" s="34"/>
    </row>
    <row r="77" spans="5:45" ht="7.5" customHeight="1" thickBot="1">
      <c r="E77" s="136"/>
      <c r="F77" s="248"/>
      <c r="G77" s="39"/>
      <c r="H77" s="40"/>
      <c r="I77" s="40"/>
      <c r="J77" s="40"/>
      <c r="K77" s="40"/>
      <c r="L77" s="250"/>
      <c r="M77" s="250"/>
      <c r="N77" s="251"/>
      <c r="O77" s="252"/>
      <c r="P77" s="252"/>
      <c r="Q77" s="252"/>
      <c r="R77" s="253"/>
      <c r="S77" s="254"/>
      <c r="T77" s="236"/>
      <c r="U77" s="38"/>
      <c r="V77" s="38"/>
      <c r="W77" s="38"/>
      <c r="X77" s="38"/>
      <c r="Y77" s="38"/>
      <c r="Z77" s="38"/>
      <c r="AA77" s="38"/>
      <c r="AB77" s="38"/>
      <c r="AC77" s="38"/>
      <c r="AD77" s="38"/>
      <c r="AE77" s="38"/>
      <c r="AF77" s="38"/>
      <c r="AG77" s="255"/>
      <c r="AH77" s="249"/>
      <c r="AI77" s="4"/>
      <c r="AM77" s="4"/>
      <c r="AN77" s="4"/>
      <c r="AO77" s="4"/>
      <c r="AP77" s="4"/>
      <c r="AQ77" s="34"/>
      <c r="AR77" s="34"/>
      <c r="AS77" s="34"/>
    </row>
    <row r="78" spans="5:45" ht="30" customHeight="1" thickBot="1">
      <c r="E78" s="136"/>
      <c r="F78" s="248"/>
      <c r="G78" s="356" t="s">
        <v>92</v>
      </c>
      <c r="H78" s="357"/>
      <c r="I78" s="357"/>
      <c r="J78" s="357"/>
      <c r="K78" s="357"/>
      <c r="L78" s="357"/>
      <c r="M78" s="357"/>
      <c r="N78" s="358"/>
      <c r="O78" s="478" t="s">
        <v>32</v>
      </c>
      <c r="P78" s="389"/>
      <c r="Q78" s="389"/>
      <c r="R78" s="390"/>
      <c r="S78" s="256"/>
      <c r="T78" s="221" t="s">
        <v>95</v>
      </c>
      <c r="U78" s="221"/>
      <c r="V78" s="221" t="s">
        <v>28</v>
      </c>
      <c r="W78" s="135"/>
      <c r="X78" s="135"/>
      <c r="Y78" s="350">
        <f>IF(IF(R74&lt;0,((R74*0.153)+91+Y87),((R74*0.137)+92.9+Y87))&lt;101.15,IF(R74&lt;0,((R74*0.153)+91+Y87),((R74*0.137)+92.9+Y87)),101.15)</f>
        <v>96.511727998674971</v>
      </c>
      <c r="Z78" s="479"/>
      <c r="AA78" s="351"/>
      <c r="AB78" s="348" t="s">
        <v>49</v>
      </c>
      <c r="AC78" s="349"/>
      <c r="AD78" s="350">
        <f>IF(IF(R74&lt;0,((R74*0.167)+95.7+Y87),((R74*0.137)+95.7+Y87))&lt;101.15,IF(R74&lt;0,((R74*0.167)+95.7+Y87),((R74*0.137)+95.7+Y87)),101.15)</f>
        <v>99.311727998674968</v>
      </c>
      <c r="AE78" s="351"/>
      <c r="AF78" s="138" t="s">
        <v>13</v>
      </c>
      <c r="AG78" s="222"/>
      <c r="AH78" s="249"/>
      <c r="AI78" s="4"/>
      <c r="AN78" s="4"/>
      <c r="AO78" s="4"/>
      <c r="AP78" s="4"/>
    </row>
    <row r="79" spans="5:45" ht="6.75" customHeight="1" thickBot="1">
      <c r="E79" s="136"/>
      <c r="F79" s="248"/>
      <c r="G79" s="175"/>
      <c r="H79" s="145"/>
      <c r="I79" s="145"/>
      <c r="J79" s="145"/>
      <c r="K79" s="145"/>
      <c r="L79" s="166"/>
      <c r="M79" s="166"/>
      <c r="N79" s="115"/>
      <c r="O79" s="143"/>
      <c r="P79" s="143"/>
      <c r="Q79" s="143"/>
      <c r="R79" s="257"/>
      <c r="S79" s="143"/>
      <c r="T79" s="144"/>
      <c r="U79" s="145"/>
      <c r="V79" s="145"/>
      <c r="W79" s="150"/>
      <c r="X79" s="150"/>
      <c r="Y79" s="149"/>
      <c r="Z79" s="149"/>
      <c r="AA79" s="149"/>
      <c r="AB79" s="150"/>
      <c r="AC79" s="150"/>
      <c r="AD79" s="149"/>
      <c r="AE79" s="149"/>
      <c r="AF79" s="150"/>
      <c r="AG79" s="224"/>
      <c r="AH79" s="249"/>
      <c r="AI79" s="4"/>
      <c r="AM79" s="4"/>
      <c r="AN79" s="4"/>
      <c r="AO79" s="4"/>
      <c r="AP79" s="4"/>
    </row>
    <row r="80" spans="5:45" ht="6" customHeight="1" thickBot="1">
      <c r="E80" s="136"/>
      <c r="F80" s="248"/>
      <c r="G80" s="181"/>
      <c r="H80" s="133"/>
      <c r="I80" s="133"/>
      <c r="J80" s="133"/>
      <c r="K80" s="133"/>
      <c r="L80" s="129"/>
      <c r="M80" s="129"/>
      <c r="N80" s="119"/>
      <c r="O80" s="130"/>
      <c r="P80" s="130"/>
      <c r="Q80" s="130"/>
      <c r="R80" s="131"/>
      <c r="S80" s="130"/>
      <c r="T80" s="133"/>
      <c r="U80" s="133"/>
      <c r="V80" s="133"/>
      <c r="W80" s="159"/>
      <c r="X80" s="159"/>
      <c r="Y80" s="158"/>
      <c r="Z80" s="158"/>
      <c r="AA80" s="158"/>
      <c r="AB80" s="159"/>
      <c r="AC80" s="159"/>
      <c r="AD80" s="158"/>
      <c r="AE80" s="158"/>
      <c r="AF80" s="159"/>
      <c r="AG80" s="170"/>
      <c r="AH80" s="249"/>
      <c r="AI80" s="4"/>
      <c r="AM80" s="4"/>
      <c r="AN80" s="4"/>
      <c r="AO80" s="4"/>
      <c r="AP80" s="4"/>
    </row>
    <row r="81" spans="5:42" ht="30" customHeight="1" thickBot="1">
      <c r="E81" s="136"/>
      <c r="F81" s="248"/>
      <c r="G81" s="356" t="s">
        <v>86</v>
      </c>
      <c r="H81" s="357"/>
      <c r="I81" s="357"/>
      <c r="J81" s="357"/>
      <c r="K81" s="357"/>
      <c r="L81" s="357"/>
      <c r="M81" s="357"/>
      <c r="N81" s="358"/>
      <c r="O81" s="478" t="s">
        <v>33</v>
      </c>
      <c r="P81" s="389"/>
      <c r="Q81" s="389"/>
      <c r="R81" s="390"/>
      <c r="S81" s="256"/>
      <c r="T81" s="221" t="s">
        <v>95</v>
      </c>
      <c r="U81" s="221"/>
      <c r="V81" s="221" t="s">
        <v>28</v>
      </c>
      <c r="W81" s="135"/>
      <c r="X81" s="135"/>
      <c r="Y81" s="350">
        <f>IF(IF(R74&lt;0,((R74*0.167)+95.7+Y87),((R74*0.137)+95.7+Y87))&lt;101.15,IF(R74&lt;0,((R74*0.167)+95.7+Y87),((R74*0.137)+95.7+Y87)),101.15)</f>
        <v>99.311727998674968</v>
      </c>
      <c r="Z81" s="479"/>
      <c r="AA81" s="351"/>
      <c r="AB81" s="348" t="s">
        <v>49</v>
      </c>
      <c r="AC81" s="349"/>
      <c r="AD81" s="350">
        <f>IF((IF(R74&lt;0,((R74*0.167)+95.7+Y87),((R74*0.137)+95.7+Y87))+1.02)&lt;101.15,(IF(R74&lt;0,((R74*0.167)+95.7+Y87),((R74*0.137)+95.7+Y87))+1.02),101.15)</f>
        <v>100.33172799867496</v>
      </c>
      <c r="AE81" s="351"/>
      <c r="AF81" s="138" t="s">
        <v>13</v>
      </c>
      <c r="AG81" s="222"/>
      <c r="AH81" s="249"/>
      <c r="AI81" s="4"/>
      <c r="AM81" s="494"/>
      <c r="AN81" s="494"/>
      <c r="AO81" s="4"/>
      <c r="AP81" s="4"/>
    </row>
    <row r="82" spans="5:42" ht="6.75" customHeight="1" thickBot="1">
      <c r="E82" s="92"/>
      <c r="F82" s="248"/>
      <c r="G82" s="121"/>
      <c r="H82" s="161"/>
      <c r="I82" s="161"/>
      <c r="J82" s="161"/>
      <c r="K82" s="161"/>
      <c r="L82" s="166"/>
      <c r="M82" s="166"/>
      <c r="N82" s="115"/>
      <c r="O82" s="143"/>
      <c r="P82" s="143"/>
      <c r="Q82" s="143"/>
      <c r="R82" s="257"/>
      <c r="S82" s="258"/>
      <c r="T82" s="259"/>
      <c r="U82" s="259"/>
      <c r="V82" s="259"/>
      <c r="W82" s="44"/>
      <c r="X82" s="44"/>
      <c r="Y82" s="80"/>
      <c r="Z82" s="80"/>
      <c r="AA82" s="80"/>
      <c r="AB82" s="44"/>
      <c r="AC82" s="44"/>
      <c r="AD82" s="44"/>
      <c r="AE82" s="44"/>
      <c r="AF82" s="44"/>
      <c r="AG82" s="77"/>
      <c r="AH82" s="249"/>
      <c r="AM82" s="4"/>
      <c r="AN82" s="4"/>
      <c r="AO82" s="4"/>
      <c r="AP82" s="4"/>
    </row>
    <row r="83" spans="5:42" ht="6.75" customHeight="1" thickBot="1">
      <c r="E83" s="92"/>
      <c r="F83" s="248"/>
      <c r="G83" s="260"/>
      <c r="H83" s="165"/>
      <c r="I83" s="165"/>
      <c r="J83" s="165"/>
      <c r="K83" s="165"/>
      <c r="L83" s="129"/>
      <c r="M83" s="129"/>
      <c r="N83" s="119"/>
      <c r="O83" s="130"/>
      <c r="P83" s="130"/>
      <c r="Q83" s="130"/>
      <c r="R83" s="131"/>
      <c r="S83" s="261"/>
      <c r="T83" s="165"/>
      <c r="U83" s="165"/>
      <c r="V83" s="165"/>
      <c r="W83" s="64"/>
      <c r="X83" s="64"/>
      <c r="Y83" s="65"/>
      <c r="Z83" s="65"/>
      <c r="AA83" s="65"/>
      <c r="AB83" s="64"/>
      <c r="AC83" s="64"/>
      <c r="AD83" s="64"/>
      <c r="AE83" s="64"/>
      <c r="AF83" s="64"/>
      <c r="AG83" s="72"/>
      <c r="AH83" s="249"/>
      <c r="AM83" s="4"/>
      <c r="AN83" s="4"/>
      <c r="AO83" s="4"/>
      <c r="AP83" s="4"/>
    </row>
    <row r="84" spans="5:42" ht="30" customHeight="1" thickBot="1">
      <c r="E84" s="92"/>
      <c r="F84" s="248"/>
      <c r="G84" s="356" t="s">
        <v>31</v>
      </c>
      <c r="H84" s="357"/>
      <c r="I84" s="357"/>
      <c r="J84" s="357"/>
      <c r="K84" s="357"/>
      <c r="L84" s="357"/>
      <c r="M84" s="357"/>
      <c r="N84" s="358"/>
      <c r="O84" s="391" t="s">
        <v>34</v>
      </c>
      <c r="P84" s="391"/>
      <c r="Q84" s="391"/>
      <c r="R84" s="392"/>
      <c r="S84" s="262"/>
      <c r="T84" s="221" t="s">
        <v>95</v>
      </c>
      <c r="U84" s="221"/>
      <c r="V84" s="221" t="s">
        <v>28</v>
      </c>
      <c r="W84" s="135"/>
      <c r="X84" s="135"/>
      <c r="Y84" s="350">
        <f>IF((IF(R74&lt;0,((R74*0.167)+95.7+Y87),((R74*0.137)+95.7+Y87))+1.02)&lt;101.15,(IF(R74&lt;0,((R74*0.167)+95.7+Y87),((R74*0.137)+95.7+Y87))+1.02),101.15)</f>
        <v>100.33172799867496</v>
      </c>
      <c r="Z84" s="479"/>
      <c r="AA84" s="351"/>
      <c r="AB84" s="138" t="s">
        <v>13</v>
      </c>
      <c r="AC84" s="44"/>
      <c r="AD84" s="44"/>
      <c r="AE84" s="44"/>
      <c r="AF84" s="44"/>
      <c r="AG84" s="77"/>
      <c r="AH84" s="249"/>
      <c r="AM84" s="4"/>
      <c r="AN84" s="4"/>
      <c r="AO84" s="4"/>
      <c r="AP84" s="4"/>
    </row>
    <row r="85" spans="5:42" ht="6.75" customHeight="1" thickBot="1">
      <c r="E85" s="92"/>
      <c r="F85" s="248"/>
      <c r="G85" s="100"/>
      <c r="H85" s="55"/>
      <c r="I85" s="55"/>
      <c r="J85" s="55"/>
      <c r="K85" s="55"/>
      <c r="L85" s="57"/>
      <c r="M85" s="57"/>
      <c r="N85" s="87"/>
      <c r="O85" s="123"/>
      <c r="P85" s="123"/>
      <c r="Q85" s="123"/>
      <c r="R85" s="263"/>
      <c r="S85" s="264"/>
      <c r="T85" s="55"/>
      <c r="U85" s="55"/>
      <c r="V85" s="55"/>
      <c r="W85" s="55"/>
      <c r="X85" s="55"/>
      <c r="Y85" s="55"/>
      <c r="Z85" s="55"/>
      <c r="AA85" s="55"/>
      <c r="AB85" s="55"/>
      <c r="AC85" s="55"/>
      <c r="AD85" s="55"/>
      <c r="AE85" s="55"/>
      <c r="AF85" s="55"/>
      <c r="AG85" s="87"/>
      <c r="AH85" s="249"/>
      <c r="AM85" s="4"/>
      <c r="AN85" s="4"/>
      <c r="AO85" s="4"/>
      <c r="AP85" s="4"/>
    </row>
    <row r="86" spans="5:42" ht="6" customHeight="1" thickBot="1">
      <c r="E86" s="136"/>
      <c r="F86" s="248"/>
      <c r="G86" s="171"/>
      <c r="H86" s="159"/>
      <c r="I86" s="159"/>
      <c r="J86" s="159"/>
      <c r="K86" s="159"/>
      <c r="L86" s="66"/>
      <c r="M86" s="66"/>
      <c r="N86" s="66"/>
      <c r="O86" s="64"/>
      <c r="P86" s="64"/>
      <c r="Q86" s="64"/>
      <c r="R86" s="265"/>
      <c r="S86" s="125"/>
      <c r="T86" s="159"/>
      <c r="U86" s="159"/>
      <c r="V86" s="159"/>
      <c r="W86" s="159"/>
      <c r="X86" s="159"/>
      <c r="Y86" s="159"/>
      <c r="Z86" s="159"/>
      <c r="AA86" s="159"/>
      <c r="AB86" s="159"/>
      <c r="AC86" s="159"/>
      <c r="AD86" s="159"/>
      <c r="AE86" s="159"/>
      <c r="AF86" s="159"/>
      <c r="AG86" s="170"/>
      <c r="AH86" s="249"/>
      <c r="AI86" s="4"/>
      <c r="AM86" s="4"/>
      <c r="AN86" s="4"/>
      <c r="AO86" s="4"/>
      <c r="AP86" s="4"/>
    </row>
    <row r="87" spans="5:42" ht="31.5" customHeight="1" thickBot="1">
      <c r="E87" s="136"/>
      <c r="F87" s="248"/>
      <c r="G87" s="111"/>
      <c r="H87" s="47"/>
      <c r="I87" s="47"/>
      <c r="J87" s="47"/>
      <c r="K87" s="47"/>
      <c r="L87" s="47"/>
      <c r="M87" s="47"/>
      <c r="N87" s="47"/>
      <c r="O87" s="47"/>
      <c r="P87" s="47"/>
      <c r="Q87" s="47"/>
      <c r="R87" s="47"/>
      <c r="S87" s="106"/>
      <c r="T87" s="418" t="s">
        <v>51</v>
      </c>
      <c r="U87" s="418"/>
      <c r="V87" s="418"/>
      <c r="W87" s="418"/>
      <c r="X87" s="47"/>
      <c r="Y87" s="45">
        <f>(M74/1000)*1.3</f>
        <v>0.87172799867497353</v>
      </c>
      <c r="Z87" s="46" t="s">
        <v>13</v>
      </c>
      <c r="AA87" s="47"/>
      <c r="AB87" s="47"/>
      <c r="AC87" s="47"/>
      <c r="AD87" s="53" t="s">
        <v>70</v>
      </c>
      <c r="AE87" s="266" t="s">
        <v>83</v>
      </c>
      <c r="AF87" s="47"/>
      <c r="AG87" s="222"/>
      <c r="AH87" s="249"/>
      <c r="AI87" s="4"/>
      <c r="AM87" s="494"/>
      <c r="AN87" s="494"/>
      <c r="AO87" s="4"/>
      <c r="AP87" s="4"/>
    </row>
    <row r="88" spans="5:42" ht="6.75" customHeight="1" thickBot="1">
      <c r="E88" s="92"/>
      <c r="F88" s="248"/>
      <c r="G88" s="85"/>
      <c r="H88" s="51"/>
      <c r="I88" s="51"/>
      <c r="J88" s="51"/>
      <c r="K88" s="51"/>
      <c r="L88" s="86"/>
      <c r="M88" s="86"/>
      <c r="N88" s="86"/>
      <c r="O88" s="51"/>
      <c r="P88" s="51"/>
      <c r="Q88" s="51"/>
      <c r="R88" s="267"/>
      <c r="S88" s="85"/>
      <c r="T88" s="51"/>
      <c r="U88" s="51"/>
      <c r="V88" s="51"/>
      <c r="W88" s="51"/>
      <c r="X88" s="51"/>
      <c r="Y88" s="51"/>
      <c r="Z88" s="51"/>
      <c r="AA88" s="51"/>
      <c r="AB88" s="51"/>
      <c r="AC88" s="51"/>
      <c r="AD88" s="51"/>
      <c r="AE88" s="51"/>
      <c r="AF88" s="51"/>
      <c r="AG88" s="216"/>
      <c r="AH88" s="249"/>
      <c r="AM88" s="4"/>
      <c r="AN88" s="4"/>
      <c r="AO88" s="4"/>
      <c r="AP88" s="4"/>
    </row>
    <row r="89" spans="5:42" ht="5.25" customHeight="1" thickBot="1">
      <c r="E89" s="92"/>
      <c r="F89" s="248"/>
      <c r="G89" s="268"/>
      <c r="H89" s="269"/>
      <c r="I89" s="269"/>
      <c r="J89" s="269"/>
      <c r="K89" s="270"/>
      <c r="L89" s="271"/>
      <c r="M89" s="250"/>
      <c r="N89" s="250"/>
      <c r="O89" s="250"/>
      <c r="P89" s="250"/>
      <c r="Q89" s="250"/>
      <c r="R89" s="250"/>
      <c r="S89" s="250"/>
      <c r="T89" s="250"/>
      <c r="U89" s="250"/>
      <c r="V89" s="251"/>
      <c r="W89" s="250"/>
      <c r="X89" s="268"/>
      <c r="Y89" s="269"/>
      <c r="Z89" s="270"/>
      <c r="AA89" s="268"/>
      <c r="AB89" s="270"/>
      <c r="AC89" s="269"/>
      <c r="AD89" s="269"/>
      <c r="AE89" s="250"/>
      <c r="AF89" s="250"/>
      <c r="AG89" s="251"/>
      <c r="AH89" s="249"/>
      <c r="AM89" s="4"/>
      <c r="AN89" s="4"/>
      <c r="AO89" s="4"/>
      <c r="AP89" s="4"/>
    </row>
    <row r="90" spans="5:42" ht="30" customHeight="1" thickBot="1">
      <c r="E90" s="92"/>
      <c r="F90" s="248"/>
      <c r="G90" s="397" t="s">
        <v>96</v>
      </c>
      <c r="H90" s="391"/>
      <c r="I90" s="391"/>
      <c r="J90" s="391"/>
      <c r="K90" s="392"/>
      <c r="L90" s="111"/>
      <c r="M90" s="499">
        <f>M24-(T54*(AD54/60))</f>
        <v>9216</v>
      </c>
      <c r="N90" s="500"/>
      <c r="O90" s="500"/>
      <c r="P90" s="501"/>
      <c r="Q90" s="352" t="s">
        <v>17</v>
      </c>
      <c r="R90" s="508" t="s">
        <v>43</v>
      </c>
      <c r="S90" s="509"/>
      <c r="T90" s="272" t="s">
        <v>2</v>
      </c>
      <c r="U90" s="381">
        <f>VLOOKUP(AB74,J102:M114,M99)</f>
        <v>-1180</v>
      </c>
      <c r="V90" s="382"/>
      <c r="W90" s="77" t="s">
        <v>17</v>
      </c>
      <c r="X90" s="353" t="s">
        <v>16</v>
      </c>
      <c r="Y90" s="354"/>
      <c r="Z90" s="355"/>
      <c r="AA90" s="353" t="s">
        <v>2</v>
      </c>
      <c r="AB90" s="355"/>
      <c r="AC90" s="44"/>
      <c r="AD90" s="381">
        <f>IF((VLOOKUP(R74,E150:DB267,ROUND(M74/50,1)+2)+U90-U114-AD119-AD114)&gt;13000,13000,(VLOOKUP(R74,E150:DB267,ROUND(M74/50,1)+2)+U90-U114-AD119-AD114))</f>
        <v>13000</v>
      </c>
      <c r="AE90" s="382"/>
      <c r="AF90" s="47" t="s">
        <v>17</v>
      </c>
      <c r="AG90" s="273"/>
      <c r="AH90" s="249"/>
      <c r="AM90" s="4"/>
      <c r="AN90" s="4"/>
      <c r="AO90" s="4"/>
      <c r="AP90" s="4"/>
    </row>
    <row r="91" spans="5:42" ht="6.75" customHeight="1" thickBot="1">
      <c r="E91" s="92"/>
      <c r="F91" s="248"/>
      <c r="G91" s="398"/>
      <c r="H91" s="391"/>
      <c r="I91" s="391"/>
      <c r="J91" s="391"/>
      <c r="K91" s="392"/>
      <c r="L91" s="111"/>
      <c r="M91" s="502"/>
      <c r="N91" s="503"/>
      <c r="O91" s="503"/>
      <c r="P91" s="504"/>
      <c r="Q91" s="352"/>
      <c r="R91" s="510"/>
      <c r="S91" s="511"/>
      <c r="T91" s="227"/>
      <c r="U91" s="274"/>
      <c r="V91" s="274"/>
      <c r="W91" s="77"/>
      <c r="X91" s="353"/>
      <c r="Y91" s="354"/>
      <c r="Z91" s="355"/>
      <c r="AA91" s="344"/>
      <c r="AB91" s="345"/>
      <c r="AC91" s="55"/>
      <c r="AD91" s="185"/>
      <c r="AE91" s="341"/>
      <c r="AF91" s="57"/>
      <c r="AG91" s="216"/>
      <c r="AH91" s="249"/>
      <c r="AM91" s="4"/>
      <c r="AN91" s="4"/>
      <c r="AO91" s="4"/>
      <c r="AP91" s="4"/>
    </row>
    <row r="92" spans="5:42" ht="4.5" customHeight="1" thickBot="1">
      <c r="E92" s="92"/>
      <c r="F92" s="248"/>
      <c r="G92" s="398"/>
      <c r="H92" s="391"/>
      <c r="I92" s="391"/>
      <c r="J92" s="391"/>
      <c r="K92" s="392"/>
      <c r="L92" s="111"/>
      <c r="M92" s="502"/>
      <c r="N92" s="503"/>
      <c r="O92" s="503"/>
      <c r="P92" s="504"/>
      <c r="Q92" s="352"/>
      <c r="R92" s="510"/>
      <c r="S92" s="511"/>
      <c r="T92" s="227"/>
      <c r="U92" s="274"/>
      <c r="V92" s="274"/>
      <c r="W92" s="77"/>
      <c r="X92" s="353"/>
      <c r="Y92" s="354"/>
      <c r="Z92" s="355"/>
      <c r="AA92" s="46"/>
      <c r="AB92" s="113"/>
      <c r="AC92" s="64"/>
      <c r="AD92" s="342"/>
      <c r="AE92" s="343"/>
      <c r="AF92" s="66"/>
      <c r="AG92" s="251"/>
      <c r="AH92" s="249"/>
    </row>
    <row r="93" spans="5:42" ht="30" customHeight="1" thickBot="1">
      <c r="E93" s="92"/>
      <c r="F93" s="248"/>
      <c r="G93" s="398"/>
      <c r="H93" s="391"/>
      <c r="I93" s="391"/>
      <c r="J93" s="391"/>
      <c r="K93" s="392"/>
      <c r="L93" s="111"/>
      <c r="M93" s="505"/>
      <c r="N93" s="506"/>
      <c r="O93" s="506"/>
      <c r="P93" s="507"/>
      <c r="Q93" s="352"/>
      <c r="R93" s="512"/>
      <c r="S93" s="513"/>
      <c r="T93" s="272" t="s">
        <v>1</v>
      </c>
      <c r="U93" s="448">
        <f>VLOOKUP(AB74,E102:H114,M100)</f>
        <v>-800</v>
      </c>
      <c r="V93" s="449"/>
      <c r="W93" s="77" t="s">
        <v>17</v>
      </c>
      <c r="X93" s="353"/>
      <c r="Y93" s="354"/>
      <c r="Z93" s="355"/>
      <c r="AA93" s="353" t="s">
        <v>1</v>
      </c>
      <c r="AB93" s="355"/>
      <c r="AC93" s="44"/>
      <c r="AD93" s="381">
        <f>IF((VLOOKUP(R74,E270:DB371,ROUND(M74/50,1)+2)+U93-U114-AD119-AD114)&gt;13000,13000,(VLOOKUP(R74,E270:DB371,ROUND(M74/50,1)+2)+U93-U114-AD119-AD114))</f>
        <v>12483.11199999999</v>
      </c>
      <c r="AE93" s="382"/>
      <c r="AF93" s="47" t="s">
        <v>17</v>
      </c>
      <c r="AG93" s="273"/>
      <c r="AH93" s="249"/>
    </row>
    <row r="94" spans="5:42" ht="6" customHeight="1" thickBot="1">
      <c r="E94" s="92"/>
      <c r="F94" s="275"/>
      <c r="G94" s="276"/>
      <c r="H94" s="277"/>
      <c r="I94" s="277"/>
      <c r="J94" s="277"/>
      <c r="K94" s="278"/>
      <c r="L94" s="279"/>
      <c r="M94" s="280"/>
      <c r="N94" s="280"/>
      <c r="O94" s="280"/>
      <c r="P94" s="280"/>
      <c r="Q94" s="280"/>
      <c r="R94" s="280"/>
      <c r="S94" s="280"/>
      <c r="T94" s="280"/>
      <c r="U94" s="280"/>
      <c r="V94" s="281"/>
      <c r="W94" s="280"/>
      <c r="X94" s="276"/>
      <c r="Y94" s="277"/>
      <c r="Z94" s="278"/>
      <c r="AA94" s="277"/>
      <c r="AB94" s="278"/>
      <c r="AC94" s="277"/>
      <c r="AD94" s="277"/>
      <c r="AE94" s="280"/>
      <c r="AF94" s="280"/>
      <c r="AG94" s="281"/>
      <c r="AH94" s="282"/>
    </row>
    <row r="95" spans="5:42" s="283" customFormat="1" ht="119.25" customHeight="1" thickTop="1">
      <c r="F95" s="284"/>
      <c r="G95" s="492" t="s">
        <v>94</v>
      </c>
      <c r="H95" s="492"/>
      <c r="I95" s="492"/>
      <c r="J95" s="492"/>
      <c r="K95" s="492"/>
      <c r="L95" s="492"/>
      <c r="M95" s="492"/>
      <c r="N95" s="492"/>
      <c r="O95" s="492"/>
      <c r="P95" s="492"/>
      <c r="Q95" s="492"/>
      <c r="R95" s="492"/>
      <c r="S95" s="492"/>
      <c r="T95" s="492"/>
      <c r="U95" s="492"/>
      <c r="V95" s="492"/>
      <c r="W95" s="492"/>
      <c r="X95" s="492"/>
      <c r="Y95" s="492"/>
      <c r="Z95" s="492"/>
      <c r="AA95" s="492"/>
      <c r="AB95" s="492"/>
      <c r="AC95" s="492"/>
      <c r="AD95" s="492"/>
      <c r="AE95" s="492"/>
      <c r="AF95" s="492"/>
      <c r="AG95" s="492"/>
      <c r="AH95" s="285"/>
      <c r="AJ95" s="286"/>
      <c r="AK95" s="286"/>
      <c r="AL95" s="286"/>
      <c r="AM95" s="286"/>
      <c r="AN95" s="286"/>
    </row>
    <row r="96" spans="5:42" s="283" customFormat="1" ht="17.25" customHeight="1">
      <c r="F96" s="284"/>
      <c r="G96" s="492"/>
      <c r="H96" s="492"/>
      <c r="I96" s="492"/>
      <c r="J96" s="492"/>
      <c r="K96" s="492"/>
      <c r="L96" s="492"/>
      <c r="M96" s="492"/>
      <c r="N96" s="492"/>
      <c r="O96" s="492"/>
      <c r="P96" s="492"/>
      <c r="Q96" s="492"/>
      <c r="R96" s="492"/>
      <c r="S96" s="492"/>
      <c r="T96" s="492"/>
      <c r="U96" s="492"/>
      <c r="V96" s="492"/>
      <c r="W96" s="492"/>
      <c r="X96" s="492"/>
      <c r="Y96" s="492"/>
      <c r="Z96" s="492"/>
      <c r="AA96" s="492"/>
      <c r="AB96" s="492"/>
      <c r="AC96" s="492"/>
      <c r="AD96" s="492"/>
      <c r="AE96" s="492"/>
      <c r="AF96" s="492"/>
      <c r="AG96" s="492"/>
      <c r="AH96" s="285"/>
      <c r="AJ96" s="286"/>
      <c r="AK96" s="286"/>
      <c r="AL96" s="286"/>
      <c r="AM96" s="286"/>
      <c r="AN96" s="286"/>
    </row>
    <row r="97" spans="5:80" s="283" customFormat="1" ht="12.75" customHeight="1">
      <c r="F97" s="284"/>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E97" s="286"/>
      <c r="AF97" s="286"/>
      <c r="AG97" s="286"/>
      <c r="AJ97" s="286"/>
      <c r="AK97" s="286"/>
      <c r="AL97" s="286"/>
      <c r="AM97" s="286"/>
      <c r="AN97" s="286"/>
    </row>
    <row r="98" spans="5:80" s="283" customFormat="1" ht="12.75" customHeight="1">
      <c r="F98" s="284"/>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E98" s="286"/>
      <c r="AF98" s="286"/>
      <c r="AG98" s="286"/>
      <c r="AJ98" s="286"/>
      <c r="AK98" s="286"/>
      <c r="AL98" s="286"/>
      <c r="AM98" s="286"/>
      <c r="AN98" s="286"/>
    </row>
    <row r="99" spans="5:80" s="283" customFormat="1" ht="28.5" customHeight="1">
      <c r="F99" s="288"/>
      <c r="G99" s="289"/>
      <c r="H99" s="289"/>
      <c r="I99" s="289"/>
      <c r="J99" s="290"/>
      <c r="K99" s="291">
        <f>IF(AF74="Head",2,(IF(AF74="Tail",4,(IF(AF74="Cross",3,0)))))</f>
        <v>4</v>
      </c>
      <c r="L99" s="283">
        <f>IF(AF74="Head",2,(IF(AF74="Tail",4,(IF(AF74="Cross",3,0)))))</f>
        <v>4</v>
      </c>
      <c r="M99" s="283">
        <f>IF(AF74="Head",2,(IF(AF74="Tail",4,(IF(AF74="Cross",3,0)))))</f>
        <v>4</v>
      </c>
      <c r="N99" s="288"/>
      <c r="O99" s="288"/>
      <c r="V99" s="107"/>
      <c r="W99" s="107"/>
      <c r="X99" s="292"/>
      <c r="Y99" s="292"/>
      <c r="Z99" s="292"/>
      <c r="AA99" s="292"/>
      <c r="AB99" s="292"/>
      <c r="AC99" s="292"/>
      <c r="AE99" s="135"/>
      <c r="AF99" s="135"/>
      <c r="AN99" s="283">
        <v>4</v>
      </c>
      <c r="AO99" s="283">
        <v>5</v>
      </c>
      <c r="AP99" s="283">
        <v>6</v>
      </c>
      <c r="AQ99" s="283">
        <v>7</v>
      </c>
      <c r="AR99" s="283">
        <v>8</v>
      </c>
      <c r="AS99" s="283">
        <v>9</v>
      </c>
      <c r="AT99" s="283">
        <v>10</v>
      </c>
      <c r="AU99" s="283">
        <v>11</v>
      </c>
      <c r="AV99" s="283">
        <v>12</v>
      </c>
      <c r="AW99" s="283">
        <v>13</v>
      </c>
      <c r="AX99" s="283">
        <v>14</v>
      </c>
      <c r="AY99" s="283">
        <v>15</v>
      </c>
      <c r="AZ99" s="283">
        <v>16</v>
      </c>
      <c r="BA99" s="283">
        <v>17</v>
      </c>
      <c r="BB99" s="283">
        <v>18</v>
      </c>
      <c r="BC99" s="283">
        <v>19</v>
      </c>
      <c r="BD99" s="283">
        <v>20</v>
      </c>
      <c r="BE99" s="283">
        <v>21</v>
      </c>
      <c r="BF99" s="283">
        <v>22</v>
      </c>
      <c r="BG99" s="283">
        <v>23</v>
      </c>
      <c r="BH99" s="283">
        <v>24</v>
      </c>
      <c r="BI99" s="283">
        <v>25</v>
      </c>
      <c r="BJ99" s="283">
        <v>26</v>
      </c>
      <c r="BK99" s="283">
        <v>27</v>
      </c>
      <c r="BL99" s="283">
        <v>28</v>
      </c>
      <c r="BM99" s="283">
        <v>29</v>
      </c>
      <c r="BN99" s="283">
        <v>30</v>
      </c>
      <c r="BO99" s="283">
        <v>31</v>
      </c>
      <c r="BP99" s="283">
        <v>32</v>
      </c>
      <c r="BQ99" s="283">
        <v>33</v>
      </c>
      <c r="BR99" s="283">
        <v>34</v>
      </c>
      <c r="BS99" s="283">
        <v>35</v>
      </c>
      <c r="BT99" s="283">
        <v>36</v>
      </c>
      <c r="BU99" s="283">
        <v>37</v>
      </c>
      <c r="BV99" s="283">
        <v>38</v>
      </c>
      <c r="BW99" s="283">
        <v>39</v>
      </c>
      <c r="BX99" s="283">
        <v>40</v>
      </c>
      <c r="BY99" s="283">
        <v>41</v>
      </c>
      <c r="BZ99" s="283">
        <v>42</v>
      </c>
      <c r="CA99" s="283">
        <v>43</v>
      </c>
      <c r="CB99" s="283">
        <v>44</v>
      </c>
    </row>
    <row r="100" spans="5:80" s="283" customFormat="1" ht="23.25" customHeight="1">
      <c r="E100" s="283" t="s">
        <v>1</v>
      </c>
      <c r="J100" s="283" t="s">
        <v>2</v>
      </c>
      <c r="K100" s="291">
        <f>IF(AF5="Head",2,(IF(AF5="Tail",4,(IF(AF5="Cross",3,0)))))</f>
        <v>3</v>
      </c>
      <c r="L100" s="283">
        <f>IF(AF59="Head",2,(IF(AF59="Tail",4,(IF(AF59="Cross",3,0)))))</f>
        <v>2</v>
      </c>
      <c r="M100" s="283">
        <f>IF(AF74="Head",2,(IF(AF74="Tail",4,(IF(AF74="Cross",3,0)))))</f>
        <v>4</v>
      </c>
    </row>
    <row r="101" spans="5:80" s="283" customFormat="1" ht="71.25" customHeight="1">
      <c r="E101" s="293" t="s">
        <v>0</v>
      </c>
      <c r="F101" s="293">
        <v>2</v>
      </c>
      <c r="G101" s="293">
        <v>3</v>
      </c>
      <c r="H101" s="293">
        <v>4</v>
      </c>
      <c r="I101" s="294"/>
      <c r="J101" s="293" t="s">
        <v>0</v>
      </c>
      <c r="K101" s="293" t="s">
        <v>56</v>
      </c>
      <c r="L101" s="293" t="s">
        <v>57</v>
      </c>
      <c r="M101" s="293" t="s">
        <v>58</v>
      </c>
      <c r="N101" s="294"/>
      <c r="O101" s="295" t="s">
        <v>64</v>
      </c>
      <c r="P101" s="493" t="s">
        <v>65</v>
      </c>
      <c r="Q101" s="493"/>
      <c r="R101" s="493" t="s">
        <v>66</v>
      </c>
      <c r="S101" s="493"/>
      <c r="V101" s="295"/>
      <c r="W101" s="474" t="s">
        <v>59</v>
      </c>
      <c r="X101" s="474"/>
      <c r="Y101" s="474" t="s">
        <v>60</v>
      </c>
      <c r="Z101" s="474"/>
      <c r="AA101" s="474"/>
      <c r="AB101" s="474"/>
      <c r="AC101" s="474"/>
      <c r="AK101" s="295"/>
      <c r="AL101" s="296" t="s">
        <v>62</v>
      </c>
      <c r="AM101" s="296" t="s">
        <v>63</v>
      </c>
      <c r="AN101" s="297">
        <v>9000</v>
      </c>
      <c r="AO101" s="297">
        <v>9100</v>
      </c>
      <c r="AP101" s="297">
        <v>9200</v>
      </c>
      <c r="AQ101" s="297">
        <v>9300</v>
      </c>
      <c r="AR101" s="297">
        <v>9400</v>
      </c>
      <c r="AS101" s="297">
        <v>9500</v>
      </c>
      <c r="AT101" s="297">
        <v>9600</v>
      </c>
      <c r="AU101" s="297">
        <v>9700</v>
      </c>
      <c r="AV101" s="297">
        <v>9800</v>
      </c>
      <c r="AW101" s="297">
        <v>9900</v>
      </c>
      <c r="AX101" s="297">
        <v>10000</v>
      </c>
      <c r="AY101" s="297">
        <v>10100</v>
      </c>
      <c r="AZ101" s="297">
        <v>10200</v>
      </c>
      <c r="BA101" s="297">
        <v>10300</v>
      </c>
      <c r="BB101" s="297">
        <v>10400</v>
      </c>
      <c r="BC101" s="297">
        <v>10500</v>
      </c>
      <c r="BD101" s="297">
        <v>10600</v>
      </c>
      <c r="BE101" s="297">
        <v>10700</v>
      </c>
      <c r="BF101" s="297">
        <v>10800</v>
      </c>
      <c r="BG101" s="297">
        <v>10900</v>
      </c>
      <c r="BH101" s="297">
        <v>11000</v>
      </c>
      <c r="BI101" s="297">
        <v>11100</v>
      </c>
      <c r="BJ101" s="297">
        <v>11200</v>
      </c>
      <c r="BK101" s="297">
        <v>11300</v>
      </c>
      <c r="BL101" s="297">
        <v>11400</v>
      </c>
      <c r="BM101" s="297">
        <v>11500</v>
      </c>
      <c r="BN101" s="297">
        <v>11600</v>
      </c>
      <c r="BO101" s="297">
        <v>11700</v>
      </c>
      <c r="BP101" s="297">
        <v>11800</v>
      </c>
      <c r="BQ101" s="297">
        <v>11900</v>
      </c>
      <c r="BR101" s="297">
        <v>12000</v>
      </c>
      <c r="BS101" s="297">
        <v>12100</v>
      </c>
      <c r="BT101" s="297">
        <v>12200</v>
      </c>
      <c r="BU101" s="297">
        <v>12300</v>
      </c>
      <c r="BV101" s="297">
        <v>12400</v>
      </c>
      <c r="BW101" s="297">
        <v>12500</v>
      </c>
      <c r="BX101" s="297">
        <v>12600</v>
      </c>
      <c r="BY101" s="297">
        <v>12700</v>
      </c>
      <c r="BZ101" s="297">
        <v>12800</v>
      </c>
      <c r="CA101" s="297">
        <v>12900</v>
      </c>
      <c r="CB101" s="297">
        <v>13000</v>
      </c>
    </row>
    <row r="102" spans="5:80" s="283" customFormat="1" ht="52.5" customHeight="1">
      <c r="E102" s="293">
        <v>0</v>
      </c>
      <c r="F102" s="293">
        <v>0</v>
      </c>
      <c r="G102" s="293">
        <v>0</v>
      </c>
      <c r="H102" s="293">
        <v>0</v>
      </c>
      <c r="I102" s="294"/>
      <c r="J102" s="293">
        <v>0</v>
      </c>
      <c r="K102" s="293">
        <v>0</v>
      </c>
      <c r="L102" s="293">
        <v>0</v>
      </c>
      <c r="M102" s="293">
        <v>0</v>
      </c>
      <c r="N102" s="294"/>
      <c r="O102" s="295">
        <v>0</v>
      </c>
      <c r="P102" s="298">
        <v>230</v>
      </c>
      <c r="Q102" s="298">
        <v>60</v>
      </c>
      <c r="R102" s="298">
        <v>250</v>
      </c>
      <c r="S102" s="298">
        <v>60</v>
      </c>
      <c r="V102" s="299" t="s">
        <v>61</v>
      </c>
      <c r="W102" s="296" t="s">
        <v>62</v>
      </c>
      <c r="X102" s="296" t="s">
        <v>63</v>
      </c>
      <c r="Y102" s="296">
        <v>9000</v>
      </c>
      <c r="Z102" s="296">
        <v>10000</v>
      </c>
      <c r="AA102" s="296">
        <v>11000</v>
      </c>
      <c r="AB102" s="296">
        <v>12000</v>
      </c>
      <c r="AC102" s="296">
        <v>13000</v>
      </c>
      <c r="AK102" s="295">
        <v>0</v>
      </c>
      <c r="AL102" s="295">
        <v>230</v>
      </c>
      <c r="AM102" s="295">
        <v>215</v>
      </c>
      <c r="AN102" s="300">
        <v>620</v>
      </c>
      <c r="AO102" s="298">
        <f>AN102+0.7</f>
        <v>620.70000000000005</v>
      </c>
      <c r="AP102" s="298">
        <f t="shared" ref="AP102:AX102" si="0">AO102+0.7</f>
        <v>621.40000000000009</v>
      </c>
      <c r="AQ102" s="298">
        <f t="shared" si="0"/>
        <v>622.10000000000014</v>
      </c>
      <c r="AR102" s="298">
        <f t="shared" si="0"/>
        <v>622.80000000000018</v>
      </c>
      <c r="AS102" s="298">
        <f t="shared" si="0"/>
        <v>623.50000000000023</v>
      </c>
      <c r="AT102" s="298">
        <f t="shared" si="0"/>
        <v>624.20000000000027</v>
      </c>
      <c r="AU102" s="298">
        <f t="shared" si="0"/>
        <v>624.90000000000032</v>
      </c>
      <c r="AV102" s="298">
        <f t="shared" si="0"/>
        <v>625.60000000000036</v>
      </c>
      <c r="AW102" s="298">
        <f t="shared" si="0"/>
        <v>626.30000000000041</v>
      </c>
      <c r="AX102" s="300">
        <f t="shared" si="0"/>
        <v>627.00000000000045</v>
      </c>
      <c r="AY102" s="298">
        <f>AX102+1.4</f>
        <v>628.40000000000043</v>
      </c>
      <c r="AZ102" s="298">
        <f t="shared" ref="AZ102:BH102" si="1">AY102+1.4</f>
        <v>629.80000000000041</v>
      </c>
      <c r="BA102" s="298">
        <f t="shared" si="1"/>
        <v>631.20000000000039</v>
      </c>
      <c r="BB102" s="298">
        <f t="shared" si="1"/>
        <v>632.60000000000036</v>
      </c>
      <c r="BC102" s="298">
        <f t="shared" si="1"/>
        <v>634.00000000000034</v>
      </c>
      <c r="BD102" s="298">
        <f t="shared" si="1"/>
        <v>635.40000000000032</v>
      </c>
      <c r="BE102" s="298">
        <f t="shared" si="1"/>
        <v>636.8000000000003</v>
      </c>
      <c r="BF102" s="298">
        <f t="shared" si="1"/>
        <v>638.20000000000027</v>
      </c>
      <c r="BG102" s="298">
        <f t="shared" si="1"/>
        <v>639.60000000000025</v>
      </c>
      <c r="BH102" s="300">
        <f t="shared" si="1"/>
        <v>641.00000000000023</v>
      </c>
      <c r="BI102" s="298">
        <f>BH102-2</f>
        <v>639.00000000000023</v>
      </c>
      <c r="BJ102" s="298">
        <f t="shared" ref="BJ102:BR102" si="2">BI102-2</f>
        <v>637.00000000000023</v>
      </c>
      <c r="BK102" s="298">
        <f t="shared" si="2"/>
        <v>635.00000000000023</v>
      </c>
      <c r="BL102" s="298">
        <f t="shared" si="2"/>
        <v>633.00000000000023</v>
      </c>
      <c r="BM102" s="298">
        <f t="shared" si="2"/>
        <v>631.00000000000023</v>
      </c>
      <c r="BN102" s="298">
        <f t="shared" si="2"/>
        <v>629.00000000000023</v>
      </c>
      <c r="BO102" s="298">
        <f t="shared" si="2"/>
        <v>627.00000000000023</v>
      </c>
      <c r="BP102" s="298">
        <f t="shared" si="2"/>
        <v>625.00000000000023</v>
      </c>
      <c r="BQ102" s="298">
        <f t="shared" si="2"/>
        <v>623.00000000000023</v>
      </c>
      <c r="BR102" s="300">
        <f t="shared" si="2"/>
        <v>621.00000000000023</v>
      </c>
      <c r="BS102" s="298">
        <f>BR102+1.9</f>
        <v>622.9000000000002</v>
      </c>
      <c r="BT102" s="298">
        <f t="shared" ref="BT102:CB102" si="3">BS102+1.9</f>
        <v>624.80000000000018</v>
      </c>
      <c r="BU102" s="298">
        <f t="shared" si="3"/>
        <v>626.70000000000016</v>
      </c>
      <c r="BV102" s="298">
        <f t="shared" si="3"/>
        <v>628.60000000000014</v>
      </c>
      <c r="BW102" s="298">
        <f t="shared" si="3"/>
        <v>630.50000000000011</v>
      </c>
      <c r="BX102" s="298">
        <f t="shared" si="3"/>
        <v>632.40000000000009</v>
      </c>
      <c r="BY102" s="298">
        <f t="shared" si="3"/>
        <v>634.30000000000007</v>
      </c>
      <c r="BZ102" s="298">
        <f t="shared" si="3"/>
        <v>636.20000000000005</v>
      </c>
      <c r="CA102" s="298">
        <f t="shared" si="3"/>
        <v>638.1</v>
      </c>
      <c r="CB102" s="300">
        <f t="shared" si="3"/>
        <v>640</v>
      </c>
    </row>
    <row r="103" spans="5:80" s="283" customFormat="1" ht="30.75" customHeight="1">
      <c r="E103" s="293">
        <v>1</v>
      </c>
      <c r="F103" s="293">
        <v>80</v>
      </c>
      <c r="G103" s="293">
        <v>-150</v>
      </c>
      <c r="H103" s="293">
        <v>-300</v>
      </c>
      <c r="I103" s="294"/>
      <c r="J103" s="293">
        <v>1</v>
      </c>
      <c r="K103" s="293">
        <v>50</v>
      </c>
      <c r="L103" s="293">
        <v>-370</v>
      </c>
      <c r="M103" s="293">
        <v>-700</v>
      </c>
      <c r="N103" s="294"/>
      <c r="O103" s="295">
        <v>100</v>
      </c>
      <c r="P103" s="298">
        <v>230</v>
      </c>
      <c r="Q103" s="298">
        <v>60</v>
      </c>
      <c r="R103" s="298">
        <v>250</v>
      </c>
      <c r="S103" s="298">
        <v>60</v>
      </c>
      <c r="V103" s="301">
        <v>100</v>
      </c>
      <c r="W103" s="301">
        <v>230</v>
      </c>
      <c r="X103" s="301">
        <v>215</v>
      </c>
      <c r="Y103" s="301">
        <v>620</v>
      </c>
      <c r="Z103" s="301">
        <v>627</v>
      </c>
      <c r="AA103" s="301">
        <v>641</v>
      </c>
      <c r="AB103" s="301">
        <v>621</v>
      </c>
      <c r="AC103" s="301">
        <v>640</v>
      </c>
      <c r="AK103" s="295">
        <v>100</v>
      </c>
      <c r="AL103" s="295">
        <f>AL102-1</f>
        <v>229</v>
      </c>
      <c r="AM103" s="295">
        <f>AM102-1</f>
        <v>214</v>
      </c>
      <c r="AN103" s="298">
        <f>AN102-5.4</f>
        <v>614.6</v>
      </c>
      <c r="AO103" s="295">
        <f>((AX103-AN103)/10)+AN103</f>
        <v>615.40000000000009</v>
      </c>
      <c r="AP103" s="295">
        <f>((AX103-AO103)/9)+AO103</f>
        <v>616.20000000000016</v>
      </c>
      <c r="AQ103" s="295">
        <f>((AX103-AP103)/8)+AP103</f>
        <v>617.00000000000023</v>
      </c>
      <c r="AR103" s="295">
        <f>((AX103-AQ103)/7)+AQ103</f>
        <v>617.8000000000003</v>
      </c>
      <c r="AS103" s="295">
        <f>((AX103-AR103)/6)+AR103</f>
        <v>618.60000000000036</v>
      </c>
      <c r="AT103" s="295">
        <f>((AX103-AS103)/5)+AS103</f>
        <v>619.40000000000043</v>
      </c>
      <c r="AU103" s="295">
        <f>((AX103-AT103)/4)+AT103</f>
        <v>620.2000000000005</v>
      </c>
      <c r="AV103" s="295">
        <f>((AX103-AU103)/3)+AU103</f>
        <v>621.00000000000045</v>
      </c>
      <c r="AW103" s="295">
        <f>((AX103-AV103)/2)+AV103</f>
        <v>621.80000000000041</v>
      </c>
      <c r="AX103" s="298">
        <f>AX102-4.4</f>
        <v>622.60000000000048</v>
      </c>
      <c r="AY103" s="295">
        <f>((BH103-AX103)/10)+AX103</f>
        <v>624.04000000000042</v>
      </c>
      <c r="AZ103" s="295">
        <f>((BH103-AY103)/9)+AY103</f>
        <v>625.48000000000036</v>
      </c>
      <c r="BA103" s="295">
        <f>((BH103-AZ103)/8)+AZ103</f>
        <v>626.9200000000003</v>
      </c>
      <c r="BB103" s="295">
        <f>((BH103-BA103)/7)+BA103</f>
        <v>628.36000000000024</v>
      </c>
      <c r="BC103" s="295">
        <f>((BH103-BB103)/6)+BB103</f>
        <v>629.80000000000018</v>
      </c>
      <c r="BD103" s="295">
        <f>((BH103-BC103)/5)+BC103</f>
        <v>631.24000000000024</v>
      </c>
      <c r="BE103" s="295">
        <f>((BH103-BD103)/4)+BD103</f>
        <v>632.68000000000029</v>
      </c>
      <c r="BF103" s="295">
        <f>((BH103-BE103)/3)+BE103</f>
        <v>634.12000000000023</v>
      </c>
      <c r="BG103" s="295">
        <f>((BH103-BF103)/2)+BF103</f>
        <v>635.56000000000017</v>
      </c>
      <c r="BH103" s="298">
        <f>BH102-4</f>
        <v>637.00000000000023</v>
      </c>
      <c r="BI103" s="295">
        <f>((BR103-BH103)/10)+BH103</f>
        <v>635.00000000000023</v>
      </c>
      <c r="BJ103" s="295">
        <f>((BR103-BI103)/9)+BI103</f>
        <v>633.00000000000023</v>
      </c>
      <c r="BK103" s="295">
        <f>((BR103-BJ103)/8)+BJ103</f>
        <v>631.00000000000023</v>
      </c>
      <c r="BL103" s="295">
        <f>((BR103-BK103)/7)+BK103</f>
        <v>629.00000000000023</v>
      </c>
      <c r="BM103" s="295">
        <f>((BR103-BL103)/6)+BL103</f>
        <v>627.00000000000023</v>
      </c>
      <c r="BN103" s="295">
        <f>((BR103-BM103)/5)+BM103</f>
        <v>625.00000000000023</v>
      </c>
      <c r="BO103" s="295">
        <f>((BR103-BN103)/4)+BN103</f>
        <v>623.00000000000023</v>
      </c>
      <c r="BP103" s="295">
        <f>((BR103-BO103)/3)+BO103</f>
        <v>621.00000000000023</v>
      </c>
      <c r="BQ103" s="295">
        <f>((BR103-BP103)/2)+BP103</f>
        <v>619.00000000000023</v>
      </c>
      <c r="BR103" s="298">
        <f>BR102-4</f>
        <v>617.00000000000023</v>
      </c>
      <c r="BS103" s="295">
        <f>((CB103-BR103)/10)+BR103</f>
        <v>618.96000000000026</v>
      </c>
      <c r="BT103" s="295">
        <f>((CB103-BS103)/9)+BS103</f>
        <v>620.92000000000019</v>
      </c>
      <c r="BU103" s="295">
        <f>((CB103-BT103)/8)+BT103</f>
        <v>622.88000000000011</v>
      </c>
      <c r="BV103" s="295">
        <f>((CB103-BU103)/7)+BU103</f>
        <v>624.84000000000015</v>
      </c>
      <c r="BW103" s="295">
        <f>((CB103-BV103)/6)+BV103</f>
        <v>626.80000000000018</v>
      </c>
      <c r="BX103" s="295">
        <f>((CB103-BW103)/5)+BW103</f>
        <v>628.7600000000001</v>
      </c>
      <c r="BY103" s="295">
        <f>((CB103-BX103)/4)+BX103</f>
        <v>630.72</v>
      </c>
      <c r="BZ103" s="295">
        <f>((CB103-BY103)/3)+BY103</f>
        <v>632.68000000000006</v>
      </c>
      <c r="CA103" s="295">
        <f>((CB103-BZ103)/2)+BZ103</f>
        <v>634.6400000000001</v>
      </c>
      <c r="CB103" s="298">
        <f>CB102-3.4</f>
        <v>636.6</v>
      </c>
    </row>
    <row r="104" spans="5:80" s="283" customFormat="1" ht="23.25" customHeight="1">
      <c r="E104" s="293">
        <v>2</v>
      </c>
      <c r="F104" s="293">
        <v>140</v>
      </c>
      <c r="G104" s="293">
        <v>-210</v>
      </c>
      <c r="H104" s="293">
        <v>-500</v>
      </c>
      <c r="I104" s="294"/>
      <c r="J104" s="293">
        <v>2</v>
      </c>
      <c r="K104" s="293">
        <v>110</v>
      </c>
      <c r="L104" s="293">
        <v>-580</v>
      </c>
      <c r="M104" s="293">
        <v>-1000</v>
      </c>
      <c r="N104" s="294"/>
      <c r="O104" s="295">
        <v>200</v>
      </c>
      <c r="P104" s="298">
        <v>230</v>
      </c>
      <c r="Q104" s="298">
        <v>60</v>
      </c>
      <c r="R104" s="298">
        <v>250</v>
      </c>
      <c r="S104" s="298">
        <v>60</v>
      </c>
      <c r="V104" s="301">
        <v>500</v>
      </c>
      <c r="W104" s="301">
        <v>225</v>
      </c>
      <c r="X104" s="301">
        <v>210</v>
      </c>
      <c r="Y104" s="301">
        <v>593</v>
      </c>
      <c r="Z104" s="301">
        <v>605</v>
      </c>
      <c r="AA104" s="301">
        <v>621</v>
      </c>
      <c r="AB104" s="301">
        <v>601</v>
      </c>
      <c r="AC104" s="301">
        <v>623</v>
      </c>
      <c r="AK104" s="295">
        <v>200</v>
      </c>
      <c r="AL104" s="295">
        <f t="shared" ref="AL104:AM122" si="4">AL103-1</f>
        <v>228</v>
      </c>
      <c r="AM104" s="295">
        <f t="shared" si="4"/>
        <v>213</v>
      </c>
      <c r="AN104" s="298">
        <f t="shared" ref="AN104:AN107" si="5">AN103-5.4</f>
        <v>609.20000000000005</v>
      </c>
      <c r="AO104" s="295">
        <f t="shared" ref="AO104:AO152" si="6">((AX104-AN104)/10)+AN104</f>
        <v>610.10000000000014</v>
      </c>
      <c r="AP104" s="295">
        <f t="shared" ref="AP104:AP152" si="7">((AX104-AO104)/9)+AO104</f>
        <v>611.00000000000023</v>
      </c>
      <c r="AQ104" s="295">
        <f t="shared" ref="AQ104:AQ152" si="8">((AX104-AP104)/8)+AP104</f>
        <v>611.90000000000032</v>
      </c>
      <c r="AR104" s="295">
        <f t="shared" ref="AR104:AR152" si="9">((AX104-AQ104)/7)+AQ104</f>
        <v>612.8000000000003</v>
      </c>
      <c r="AS104" s="295">
        <f t="shared" ref="AS104:AS152" si="10">((AX104-AR104)/6)+AR104</f>
        <v>613.70000000000027</v>
      </c>
      <c r="AT104" s="295">
        <f t="shared" ref="AT104:AT152" si="11">((AX104-AS104)/5)+AS104</f>
        <v>614.60000000000036</v>
      </c>
      <c r="AU104" s="295">
        <f t="shared" ref="AU104:AU152" si="12">((AX104-AT104)/4)+AT104</f>
        <v>615.50000000000045</v>
      </c>
      <c r="AV104" s="295">
        <f t="shared" ref="AV104:AV152" si="13">((AX104-AU104)/3)+AU104</f>
        <v>616.40000000000043</v>
      </c>
      <c r="AW104" s="295">
        <f t="shared" ref="AW104:AW152" si="14">((AX104-AV104)/2)+AV104</f>
        <v>617.30000000000041</v>
      </c>
      <c r="AX104" s="298">
        <f t="shared" ref="AX104:AX107" si="15">AX103-4.4</f>
        <v>618.2000000000005</v>
      </c>
      <c r="AY104" s="295">
        <f t="shared" ref="AY104:AY152" si="16">((BH104-AX104)/10)+AX104</f>
        <v>619.68000000000052</v>
      </c>
      <c r="AZ104" s="295">
        <f t="shared" ref="AZ104:AZ152" si="17">((BH104-AY104)/9)+AY104</f>
        <v>621.16000000000054</v>
      </c>
      <c r="BA104" s="295">
        <f t="shared" ref="BA104:BA152" si="18">((BH104-AZ104)/8)+AZ104</f>
        <v>622.64000000000055</v>
      </c>
      <c r="BB104" s="295">
        <f t="shared" ref="BB104:BB152" si="19">((BH104-BA104)/7)+BA104</f>
        <v>624.12000000000046</v>
      </c>
      <c r="BC104" s="295">
        <f t="shared" ref="BC104:BC152" si="20">((BH104-BB104)/6)+BB104</f>
        <v>625.60000000000036</v>
      </c>
      <c r="BD104" s="295">
        <f t="shared" ref="BD104:BD152" si="21">((BH104-BC104)/5)+BC104</f>
        <v>627.08000000000038</v>
      </c>
      <c r="BE104" s="295">
        <f t="shared" ref="BE104:BE152" si="22">((BH104-BD104)/4)+BD104</f>
        <v>628.5600000000004</v>
      </c>
      <c r="BF104" s="295">
        <f t="shared" ref="BF104:BF152" si="23">((BH104-BE104)/3)+BE104</f>
        <v>630.0400000000003</v>
      </c>
      <c r="BG104" s="295">
        <f t="shared" ref="BG104:BG152" si="24">((BH104-BF104)/2)+BF104</f>
        <v>631.52000000000021</v>
      </c>
      <c r="BH104" s="298">
        <f t="shared" ref="BH104:BH106" si="25">BH103-4</f>
        <v>633.00000000000023</v>
      </c>
      <c r="BI104" s="295">
        <f t="shared" ref="BI104:BI142" si="26">((BR104-BH104)/10)+BH104</f>
        <v>631.00000000000023</v>
      </c>
      <c r="BJ104" s="295">
        <f t="shared" ref="BJ104:BJ142" si="27">((BR104-BI104)/9)+BI104</f>
        <v>629.00000000000023</v>
      </c>
      <c r="BK104" s="295">
        <f t="shared" ref="BK104:BK142" si="28">((BR104-BJ104)/8)+BJ104</f>
        <v>627.00000000000023</v>
      </c>
      <c r="BL104" s="295">
        <f t="shared" ref="BL104:BL142" si="29">((BR104-BK104)/7)+BK104</f>
        <v>625.00000000000023</v>
      </c>
      <c r="BM104" s="295">
        <f t="shared" ref="BM104:BM142" si="30">((BR104-BL104)/6)+BL104</f>
        <v>623.00000000000023</v>
      </c>
      <c r="BN104" s="295">
        <f t="shared" ref="BN104:BN142" si="31">((BR104-BM104)/5)+BM104</f>
        <v>621.00000000000023</v>
      </c>
      <c r="BO104" s="295">
        <f t="shared" ref="BO104:BO142" si="32">((BR104-BN104)/4)+BN104</f>
        <v>619.00000000000023</v>
      </c>
      <c r="BP104" s="295">
        <f t="shared" ref="BP104:BP142" si="33">((BR104-BO104)/3)+BO104</f>
        <v>617.00000000000023</v>
      </c>
      <c r="BQ104" s="295">
        <f t="shared" ref="BQ104:BQ142" si="34">((BR104-BP104)/2)+BP104</f>
        <v>615.00000000000023</v>
      </c>
      <c r="BR104" s="298">
        <f t="shared" ref="BR104:BR106" si="35">BR103-4</f>
        <v>613.00000000000023</v>
      </c>
      <c r="BS104" s="295">
        <f t="shared" ref="BS104:BS142" si="36">((CB104-BR104)/10)+BR104</f>
        <v>615.02000000000021</v>
      </c>
      <c r="BT104" s="295">
        <f t="shared" ref="BT104:BT142" si="37">((CB104-BS104)/9)+BS104</f>
        <v>617.04000000000019</v>
      </c>
      <c r="BU104" s="295">
        <f t="shared" ref="BU104:BU142" si="38">((CB104-BT104)/8)+BT104</f>
        <v>619.06000000000017</v>
      </c>
      <c r="BV104" s="295">
        <f t="shared" ref="BV104:BV142" si="39">((CB104-BU104)/7)+BU104</f>
        <v>621.08000000000015</v>
      </c>
      <c r="BW104" s="295">
        <f t="shared" ref="BW104:BW142" si="40">((CB104-BV104)/6)+BV104</f>
        <v>623.10000000000014</v>
      </c>
      <c r="BX104" s="295">
        <f t="shared" ref="BX104:BX142" si="41">((CB104-BW104)/5)+BW104</f>
        <v>625.12000000000012</v>
      </c>
      <c r="BY104" s="295">
        <f t="shared" ref="BY104:BY142" si="42">((CB104-BX104)/4)+BX104</f>
        <v>627.1400000000001</v>
      </c>
      <c r="BZ104" s="295">
        <f t="shared" ref="BZ104:BZ142" si="43">((CB104-BY104)/3)+BY104</f>
        <v>629.16000000000008</v>
      </c>
      <c r="CA104" s="295">
        <f t="shared" ref="CA104:CA142" si="44">((CB104-BZ104)/2)+BZ104</f>
        <v>631.18000000000006</v>
      </c>
      <c r="CB104" s="298">
        <f t="shared" ref="CB104:CB106" si="45">CB103-3.4</f>
        <v>633.20000000000005</v>
      </c>
    </row>
    <row r="105" spans="5:80" s="283" customFormat="1" ht="23.25" customHeight="1">
      <c r="E105" s="293">
        <v>3</v>
      </c>
      <c r="F105" s="293">
        <v>200</v>
      </c>
      <c r="G105" s="293">
        <v>-170</v>
      </c>
      <c r="H105" s="293">
        <v>-680</v>
      </c>
      <c r="I105" s="294"/>
      <c r="J105" s="293">
        <v>3</v>
      </c>
      <c r="K105" s="293">
        <v>200</v>
      </c>
      <c r="L105" s="293">
        <v>-680</v>
      </c>
      <c r="M105" s="293">
        <v>-1150</v>
      </c>
      <c r="N105" s="294"/>
      <c r="O105" s="295">
        <v>300</v>
      </c>
      <c r="P105" s="298">
        <v>230</v>
      </c>
      <c r="Q105" s="298">
        <v>60</v>
      </c>
      <c r="R105" s="298">
        <v>250</v>
      </c>
      <c r="S105" s="298">
        <v>60</v>
      </c>
      <c r="V105" s="301">
        <v>1000</v>
      </c>
      <c r="W105" s="301">
        <v>220</v>
      </c>
      <c r="X105" s="301">
        <v>205</v>
      </c>
      <c r="Y105" s="301">
        <v>569</v>
      </c>
      <c r="Z105" s="301">
        <v>580</v>
      </c>
      <c r="AA105" s="301">
        <v>599</v>
      </c>
      <c r="AB105" s="301">
        <v>587</v>
      </c>
      <c r="AC105" s="301">
        <v>614</v>
      </c>
      <c r="AK105" s="295">
        <v>300</v>
      </c>
      <c r="AL105" s="295">
        <f t="shared" si="4"/>
        <v>227</v>
      </c>
      <c r="AM105" s="295">
        <f t="shared" si="4"/>
        <v>212</v>
      </c>
      <c r="AN105" s="298">
        <f t="shared" si="5"/>
        <v>603.80000000000007</v>
      </c>
      <c r="AO105" s="295">
        <f t="shared" si="6"/>
        <v>604.80000000000007</v>
      </c>
      <c r="AP105" s="295">
        <f t="shared" si="7"/>
        <v>605.80000000000007</v>
      </c>
      <c r="AQ105" s="295">
        <f t="shared" si="8"/>
        <v>606.80000000000018</v>
      </c>
      <c r="AR105" s="295">
        <f t="shared" si="9"/>
        <v>607.80000000000018</v>
      </c>
      <c r="AS105" s="295">
        <f t="shared" si="10"/>
        <v>608.80000000000018</v>
      </c>
      <c r="AT105" s="295">
        <f t="shared" si="11"/>
        <v>609.8000000000003</v>
      </c>
      <c r="AU105" s="295">
        <f t="shared" si="12"/>
        <v>610.80000000000041</v>
      </c>
      <c r="AV105" s="295">
        <f t="shared" si="13"/>
        <v>611.80000000000041</v>
      </c>
      <c r="AW105" s="295">
        <f t="shared" si="14"/>
        <v>612.80000000000041</v>
      </c>
      <c r="AX105" s="298">
        <f t="shared" si="15"/>
        <v>613.80000000000052</v>
      </c>
      <c r="AY105" s="295">
        <f t="shared" si="16"/>
        <v>615.3200000000005</v>
      </c>
      <c r="AZ105" s="295">
        <f t="shared" si="17"/>
        <v>616.84000000000049</v>
      </c>
      <c r="BA105" s="295">
        <f t="shared" si="18"/>
        <v>618.36000000000047</v>
      </c>
      <c r="BB105" s="295">
        <f t="shared" si="19"/>
        <v>619.88000000000045</v>
      </c>
      <c r="BC105" s="295">
        <f t="shared" si="20"/>
        <v>621.40000000000043</v>
      </c>
      <c r="BD105" s="295">
        <f t="shared" si="21"/>
        <v>622.92000000000041</v>
      </c>
      <c r="BE105" s="295">
        <f t="shared" si="22"/>
        <v>624.4400000000004</v>
      </c>
      <c r="BF105" s="295">
        <f t="shared" si="23"/>
        <v>625.96000000000038</v>
      </c>
      <c r="BG105" s="295">
        <f t="shared" si="24"/>
        <v>627.48000000000025</v>
      </c>
      <c r="BH105" s="298">
        <f t="shared" si="25"/>
        <v>629.00000000000023</v>
      </c>
      <c r="BI105" s="295">
        <f t="shared" si="26"/>
        <v>627.00000000000023</v>
      </c>
      <c r="BJ105" s="295">
        <f t="shared" si="27"/>
        <v>625.00000000000023</v>
      </c>
      <c r="BK105" s="295">
        <f t="shared" si="28"/>
        <v>623.00000000000023</v>
      </c>
      <c r="BL105" s="295">
        <f t="shared" si="29"/>
        <v>621.00000000000023</v>
      </c>
      <c r="BM105" s="295">
        <f t="shared" si="30"/>
        <v>619.00000000000023</v>
      </c>
      <c r="BN105" s="295">
        <f t="shared" si="31"/>
        <v>617.00000000000023</v>
      </c>
      <c r="BO105" s="295">
        <f t="shared" si="32"/>
        <v>615.00000000000023</v>
      </c>
      <c r="BP105" s="295">
        <f t="shared" si="33"/>
        <v>613.00000000000023</v>
      </c>
      <c r="BQ105" s="295">
        <f t="shared" si="34"/>
        <v>611.00000000000023</v>
      </c>
      <c r="BR105" s="298">
        <f t="shared" si="35"/>
        <v>609.00000000000023</v>
      </c>
      <c r="BS105" s="295">
        <f t="shared" si="36"/>
        <v>611.08000000000015</v>
      </c>
      <c r="BT105" s="295">
        <f t="shared" si="37"/>
        <v>613.1600000000002</v>
      </c>
      <c r="BU105" s="295">
        <f t="shared" si="38"/>
        <v>615.24000000000024</v>
      </c>
      <c r="BV105" s="295">
        <f t="shared" si="39"/>
        <v>617.32000000000016</v>
      </c>
      <c r="BW105" s="295">
        <f t="shared" si="40"/>
        <v>619.40000000000009</v>
      </c>
      <c r="BX105" s="295">
        <f t="shared" si="41"/>
        <v>621.48000000000013</v>
      </c>
      <c r="BY105" s="295">
        <f t="shared" si="42"/>
        <v>623.56000000000017</v>
      </c>
      <c r="BZ105" s="295">
        <f t="shared" si="43"/>
        <v>625.6400000000001</v>
      </c>
      <c r="CA105" s="295">
        <f t="shared" si="44"/>
        <v>627.72</v>
      </c>
      <c r="CB105" s="298">
        <f t="shared" si="45"/>
        <v>629.80000000000007</v>
      </c>
    </row>
    <row r="106" spans="5:80" s="283" customFormat="1">
      <c r="E106" s="293">
        <v>4</v>
      </c>
      <c r="F106" s="293">
        <v>310</v>
      </c>
      <c r="G106" s="293">
        <v>-30</v>
      </c>
      <c r="H106" s="293">
        <v>-780</v>
      </c>
      <c r="I106" s="294"/>
      <c r="J106" s="293">
        <v>4</v>
      </c>
      <c r="K106" s="293">
        <v>280</v>
      </c>
      <c r="L106" s="293">
        <v>-600</v>
      </c>
      <c r="M106" s="293">
        <v>-1200</v>
      </c>
      <c r="N106" s="294"/>
      <c r="O106" s="295">
        <v>400</v>
      </c>
      <c r="P106" s="298">
        <v>230</v>
      </c>
      <c r="Q106" s="298">
        <v>60</v>
      </c>
      <c r="R106" s="298">
        <v>250</v>
      </c>
      <c r="S106" s="298">
        <v>60</v>
      </c>
      <c r="V106" s="301">
        <v>2000</v>
      </c>
      <c r="W106" s="301">
        <v>210</v>
      </c>
      <c r="X106" s="301">
        <v>195</v>
      </c>
      <c r="Y106" s="301">
        <v>525</v>
      </c>
      <c r="Z106" s="301">
        <v>546</v>
      </c>
      <c r="AA106" s="301">
        <v>572</v>
      </c>
      <c r="AB106" s="301">
        <v>559</v>
      </c>
      <c r="AC106" s="301">
        <v>592</v>
      </c>
      <c r="AK106" s="295">
        <v>400</v>
      </c>
      <c r="AL106" s="295">
        <f t="shared" si="4"/>
        <v>226</v>
      </c>
      <c r="AM106" s="295">
        <f t="shared" si="4"/>
        <v>211</v>
      </c>
      <c r="AN106" s="298">
        <f t="shared" si="5"/>
        <v>598.40000000000009</v>
      </c>
      <c r="AO106" s="295">
        <f t="shared" si="6"/>
        <v>599.50000000000011</v>
      </c>
      <c r="AP106" s="295">
        <f t="shared" si="7"/>
        <v>600.60000000000014</v>
      </c>
      <c r="AQ106" s="295">
        <f t="shared" si="8"/>
        <v>601.70000000000016</v>
      </c>
      <c r="AR106" s="295">
        <f t="shared" si="9"/>
        <v>602.80000000000018</v>
      </c>
      <c r="AS106" s="295">
        <f t="shared" si="10"/>
        <v>603.9000000000002</v>
      </c>
      <c r="AT106" s="295">
        <f t="shared" si="11"/>
        <v>605.00000000000023</v>
      </c>
      <c r="AU106" s="295">
        <f t="shared" si="12"/>
        <v>606.10000000000036</v>
      </c>
      <c r="AV106" s="295">
        <f t="shared" si="13"/>
        <v>607.20000000000039</v>
      </c>
      <c r="AW106" s="295">
        <f t="shared" si="14"/>
        <v>608.30000000000041</v>
      </c>
      <c r="AX106" s="298">
        <f t="shared" si="15"/>
        <v>609.40000000000055</v>
      </c>
      <c r="AY106" s="295">
        <f t="shared" si="16"/>
        <v>610.96000000000049</v>
      </c>
      <c r="AZ106" s="295">
        <f t="shared" si="17"/>
        <v>612.52000000000044</v>
      </c>
      <c r="BA106" s="295">
        <f t="shared" si="18"/>
        <v>614.08000000000038</v>
      </c>
      <c r="BB106" s="295">
        <f t="shared" si="19"/>
        <v>615.64000000000033</v>
      </c>
      <c r="BC106" s="295">
        <f t="shared" si="20"/>
        <v>617.20000000000027</v>
      </c>
      <c r="BD106" s="295">
        <f t="shared" si="21"/>
        <v>618.76000000000022</v>
      </c>
      <c r="BE106" s="295">
        <f t="shared" si="22"/>
        <v>620.32000000000016</v>
      </c>
      <c r="BF106" s="295">
        <f t="shared" si="23"/>
        <v>621.88000000000022</v>
      </c>
      <c r="BG106" s="295">
        <f t="shared" si="24"/>
        <v>623.44000000000028</v>
      </c>
      <c r="BH106" s="298">
        <f t="shared" si="25"/>
        <v>625.00000000000023</v>
      </c>
      <c r="BI106" s="295">
        <f t="shared" si="26"/>
        <v>623.00000000000023</v>
      </c>
      <c r="BJ106" s="295">
        <f t="shared" si="27"/>
        <v>621.00000000000023</v>
      </c>
      <c r="BK106" s="295">
        <f t="shared" si="28"/>
        <v>619.00000000000023</v>
      </c>
      <c r="BL106" s="295">
        <f t="shared" si="29"/>
        <v>617.00000000000023</v>
      </c>
      <c r="BM106" s="295">
        <f t="shared" si="30"/>
        <v>615.00000000000023</v>
      </c>
      <c r="BN106" s="295">
        <f t="shared" si="31"/>
        <v>613.00000000000023</v>
      </c>
      <c r="BO106" s="295">
        <f t="shared" si="32"/>
        <v>611.00000000000023</v>
      </c>
      <c r="BP106" s="295">
        <f t="shared" si="33"/>
        <v>609.00000000000023</v>
      </c>
      <c r="BQ106" s="295">
        <f t="shared" si="34"/>
        <v>607.00000000000023</v>
      </c>
      <c r="BR106" s="298">
        <f t="shared" si="35"/>
        <v>605.00000000000023</v>
      </c>
      <c r="BS106" s="295">
        <f t="shared" si="36"/>
        <v>607.14000000000021</v>
      </c>
      <c r="BT106" s="295">
        <f t="shared" si="37"/>
        <v>609.2800000000002</v>
      </c>
      <c r="BU106" s="295">
        <f t="shared" si="38"/>
        <v>611.42000000000019</v>
      </c>
      <c r="BV106" s="295">
        <f t="shared" si="39"/>
        <v>613.56000000000017</v>
      </c>
      <c r="BW106" s="295">
        <f t="shared" si="40"/>
        <v>615.70000000000016</v>
      </c>
      <c r="BX106" s="295">
        <f t="shared" si="41"/>
        <v>617.84000000000015</v>
      </c>
      <c r="BY106" s="295">
        <f t="shared" si="42"/>
        <v>619.98000000000013</v>
      </c>
      <c r="BZ106" s="295">
        <f t="shared" si="43"/>
        <v>622.12000000000012</v>
      </c>
      <c r="CA106" s="295">
        <f t="shared" si="44"/>
        <v>624.2600000000001</v>
      </c>
      <c r="CB106" s="298">
        <f t="shared" si="45"/>
        <v>626.40000000000009</v>
      </c>
    </row>
    <row r="107" spans="5:80" s="283" customFormat="1">
      <c r="E107" s="293">
        <v>5</v>
      </c>
      <c r="F107" s="293">
        <v>430</v>
      </c>
      <c r="G107" s="293">
        <v>130</v>
      </c>
      <c r="H107" s="293">
        <v>-800</v>
      </c>
      <c r="I107" s="294"/>
      <c r="J107" s="293">
        <v>5</v>
      </c>
      <c r="K107" s="293">
        <v>370</v>
      </c>
      <c r="L107" s="293">
        <v>-430</v>
      </c>
      <c r="M107" s="293">
        <v>-1180</v>
      </c>
      <c r="N107" s="294"/>
      <c r="O107" s="295">
        <v>500</v>
      </c>
      <c r="P107" s="298">
        <v>230</v>
      </c>
      <c r="Q107" s="298">
        <v>60</v>
      </c>
      <c r="R107" s="298">
        <v>250</v>
      </c>
      <c r="S107" s="298">
        <v>60</v>
      </c>
      <c r="V107" s="301">
        <v>3000</v>
      </c>
      <c r="W107" s="301">
        <v>195</v>
      </c>
      <c r="X107" s="301">
        <v>160</v>
      </c>
      <c r="Y107" s="301">
        <v>485</v>
      </c>
      <c r="Z107" s="301">
        <v>510</v>
      </c>
      <c r="AA107" s="301">
        <v>540</v>
      </c>
      <c r="AB107" s="301">
        <v>500</v>
      </c>
      <c r="AC107" s="301">
        <v>554</v>
      </c>
      <c r="AK107" s="295">
        <v>500</v>
      </c>
      <c r="AL107" s="295">
        <f t="shared" si="4"/>
        <v>225</v>
      </c>
      <c r="AM107" s="295">
        <f t="shared" si="4"/>
        <v>210</v>
      </c>
      <c r="AN107" s="300">
        <f t="shared" si="5"/>
        <v>593.00000000000011</v>
      </c>
      <c r="AO107" s="295">
        <f t="shared" si="6"/>
        <v>594.20000000000016</v>
      </c>
      <c r="AP107" s="295">
        <f t="shared" si="7"/>
        <v>595.4000000000002</v>
      </c>
      <c r="AQ107" s="295">
        <f t="shared" si="8"/>
        <v>596.60000000000025</v>
      </c>
      <c r="AR107" s="295">
        <f t="shared" si="9"/>
        <v>597.8000000000003</v>
      </c>
      <c r="AS107" s="295">
        <f t="shared" si="10"/>
        <v>599.00000000000034</v>
      </c>
      <c r="AT107" s="295">
        <f t="shared" si="11"/>
        <v>600.20000000000039</v>
      </c>
      <c r="AU107" s="295">
        <f t="shared" si="12"/>
        <v>601.40000000000043</v>
      </c>
      <c r="AV107" s="295">
        <f t="shared" si="13"/>
        <v>602.60000000000048</v>
      </c>
      <c r="AW107" s="295">
        <f t="shared" si="14"/>
        <v>603.80000000000052</v>
      </c>
      <c r="AX107" s="300">
        <f t="shared" si="15"/>
        <v>605.00000000000057</v>
      </c>
      <c r="AY107" s="295">
        <f t="shared" si="16"/>
        <v>606.60000000000048</v>
      </c>
      <c r="AZ107" s="295">
        <f t="shared" si="17"/>
        <v>608.20000000000039</v>
      </c>
      <c r="BA107" s="295">
        <f t="shared" si="18"/>
        <v>609.8000000000003</v>
      </c>
      <c r="BB107" s="295">
        <f t="shared" si="19"/>
        <v>611.4000000000002</v>
      </c>
      <c r="BC107" s="295">
        <f t="shared" si="20"/>
        <v>613.00000000000023</v>
      </c>
      <c r="BD107" s="295">
        <f t="shared" si="21"/>
        <v>614.60000000000014</v>
      </c>
      <c r="BE107" s="295">
        <f t="shared" si="22"/>
        <v>616.20000000000005</v>
      </c>
      <c r="BF107" s="295">
        <f t="shared" si="23"/>
        <v>617.80000000000007</v>
      </c>
      <c r="BG107" s="295">
        <f t="shared" si="24"/>
        <v>619.40000000000009</v>
      </c>
      <c r="BH107" s="302">
        <v>621</v>
      </c>
      <c r="BI107" s="295">
        <f t="shared" si="26"/>
        <v>619</v>
      </c>
      <c r="BJ107" s="295">
        <f t="shared" si="27"/>
        <v>617</v>
      </c>
      <c r="BK107" s="295">
        <f t="shared" si="28"/>
        <v>615</v>
      </c>
      <c r="BL107" s="295">
        <f t="shared" si="29"/>
        <v>613</v>
      </c>
      <c r="BM107" s="295">
        <f t="shared" si="30"/>
        <v>611</v>
      </c>
      <c r="BN107" s="295">
        <f t="shared" si="31"/>
        <v>609</v>
      </c>
      <c r="BO107" s="295">
        <f t="shared" si="32"/>
        <v>607</v>
      </c>
      <c r="BP107" s="295">
        <f t="shared" si="33"/>
        <v>605</v>
      </c>
      <c r="BQ107" s="295">
        <f t="shared" si="34"/>
        <v>603</v>
      </c>
      <c r="BR107" s="302">
        <v>601</v>
      </c>
      <c r="BS107" s="295">
        <f t="shared" si="36"/>
        <v>603.20000000000005</v>
      </c>
      <c r="BT107" s="295">
        <f t="shared" si="37"/>
        <v>605.40000000000009</v>
      </c>
      <c r="BU107" s="295">
        <f t="shared" si="38"/>
        <v>607.60000000000014</v>
      </c>
      <c r="BV107" s="295">
        <f t="shared" si="39"/>
        <v>609.80000000000007</v>
      </c>
      <c r="BW107" s="295">
        <f t="shared" si="40"/>
        <v>612</v>
      </c>
      <c r="BX107" s="295">
        <f t="shared" si="41"/>
        <v>614.20000000000005</v>
      </c>
      <c r="BY107" s="295">
        <f t="shared" si="42"/>
        <v>616.40000000000009</v>
      </c>
      <c r="BZ107" s="295">
        <f t="shared" si="43"/>
        <v>618.6</v>
      </c>
      <c r="CA107" s="295">
        <f t="shared" si="44"/>
        <v>620.79999999999995</v>
      </c>
      <c r="CB107" s="302">
        <v>623</v>
      </c>
    </row>
    <row r="108" spans="5:80" s="283" customFormat="1">
      <c r="E108" s="293">
        <v>6</v>
      </c>
      <c r="F108" s="293">
        <v>550</v>
      </c>
      <c r="G108" s="293">
        <v>300</v>
      </c>
      <c r="H108" s="293">
        <v>-700</v>
      </c>
      <c r="I108" s="294"/>
      <c r="J108" s="293">
        <v>6</v>
      </c>
      <c r="K108" s="293">
        <v>480</v>
      </c>
      <c r="L108" s="293">
        <v>-200</v>
      </c>
      <c r="M108" s="293">
        <v>-1100</v>
      </c>
      <c r="N108" s="294"/>
      <c r="O108" s="295">
        <v>600</v>
      </c>
      <c r="P108" s="298">
        <v>230</v>
      </c>
      <c r="Q108" s="298">
        <v>60</v>
      </c>
      <c r="R108" s="298">
        <v>250</v>
      </c>
      <c r="S108" s="298">
        <v>60</v>
      </c>
      <c r="V108" s="301">
        <v>4000</v>
      </c>
      <c r="W108" s="301">
        <v>170</v>
      </c>
      <c r="X108" s="301">
        <v>120</v>
      </c>
      <c r="Y108" s="301">
        <v>426</v>
      </c>
      <c r="Z108" s="301">
        <v>455</v>
      </c>
      <c r="AA108" s="301">
        <v>502</v>
      </c>
      <c r="AB108" s="301">
        <v>486</v>
      </c>
      <c r="AC108" s="301">
        <v>575</v>
      </c>
      <c r="AK108" s="295">
        <v>600</v>
      </c>
      <c r="AL108" s="295">
        <f t="shared" si="4"/>
        <v>224</v>
      </c>
      <c r="AM108" s="295">
        <f t="shared" si="4"/>
        <v>209</v>
      </c>
      <c r="AN108" s="303">
        <f>AN107-4.8</f>
        <v>588.20000000000016</v>
      </c>
      <c r="AO108" s="295">
        <f t="shared" si="6"/>
        <v>589.38000000000022</v>
      </c>
      <c r="AP108" s="295">
        <f t="shared" si="7"/>
        <v>590.56000000000029</v>
      </c>
      <c r="AQ108" s="295">
        <f t="shared" si="8"/>
        <v>591.74000000000035</v>
      </c>
      <c r="AR108" s="295">
        <f t="shared" si="9"/>
        <v>592.92000000000041</v>
      </c>
      <c r="AS108" s="295">
        <f t="shared" si="10"/>
        <v>594.10000000000048</v>
      </c>
      <c r="AT108" s="295">
        <f t="shared" si="11"/>
        <v>595.28000000000054</v>
      </c>
      <c r="AU108" s="295">
        <f t="shared" si="12"/>
        <v>596.46000000000049</v>
      </c>
      <c r="AV108" s="295">
        <f t="shared" si="13"/>
        <v>597.64000000000055</v>
      </c>
      <c r="AW108" s="295">
        <f t="shared" si="14"/>
        <v>598.82000000000062</v>
      </c>
      <c r="AX108" s="298">
        <f>AX107-5</f>
        <v>600.00000000000057</v>
      </c>
      <c r="AY108" s="295">
        <f t="shared" si="16"/>
        <v>601.66000000000054</v>
      </c>
      <c r="AZ108" s="295">
        <f t="shared" si="17"/>
        <v>603.3200000000005</v>
      </c>
      <c r="BA108" s="295">
        <f t="shared" si="18"/>
        <v>604.98000000000047</v>
      </c>
      <c r="BB108" s="295">
        <f t="shared" si="19"/>
        <v>606.64000000000044</v>
      </c>
      <c r="BC108" s="295">
        <f t="shared" si="20"/>
        <v>608.30000000000041</v>
      </c>
      <c r="BD108" s="295">
        <f t="shared" si="21"/>
        <v>609.96000000000038</v>
      </c>
      <c r="BE108" s="295">
        <f t="shared" si="22"/>
        <v>611.62000000000035</v>
      </c>
      <c r="BF108" s="295">
        <f t="shared" si="23"/>
        <v>613.2800000000002</v>
      </c>
      <c r="BG108" s="295">
        <f t="shared" si="24"/>
        <v>614.94000000000005</v>
      </c>
      <c r="BH108" s="298">
        <f>BH107-4.4</f>
        <v>616.6</v>
      </c>
      <c r="BI108" s="295">
        <f t="shared" si="26"/>
        <v>614.76</v>
      </c>
      <c r="BJ108" s="295">
        <f t="shared" si="27"/>
        <v>612.91999999999996</v>
      </c>
      <c r="BK108" s="295">
        <f t="shared" si="28"/>
        <v>611.07999999999993</v>
      </c>
      <c r="BL108" s="295">
        <f t="shared" si="29"/>
        <v>609.2399999999999</v>
      </c>
      <c r="BM108" s="295">
        <f t="shared" si="30"/>
        <v>607.39999999999986</v>
      </c>
      <c r="BN108" s="295">
        <f t="shared" si="31"/>
        <v>605.55999999999995</v>
      </c>
      <c r="BO108" s="295">
        <f t="shared" si="32"/>
        <v>603.72</v>
      </c>
      <c r="BP108" s="295">
        <f t="shared" si="33"/>
        <v>601.88</v>
      </c>
      <c r="BQ108" s="295">
        <f t="shared" si="34"/>
        <v>600.04</v>
      </c>
      <c r="BR108" s="298">
        <f>BR107-2.8</f>
        <v>598.20000000000005</v>
      </c>
      <c r="BS108" s="295">
        <f t="shared" si="36"/>
        <v>600.5</v>
      </c>
      <c r="BT108" s="295">
        <f t="shared" si="37"/>
        <v>602.79999999999995</v>
      </c>
      <c r="BU108" s="295">
        <f t="shared" si="38"/>
        <v>605.09999999999991</v>
      </c>
      <c r="BV108" s="295">
        <f t="shared" si="39"/>
        <v>607.4</v>
      </c>
      <c r="BW108" s="295">
        <f t="shared" si="40"/>
        <v>609.70000000000005</v>
      </c>
      <c r="BX108" s="295">
        <f t="shared" si="41"/>
        <v>612</v>
      </c>
      <c r="BY108" s="295">
        <f t="shared" si="42"/>
        <v>614.29999999999995</v>
      </c>
      <c r="BZ108" s="295">
        <f t="shared" si="43"/>
        <v>616.6</v>
      </c>
      <c r="CA108" s="295">
        <f t="shared" si="44"/>
        <v>618.90000000000009</v>
      </c>
      <c r="CB108" s="298">
        <f>CB107-1.8</f>
        <v>621.20000000000005</v>
      </c>
    </row>
    <row r="109" spans="5:80" s="283" customFormat="1">
      <c r="E109" s="293">
        <v>7</v>
      </c>
      <c r="F109" s="293">
        <v>690</v>
      </c>
      <c r="G109" s="293">
        <v>430</v>
      </c>
      <c r="H109" s="293">
        <v>-630</v>
      </c>
      <c r="I109" s="294"/>
      <c r="J109" s="293">
        <v>7</v>
      </c>
      <c r="K109" s="293">
        <v>620</v>
      </c>
      <c r="L109" s="293">
        <v>80</v>
      </c>
      <c r="M109" s="293">
        <v>-970</v>
      </c>
      <c r="N109" s="294"/>
      <c r="O109" s="295">
        <v>700</v>
      </c>
      <c r="P109" s="298">
        <v>230</v>
      </c>
      <c r="Q109" s="298">
        <v>60</v>
      </c>
      <c r="R109" s="298">
        <v>250</v>
      </c>
      <c r="S109" s="298">
        <v>60</v>
      </c>
      <c r="V109" s="301">
        <v>5000</v>
      </c>
      <c r="W109" s="301">
        <v>120</v>
      </c>
      <c r="X109" s="304">
        <v>0</v>
      </c>
      <c r="Y109" s="301">
        <v>354</v>
      </c>
      <c r="Z109" s="301">
        <v>406</v>
      </c>
      <c r="AA109" s="301">
        <v>488</v>
      </c>
      <c r="AB109" s="301">
        <v>0</v>
      </c>
      <c r="AC109" s="301">
        <v>0</v>
      </c>
      <c r="AK109" s="295">
        <v>700</v>
      </c>
      <c r="AL109" s="295">
        <f t="shared" si="4"/>
        <v>223</v>
      </c>
      <c r="AM109" s="295">
        <f t="shared" si="4"/>
        <v>208</v>
      </c>
      <c r="AN109" s="303">
        <f t="shared" ref="AN109:AN112" si="46">AN108-4.8</f>
        <v>583.4000000000002</v>
      </c>
      <c r="AO109" s="295">
        <f t="shared" si="6"/>
        <v>584.56000000000029</v>
      </c>
      <c r="AP109" s="295">
        <f t="shared" si="7"/>
        <v>585.72000000000037</v>
      </c>
      <c r="AQ109" s="295">
        <f t="shared" si="8"/>
        <v>586.88000000000034</v>
      </c>
      <c r="AR109" s="295">
        <f t="shared" si="9"/>
        <v>588.04000000000042</v>
      </c>
      <c r="AS109" s="295">
        <f t="shared" si="10"/>
        <v>589.2000000000005</v>
      </c>
      <c r="AT109" s="295">
        <f t="shared" si="11"/>
        <v>590.36000000000047</v>
      </c>
      <c r="AU109" s="295">
        <f t="shared" si="12"/>
        <v>591.52000000000044</v>
      </c>
      <c r="AV109" s="295">
        <f t="shared" si="13"/>
        <v>592.68000000000052</v>
      </c>
      <c r="AW109" s="295">
        <f t="shared" si="14"/>
        <v>593.8400000000006</v>
      </c>
      <c r="AX109" s="298">
        <f t="shared" ref="AX109:AX111" si="47">AX108-5</f>
        <v>595.00000000000057</v>
      </c>
      <c r="AY109" s="295">
        <f t="shared" si="16"/>
        <v>596.72000000000048</v>
      </c>
      <c r="AZ109" s="295">
        <f t="shared" si="17"/>
        <v>598.4400000000004</v>
      </c>
      <c r="BA109" s="295">
        <f t="shared" si="18"/>
        <v>600.16000000000031</v>
      </c>
      <c r="BB109" s="295">
        <f t="shared" si="19"/>
        <v>601.88000000000022</v>
      </c>
      <c r="BC109" s="295">
        <f t="shared" si="20"/>
        <v>603.60000000000014</v>
      </c>
      <c r="BD109" s="295">
        <f t="shared" si="21"/>
        <v>605.32000000000016</v>
      </c>
      <c r="BE109" s="295">
        <f t="shared" si="22"/>
        <v>607.04000000000019</v>
      </c>
      <c r="BF109" s="295">
        <f t="shared" si="23"/>
        <v>608.7600000000001</v>
      </c>
      <c r="BG109" s="295">
        <f t="shared" si="24"/>
        <v>610.48</v>
      </c>
      <c r="BH109" s="298">
        <f t="shared" ref="BH109:BH111" si="48">BH108-4.4</f>
        <v>612.20000000000005</v>
      </c>
      <c r="BI109" s="295">
        <f t="shared" si="26"/>
        <v>610.5200000000001</v>
      </c>
      <c r="BJ109" s="295">
        <f t="shared" si="27"/>
        <v>608.84000000000015</v>
      </c>
      <c r="BK109" s="295">
        <f t="shared" si="28"/>
        <v>607.16000000000008</v>
      </c>
      <c r="BL109" s="295">
        <f t="shared" si="29"/>
        <v>605.48000000000013</v>
      </c>
      <c r="BM109" s="295">
        <f t="shared" si="30"/>
        <v>603.80000000000018</v>
      </c>
      <c r="BN109" s="295">
        <f t="shared" si="31"/>
        <v>602.12000000000012</v>
      </c>
      <c r="BO109" s="295">
        <f t="shared" si="32"/>
        <v>600.44000000000005</v>
      </c>
      <c r="BP109" s="295">
        <f t="shared" si="33"/>
        <v>598.7600000000001</v>
      </c>
      <c r="BQ109" s="295">
        <f t="shared" si="34"/>
        <v>597.08000000000015</v>
      </c>
      <c r="BR109" s="298">
        <f t="shared" ref="BR109:BR111" si="49">BR108-2.8</f>
        <v>595.40000000000009</v>
      </c>
      <c r="BS109" s="295">
        <f t="shared" si="36"/>
        <v>597.80000000000007</v>
      </c>
      <c r="BT109" s="295">
        <f t="shared" si="37"/>
        <v>600.20000000000005</v>
      </c>
      <c r="BU109" s="295">
        <f t="shared" si="38"/>
        <v>602.6</v>
      </c>
      <c r="BV109" s="295">
        <f t="shared" si="39"/>
        <v>605</v>
      </c>
      <c r="BW109" s="295">
        <f t="shared" si="40"/>
        <v>607.4</v>
      </c>
      <c r="BX109" s="295">
        <f t="shared" si="41"/>
        <v>609.79999999999995</v>
      </c>
      <c r="BY109" s="295">
        <f t="shared" si="42"/>
        <v>612.20000000000005</v>
      </c>
      <c r="BZ109" s="295">
        <f t="shared" si="43"/>
        <v>614.6</v>
      </c>
      <c r="CA109" s="295">
        <f t="shared" si="44"/>
        <v>617</v>
      </c>
      <c r="CB109" s="298">
        <f t="shared" ref="CB109:CB111" si="50">CB108-1.8</f>
        <v>619.40000000000009</v>
      </c>
    </row>
    <row r="110" spans="5:80" s="283" customFormat="1">
      <c r="E110" s="293">
        <v>8</v>
      </c>
      <c r="F110" s="293">
        <v>825</v>
      </c>
      <c r="G110" s="293">
        <v>540</v>
      </c>
      <c r="H110" s="293">
        <v>-520</v>
      </c>
      <c r="I110" s="294"/>
      <c r="J110" s="293">
        <v>8</v>
      </c>
      <c r="K110" s="293">
        <v>780</v>
      </c>
      <c r="L110" s="293">
        <v>330</v>
      </c>
      <c r="M110" s="293">
        <v>-850</v>
      </c>
      <c r="N110" s="294"/>
      <c r="O110" s="295">
        <v>800</v>
      </c>
      <c r="P110" s="298">
        <v>230</v>
      </c>
      <c r="Q110" s="298">
        <v>60</v>
      </c>
      <c r="R110" s="298">
        <v>250</v>
      </c>
      <c r="S110" s="298">
        <v>60</v>
      </c>
      <c r="AK110" s="295">
        <v>800</v>
      </c>
      <c r="AL110" s="295">
        <f t="shared" si="4"/>
        <v>222</v>
      </c>
      <c r="AM110" s="295">
        <f t="shared" si="4"/>
        <v>207</v>
      </c>
      <c r="AN110" s="303">
        <f t="shared" si="46"/>
        <v>578.60000000000025</v>
      </c>
      <c r="AO110" s="295">
        <f t="shared" si="6"/>
        <v>579.74000000000024</v>
      </c>
      <c r="AP110" s="295">
        <f t="shared" si="7"/>
        <v>580.88000000000022</v>
      </c>
      <c r="AQ110" s="295">
        <f t="shared" si="8"/>
        <v>582.02000000000021</v>
      </c>
      <c r="AR110" s="295">
        <f t="shared" si="9"/>
        <v>583.16000000000031</v>
      </c>
      <c r="AS110" s="295">
        <f t="shared" si="10"/>
        <v>584.30000000000041</v>
      </c>
      <c r="AT110" s="295">
        <f t="shared" si="11"/>
        <v>585.4400000000004</v>
      </c>
      <c r="AU110" s="295">
        <f t="shared" si="12"/>
        <v>586.58000000000038</v>
      </c>
      <c r="AV110" s="295">
        <f t="shared" si="13"/>
        <v>587.72000000000048</v>
      </c>
      <c r="AW110" s="295">
        <f t="shared" si="14"/>
        <v>588.86000000000058</v>
      </c>
      <c r="AX110" s="298">
        <f t="shared" si="47"/>
        <v>590.00000000000057</v>
      </c>
      <c r="AY110" s="295">
        <f t="shared" si="16"/>
        <v>591.78000000000054</v>
      </c>
      <c r="AZ110" s="295">
        <f t="shared" si="17"/>
        <v>593.56000000000051</v>
      </c>
      <c r="BA110" s="295">
        <f t="shared" si="18"/>
        <v>595.34000000000049</v>
      </c>
      <c r="BB110" s="295">
        <f t="shared" si="19"/>
        <v>597.12000000000046</v>
      </c>
      <c r="BC110" s="295">
        <f t="shared" si="20"/>
        <v>598.90000000000043</v>
      </c>
      <c r="BD110" s="295">
        <f t="shared" si="21"/>
        <v>600.6800000000004</v>
      </c>
      <c r="BE110" s="295">
        <f t="shared" si="22"/>
        <v>602.46000000000026</v>
      </c>
      <c r="BF110" s="295">
        <f t="shared" si="23"/>
        <v>604.24000000000024</v>
      </c>
      <c r="BG110" s="295">
        <f t="shared" si="24"/>
        <v>606.02000000000021</v>
      </c>
      <c r="BH110" s="298">
        <f t="shared" si="48"/>
        <v>607.80000000000007</v>
      </c>
      <c r="BI110" s="295">
        <f t="shared" si="26"/>
        <v>606.28000000000009</v>
      </c>
      <c r="BJ110" s="295">
        <f t="shared" si="27"/>
        <v>604.7600000000001</v>
      </c>
      <c r="BK110" s="295">
        <f t="shared" si="28"/>
        <v>603.24000000000012</v>
      </c>
      <c r="BL110" s="295">
        <f t="shared" si="29"/>
        <v>601.72000000000014</v>
      </c>
      <c r="BM110" s="295">
        <f t="shared" si="30"/>
        <v>600.20000000000016</v>
      </c>
      <c r="BN110" s="295">
        <f t="shared" si="31"/>
        <v>598.68000000000018</v>
      </c>
      <c r="BO110" s="295">
        <f t="shared" si="32"/>
        <v>597.1600000000002</v>
      </c>
      <c r="BP110" s="295">
        <f t="shared" si="33"/>
        <v>595.64000000000021</v>
      </c>
      <c r="BQ110" s="295">
        <f t="shared" si="34"/>
        <v>594.12000000000012</v>
      </c>
      <c r="BR110" s="298">
        <f t="shared" si="49"/>
        <v>592.60000000000014</v>
      </c>
      <c r="BS110" s="295">
        <f t="shared" si="36"/>
        <v>595.10000000000014</v>
      </c>
      <c r="BT110" s="295">
        <f t="shared" si="37"/>
        <v>597.60000000000014</v>
      </c>
      <c r="BU110" s="295">
        <f t="shared" si="38"/>
        <v>600.10000000000014</v>
      </c>
      <c r="BV110" s="295">
        <f t="shared" si="39"/>
        <v>602.60000000000014</v>
      </c>
      <c r="BW110" s="295">
        <f t="shared" si="40"/>
        <v>605.10000000000014</v>
      </c>
      <c r="BX110" s="295">
        <f t="shared" si="41"/>
        <v>607.60000000000014</v>
      </c>
      <c r="BY110" s="295">
        <f t="shared" si="42"/>
        <v>610.10000000000014</v>
      </c>
      <c r="BZ110" s="295">
        <f t="shared" si="43"/>
        <v>612.60000000000014</v>
      </c>
      <c r="CA110" s="295">
        <f t="shared" si="44"/>
        <v>615.10000000000014</v>
      </c>
      <c r="CB110" s="298">
        <f t="shared" si="50"/>
        <v>617.60000000000014</v>
      </c>
    </row>
    <row r="111" spans="5:80" s="283" customFormat="1">
      <c r="E111" s="293">
        <v>9</v>
      </c>
      <c r="F111" s="293">
        <v>1000</v>
      </c>
      <c r="G111" s="293">
        <v>810</v>
      </c>
      <c r="H111" s="293">
        <v>-420</v>
      </c>
      <c r="I111" s="294"/>
      <c r="J111" s="293">
        <v>9</v>
      </c>
      <c r="K111" s="293">
        <v>980</v>
      </c>
      <c r="L111" s="293">
        <v>600</v>
      </c>
      <c r="M111" s="293">
        <v>-710</v>
      </c>
      <c r="N111" s="294"/>
      <c r="O111" s="295">
        <v>900</v>
      </c>
      <c r="P111" s="298">
        <v>230</v>
      </c>
      <c r="Q111" s="298">
        <v>60</v>
      </c>
      <c r="R111" s="298">
        <v>250</v>
      </c>
      <c r="S111" s="298">
        <v>60</v>
      </c>
      <c r="AK111" s="295">
        <v>900</v>
      </c>
      <c r="AL111" s="295">
        <f t="shared" si="4"/>
        <v>221</v>
      </c>
      <c r="AM111" s="295">
        <f t="shared" si="4"/>
        <v>206</v>
      </c>
      <c r="AN111" s="303">
        <f t="shared" si="46"/>
        <v>573.8000000000003</v>
      </c>
      <c r="AO111" s="295">
        <f t="shared" si="6"/>
        <v>574.9200000000003</v>
      </c>
      <c r="AP111" s="295">
        <f t="shared" si="7"/>
        <v>576.0400000000003</v>
      </c>
      <c r="AQ111" s="295">
        <f t="shared" si="8"/>
        <v>577.16000000000031</v>
      </c>
      <c r="AR111" s="295">
        <f t="shared" si="9"/>
        <v>578.28000000000031</v>
      </c>
      <c r="AS111" s="295">
        <f t="shared" si="10"/>
        <v>579.40000000000032</v>
      </c>
      <c r="AT111" s="295">
        <f t="shared" si="11"/>
        <v>580.52000000000032</v>
      </c>
      <c r="AU111" s="295">
        <f t="shared" si="12"/>
        <v>581.64000000000033</v>
      </c>
      <c r="AV111" s="295">
        <f t="shared" si="13"/>
        <v>582.76000000000045</v>
      </c>
      <c r="AW111" s="295">
        <f t="shared" si="14"/>
        <v>583.88000000000056</v>
      </c>
      <c r="AX111" s="298">
        <f t="shared" si="47"/>
        <v>585.00000000000057</v>
      </c>
      <c r="AY111" s="295">
        <f t="shared" si="16"/>
        <v>586.84000000000049</v>
      </c>
      <c r="AZ111" s="295">
        <f t="shared" si="17"/>
        <v>588.6800000000004</v>
      </c>
      <c r="BA111" s="295">
        <f t="shared" si="18"/>
        <v>590.52000000000032</v>
      </c>
      <c r="BB111" s="295">
        <f t="shared" si="19"/>
        <v>592.36000000000024</v>
      </c>
      <c r="BC111" s="295">
        <f t="shared" si="20"/>
        <v>594.20000000000027</v>
      </c>
      <c r="BD111" s="295">
        <f t="shared" si="21"/>
        <v>596.04000000000019</v>
      </c>
      <c r="BE111" s="295">
        <f t="shared" si="22"/>
        <v>597.88000000000011</v>
      </c>
      <c r="BF111" s="295">
        <f t="shared" si="23"/>
        <v>599.72000000000014</v>
      </c>
      <c r="BG111" s="295">
        <f t="shared" si="24"/>
        <v>601.56000000000017</v>
      </c>
      <c r="BH111" s="298">
        <f t="shared" si="48"/>
        <v>603.40000000000009</v>
      </c>
      <c r="BI111" s="295">
        <f t="shared" si="26"/>
        <v>602.04000000000008</v>
      </c>
      <c r="BJ111" s="295">
        <f t="shared" si="27"/>
        <v>600.68000000000006</v>
      </c>
      <c r="BK111" s="295">
        <f t="shared" si="28"/>
        <v>599.32000000000005</v>
      </c>
      <c r="BL111" s="295">
        <f t="shared" si="29"/>
        <v>597.96</v>
      </c>
      <c r="BM111" s="295">
        <f t="shared" si="30"/>
        <v>596.6</v>
      </c>
      <c r="BN111" s="295">
        <f t="shared" si="31"/>
        <v>595.24</v>
      </c>
      <c r="BO111" s="295">
        <f t="shared" si="32"/>
        <v>593.88000000000011</v>
      </c>
      <c r="BP111" s="295">
        <f t="shared" si="33"/>
        <v>592.5200000000001</v>
      </c>
      <c r="BQ111" s="295">
        <f t="shared" si="34"/>
        <v>591.16000000000008</v>
      </c>
      <c r="BR111" s="298">
        <f t="shared" si="49"/>
        <v>589.80000000000018</v>
      </c>
      <c r="BS111" s="295">
        <f t="shared" si="36"/>
        <v>592.4000000000002</v>
      </c>
      <c r="BT111" s="295">
        <f t="shared" si="37"/>
        <v>595.00000000000023</v>
      </c>
      <c r="BU111" s="295">
        <f t="shared" si="38"/>
        <v>597.60000000000025</v>
      </c>
      <c r="BV111" s="295">
        <f t="shared" si="39"/>
        <v>600.20000000000027</v>
      </c>
      <c r="BW111" s="295">
        <f t="shared" si="40"/>
        <v>602.8000000000003</v>
      </c>
      <c r="BX111" s="295">
        <f t="shared" si="41"/>
        <v>605.40000000000032</v>
      </c>
      <c r="BY111" s="295">
        <f t="shared" si="42"/>
        <v>608.00000000000023</v>
      </c>
      <c r="BZ111" s="295">
        <f t="shared" si="43"/>
        <v>610.60000000000025</v>
      </c>
      <c r="CA111" s="295">
        <f t="shared" si="44"/>
        <v>613.20000000000027</v>
      </c>
      <c r="CB111" s="298">
        <f t="shared" si="50"/>
        <v>615.80000000000018</v>
      </c>
    </row>
    <row r="112" spans="5:80" s="283" customFormat="1">
      <c r="E112" s="293">
        <v>10</v>
      </c>
      <c r="F112" s="293">
        <v>1250</v>
      </c>
      <c r="G112" s="293">
        <v>1030</v>
      </c>
      <c r="H112" s="293">
        <v>-300</v>
      </c>
      <c r="I112" s="294"/>
      <c r="J112" s="293">
        <v>10</v>
      </c>
      <c r="K112" s="293">
        <v>1220</v>
      </c>
      <c r="L112" s="293">
        <v>950</v>
      </c>
      <c r="M112" s="293">
        <v>-500</v>
      </c>
      <c r="N112" s="294"/>
      <c r="O112" s="295">
        <v>1000</v>
      </c>
      <c r="P112" s="298">
        <v>230</v>
      </c>
      <c r="Q112" s="298">
        <v>60</v>
      </c>
      <c r="R112" s="298">
        <v>250</v>
      </c>
      <c r="S112" s="298">
        <v>60</v>
      </c>
      <c r="AK112" s="295">
        <v>1000</v>
      </c>
      <c r="AL112" s="295">
        <f t="shared" si="4"/>
        <v>220</v>
      </c>
      <c r="AM112" s="295">
        <f t="shared" si="4"/>
        <v>205</v>
      </c>
      <c r="AN112" s="300">
        <f t="shared" si="46"/>
        <v>569.00000000000034</v>
      </c>
      <c r="AO112" s="295">
        <f t="shared" si="6"/>
        <v>570.10000000000036</v>
      </c>
      <c r="AP112" s="295">
        <f t="shared" si="7"/>
        <v>571.20000000000027</v>
      </c>
      <c r="AQ112" s="295">
        <f t="shared" si="8"/>
        <v>572.30000000000018</v>
      </c>
      <c r="AR112" s="295">
        <f t="shared" si="9"/>
        <v>573.4000000000002</v>
      </c>
      <c r="AS112" s="295">
        <f t="shared" si="10"/>
        <v>574.50000000000023</v>
      </c>
      <c r="AT112" s="295">
        <f t="shared" si="11"/>
        <v>575.60000000000014</v>
      </c>
      <c r="AU112" s="295">
        <f t="shared" si="12"/>
        <v>576.70000000000005</v>
      </c>
      <c r="AV112" s="295">
        <f t="shared" si="13"/>
        <v>577.80000000000007</v>
      </c>
      <c r="AW112" s="295">
        <f t="shared" si="14"/>
        <v>578.90000000000009</v>
      </c>
      <c r="AX112" s="302">
        <v>580</v>
      </c>
      <c r="AY112" s="295">
        <f t="shared" si="16"/>
        <v>581.9</v>
      </c>
      <c r="AZ112" s="295">
        <f t="shared" si="17"/>
        <v>583.79999999999995</v>
      </c>
      <c r="BA112" s="295">
        <f t="shared" si="18"/>
        <v>585.69999999999993</v>
      </c>
      <c r="BB112" s="295">
        <f t="shared" si="19"/>
        <v>587.59999999999991</v>
      </c>
      <c r="BC112" s="295">
        <f t="shared" si="20"/>
        <v>589.49999999999989</v>
      </c>
      <c r="BD112" s="295">
        <f t="shared" si="21"/>
        <v>591.39999999999986</v>
      </c>
      <c r="BE112" s="295">
        <f t="shared" si="22"/>
        <v>593.29999999999995</v>
      </c>
      <c r="BF112" s="295">
        <f t="shared" si="23"/>
        <v>595.19999999999993</v>
      </c>
      <c r="BG112" s="295">
        <f t="shared" si="24"/>
        <v>597.09999999999991</v>
      </c>
      <c r="BH112" s="302">
        <v>599</v>
      </c>
      <c r="BI112" s="295">
        <f t="shared" si="26"/>
        <v>597.79999999999995</v>
      </c>
      <c r="BJ112" s="295">
        <f t="shared" si="27"/>
        <v>596.59999999999991</v>
      </c>
      <c r="BK112" s="295">
        <f t="shared" si="28"/>
        <v>595.39999999999986</v>
      </c>
      <c r="BL112" s="295">
        <f t="shared" si="29"/>
        <v>594.19999999999993</v>
      </c>
      <c r="BM112" s="295">
        <f t="shared" si="30"/>
        <v>593</v>
      </c>
      <c r="BN112" s="295">
        <f t="shared" si="31"/>
        <v>591.79999999999995</v>
      </c>
      <c r="BO112" s="295">
        <f t="shared" si="32"/>
        <v>590.59999999999991</v>
      </c>
      <c r="BP112" s="295">
        <f t="shared" si="33"/>
        <v>589.4</v>
      </c>
      <c r="BQ112" s="295">
        <f t="shared" si="34"/>
        <v>588.20000000000005</v>
      </c>
      <c r="BR112" s="302">
        <v>587</v>
      </c>
      <c r="BS112" s="295">
        <f t="shared" si="36"/>
        <v>589.70000000000005</v>
      </c>
      <c r="BT112" s="295">
        <f t="shared" si="37"/>
        <v>592.40000000000009</v>
      </c>
      <c r="BU112" s="295">
        <f t="shared" si="38"/>
        <v>595.10000000000014</v>
      </c>
      <c r="BV112" s="295">
        <f t="shared" si="39"/>
        <v>597.80000000000007</v>
      </c>
      <c r="BW112" s="295">
        <f t="shared" si="40"/>
        <v>600.5</v>
      </c>
      <c r="BX112" s="295">
        <f t="shared" si="41"/>
        <v>603.20000000000005</v>
      </c>
      <c r="BY112" s="295">
        <f t="shared" si="42"/>
        <v>605.90000000000009</v>
      </c>
      <c r="BZ112" s="295">
        <f t="shared" si="43"/>
        <v>608.6</v>
      </c>
      <c r="CA112" s="295">
        <f t="shared" si="44"/>
        <v>611.29999999999995</v>
      </c>
      <c r="CB112" s="302">
        <v>614</v>
      </c>
    </row>
    <row r="113" spans="5:80" s="283" customFormat="1" ht="17" thickBot="1">
      <c r="E113" s="293">
        <v>11</v>
      </c>
      <c r="F113" s="293">
        <v>1400</v>
      </c>
      <c r="G113" s="293">
        <v>1270</v>
      </c>
      <c r="H113" s="293">
        <v>-300</v>
      </c>
      <c r="I113" s="294"/>
      <c r="J113" s="293">
        <v>11</v>
      </c>
      <c r="K113" s="293">
        <v>1500</v>
      </c>
      <c r="L113" s="293">
        <v>1350</v>
      </c>
      <c r="M113" s="293">
        <v>-500</v>
      </c>
      <c r="N113" s="294"/>
      <c r="O113" s="295">
        <v>1100</v>
      </c>
      <c r="P113" s="298">
        <f>P112-3.5</f>
        <v>226.5</v>
      </c>
      <c r="Q113" s="298">
        <v>60</v>
      </c>
      <c r="R113" s="298">
        <f>R112-2</f>
        <v>248</v>
      </c>
      <c r="S113" s="298">
        <v>60</v>
      </c>
      <c r="AK113" s="295">
        <v>1100</v>
      </c>
      <c r="AL113" s="295">
        <f t="shared" si="4"/>
        <v>219</v>
      </c>
      <c r="AM113" s="295">
        <f t="shared" si="4"/>
        <v>204</v>
      </c>
      <c r="AN113" s="298">
        <f>AN112-4.4</f>
        <v>564.60000000000036</v>
      </c>
      <c r="AO113" s="295">
        <f t="shared" si="6"/>
        <v>565.8000000000003</v>
      </c>
      <c r="AP113" s="295">
        <f t="shared" si="7"/>
        <v>567.00000000000023</v>
      </c>
      <c r="AQ113" s="295">
        <f t="shared" si="8"/>
        <v>568.20000000000016</v>
      </c>
      <c r="AR113" s="295">
        <f t="shared" si="9"/>
        <v>569.40000000000009</v>
      </c>
      <c r="AS113" s="295">
        <f t="shared" si="10"/>
        <v>570.60000000000014</v>
      </c>
      <c r="AT113" s="295">
        <f t="shared" si="11"/>
        <v>571.80000000000007</v>
      </c>
      <c r="AU113" s="295">
        <f t="shared" si="12"/>
        <v>573</v>
      </c>
      <c r="AV113" s="295">
        <f t="shared" si="13"/>
        <v>574.20000000000005</v>
      </c>
      <c r="AW113" s="295">
        <f t="shared" si="14"/>
        <v>575.40000000000009</v>
      </c>
      <c r="AX113" s="298">
        <f>AX112-3.4</f>
        <v>576.6</v>
      </c>
      <c r="AY113" s="295">
        <f t="shared" si="16"/>
        <v>578.57000000000005</v>
      </c>
      <c r="AZ113" s="295">
        <f t="shared" si="17"/>
        <v>580.54000000000008</v>
      </c>
      <c r="BA113" s="295">
        <f t="shared" si="18"/>
        <v>582.5100000000001</v>
      </c>
      <c r="BB113" s="295">
        <f t="shared" si="19"/>
        <v>584.48000000000013</v>
      </c>
      <c r="BC113" s="295">
        <f t="shared" si="20"/>
        <v>586.45000000000005</v>
      </c>
      <c r="BD113" s="295">
        <f t="shared" si="21"/>
        <v>588.42000000000007</v>
      </c>
      <c r="BE113" s="295">
        <f t="shared" si="22"/>
        <v>590.3900000000001</v>
      </c>
      <c r="BF113" s="295">
        <f t="shared" si="23"/>
        <v>592.36</v>
      </c>
      <c r="BG113" s="295">
        <f t="shared" si="24"/>
        <v>594.32999999999993</v>
      </c>
      <c r="BH113" s="298">
        <f>BH112-2.7</f>
        <v>596.29999999999995</v>
      </c>
      <c r="BI113" s="295">
        <f t="shared" si="26"/>
        <v>595.08999999999992</v>
      </c>
      <c r="BJ113" s="295">
        <f t="shared" si="27"/>
        <v>593.87999999999988</v>
      </c>
      <c r="BK113" s="295">
        <f t="shared" si="28"/>
        <v>592.66999999999985</v>
      </c>
      <c r="BL113" s="295">
        <f t="shared" si="29"/>
        <v>591.45999999999992</v>
      </c>
      <c r="BM113" s="295">
        <f t="shared" si="30"/>
        <v>590.25</v>
      </c>
      <c r="BN113" s="295">
        <f t="shared" si="31"/>
        <v>589.04</v>
      </c>
      <c r="BO113" s="295">
        <f t="shared" si="32"/>
        <v>587.82999999999993</v>
      </c>
      <c r="BP113" s="295">
        <f t="shared" si="33"/>
        <v>586.62</v>
      </c>
      <c r="BQ113" s="295">
        <f t="shared" si="34"/>
        <v>585.41000000000008</v>
      </c>
      <c r="BR113" s="298">
        <f>BR112-2.8</f>
        <v>584.20000000000005</v>
      </c>
      <c r="BS113" s="295">
        <f t="shared" si="36"/>
        <v>586.96</v>
      </c>
      <c r="BT113" s="295">
        <f t="shared" si="37"/>
        <v>589.72</v>
      </c>
      <c r="BU113" s="295">
        <f t="shared" si="38"/>
        <v>592.48</v>
      </c>
      <c r="BV113" s="295">
        <f t="shared" si="39"/>
        <v>595.24</v>
      </c>
      <c r="BW113" s="295">
        <f t="shared" si="40"/>
        <v>598</v>
      </c>
      <c r="BX113" s="295">
        <f t="shared" si="41"/>
        <v>600.76</v>
      </c>
      <c r="BY113" s="295">
        <f t="shared" si="42"/>
        <v>603.52</v>
      </c>
      <c r="BZ113" s="295">
        <f t="shared" si="43"/>
        <v>606.28</v>
      </c>
      <c r="CA113" s="295">
        <f t="shared" si="44"/>
        <v>609.04</v>
      </c>
      <c r="CB113" s="298">
        <f>CB112-2.2</f>
        <v>611.79999999999995</v>
      </c>
    </row>
    <row r="114" spans="5:80" s="283" customFormat="1">
      <c r="E114" s="293">
        <v>12</v>
      </c>
      <c r="F114" s="293">
        <v>1400</v>
      </c>
      <c r="G114" s="293">
        <v>1410</v>
      </c>
      <c r="H114" s="293">
        <v>-300</v>
      </c>
      <c r="I114" s="294"/>
      <c r="J114" s="293">
        <v>12</v>
      </c>
      <c r="K114" s="293">
        <v>1800</v>
      </c>
      <c r="L114" s="293">
        <v>1350</v>
      </c>
      <c r="M114" s="293">
        <v>-500</v>
      </c>
      <c r="N114" s="294"/>
      <c r="O114" s="295">
        <v>1200</v>
      </c>
      <c r="P114" s="298">
        <f t="shared" ref="P114:P149" si="51">P113-3.5</f>
        <v>223</v>
      </c>
      <c r="Q114" s="298">
        <v>60</v>
      </c>
      <c r="R114" s="298">
        <f t="shared" ref="R114:R132" si="52">R113-2</f>
        <v>246</v>
      </c>
      <c r="S114" s="298">
        <v>60</v>
      </c>
      <c r="U114" s="305">
        <f>IF(N15="ON",200,0)</f>
        <v>0</v>
      </c>
      <c r="V114" s="306"/>
      <c r="W114" s="306">
        <f>IF(P15="√",47,0)</f>
        <v>0</v>
      </c>
      <c r="X114" s="306"/>
      <c r="Y114" s="306">
        <f>IF(R15="√",250,0)</f>
        <v>0</v>
      </c>
      <c r="Z114" s="306"/>
      <c r="AA114" s="306"/>
      <c r="AB114" s="306">
        <f>IF(T15="√ EMPTY",90,IF(T15="√ FULL",2590,0))</f>
        <v>0</v>
      </c>
      <c r="AC114" s="306"/>
      <c r="AD114" s="307">
        <f>IF(W15="√",300,0)</f>
        <v>0</v>
      </c>
      <c r="AK114" s="295">
        <v>1200</v>
      </c>
      <c r="AL114" s="295">
        <f t="shared" si="4"/>
        <v>218</v>
      </c>
      <c r="AM114" s="295">
        <f t="shared" si="4"/>
        <v>203</v>
      </c>
      <c r="AN114" s="298">
        <f t="shared" ref="AN114:AN121" si="53">AN113-4.4</f>
        <v>560.20000000000039</v>
      </c>
      <c r="AO114" s="295">
        <f t="shared" si="6"/>
        <v>561.50000000000034</v>
      </c>
      <c r="AP114" s="295">
        <f t="shared" si="7"/>
        <v>562.8000000000003</v>
      </c>
      <c r="AQ114" s="295">
        <f t="shared" si="8"/>
        <v>564.10000000000025</v>
      </c>
      <c r="AR114" s="295">
        <f t="shared" si="9"/>
        <v>565.4000000000002</v>
      </c>
      <c r="AS114" s="295">
        <f t="shared" si="10"/>
        <v>566.70000000000016</v>
      </c>
      <c r="AT114" s="295">
        <f t="shared" si="11"/>
        <v>568.00000000000011</v>
      </c>
      <c r="AU114" s="295">
        <f t="shared" si="12"/>
        <v>569.30000000000007</v>
      </c>
      <c r="AV114" s="295">
        <f t="shared" si="13"/>
        <v>570.6</v>
      </c>
      <c r="AW114" s="295">
        <f t="shared" si="14"/>
        <v>571.90000000000009</v>
      </c>
      <c r="AX114" s="298">
        <f t="shared" ref="AX114:AX121" si="54">AX113-3.4</f>
        <v>573.20000000000005</v>
      </c>
      <c r="AY114" s="295">
        <f t="shared" si="16"/>
        <v>575.24</v>
      </c>
      <c r="AZ114" s="295">
        <f t="shared" si="17"/>
        <v>577.28</v>
      </c>
      <c r="BA114" s="295">
        <f t="shared" si="18"/>
        <v>579.31999999999994</v>
      </c>
      <c r="BB114" s="295">
        <f t="shared" si="19"/>
        <v>581.3599999999999</v>
      </c>
      <c r="BC114" s="295">
        <f t="shared" si="20"/>
        <v>583.39999999999986</v>
      </c>
      <c r="BD114" s="295">
        <f t="shared" si="21"/>
        <v>585.43999999999983</v>
      </c>
      <c r="BE114" s="295">
        <f t="shared" si="22"/>
        <v>587.47999999999979</v>
      </c>
      <c r="BF114" s="295">
        <f t="shared" si="23"/>
        <v>589.51999999999987</v>
      </c>
      <c r="BG114" s="295">
        <f t="shared" si="24"/>
        <v>591.55999999999995</v>
      </c>
      <c r="BH114" s="298">
        <f t="shared" ref="BH114:BH121" si="55">BH113-2.7</f>
        <v>593.59999999999991</v>
      </c>
      <c r="BI114" s="295">
        <f t="shared" si="26"/>
        <v>592.37999999999988</v>
      </c>
      <c r="BJ114" s="295">
        <f t="shared" si="27"/>
        <v>591.15999999999985</v>
      </c>
      <c r="BK114" s="295">
        <f t="shared" si="28"/>
        <v>589.93999999999983</v>
      </c>
      <c r="BL114" s="295">
        <f t="shared" si="29"/>
        <v>588.71999999999991</v>
      </c>
      <c r="BM114" s="295">
        <f t="shared" si="30"/>
        <v>587.5</v>
      </c>
      <c r="BN114" s="295">
        <f t="shared" si="31"/>
        <v>586.28</v>
      </c>
      <c r="BO114" s="295">
        <f t="shared" si="32"/>
        <v>585.05999999999995</v>
      </c>
      <c r="BP114" s="295">
        <f t="shared" si="33"/>
        <v>583.84</v>
      </c>
      <c r="BQ114" s="295">
        <f t="shared" si="34"/>
        <v>582.62000000000012</v>
      </c>
      <c r="BR114" s="298">
        <f t="shared" ref="BR114:BR121" si="56">BR113-2.8</f>
        <v>581.40000000000009</v>
      </c>
      <c r="BS114" s="295">
        <f t="shared" si="36"/>
        <v>584.22</v>
      </c>
      <c r="BT114" s="295">
        <f t="shared" si="37"/>
        <v>587.04</v>
      </c>
      <c r="BU114" s="295">
        <f t="shared" si="38"/>
        <v>589.8599999999999</v>
      </c>
      <c r="BV114" s="295">
        <f t="shared" si="39"/>
        <v>592.67999999999995</v>
      </c>
      <c r="BW114" s="295">
        <f t="shared" si="40"/>
        <v>595.5</v>
      </c>
      <c r="BX114" s="295">
        <f t="shared" si="41"/>
        <v>598.31999999999994</v>
      </c>
      <c r="BY114" s="295">
        <f t="shared" si="42"/>
        <v>601.13999999999987</v>
      </c>
      <c r="BZ114" s="295">
        <f t="shared" si="43"/>
        <v>603.95999999999992</v>
      </c>
      <c r="CA114" s="295">
        <f t="shared" si="44"/>
        <v>606.78</v>
      </c>
      <c r="CB114" s="298">
        <f t="shared" ref="CB114:CB121" si="57">CB113-2.2</f>
        <v>609.59999999999991</v>
      </c>
    </row>
    <row r="115" spans="5:80" s="283" customFormat="1">
      <c r="E115" s="308"/>
      <c r="F115" s="308"/>
      <c r="G115" s="308"/>
      <c r="H115" s="308"/>
      <c r="I115" s="294"/>
      <c r="J115" s="308"/>
      <c r="K115" s="308"/>
      <c r="L115" s="308"/>
      <c r="M115" s="308"/>
      <c r="N115" s="294"/>
      <c r="O115" s="295">
        <v>1300</v>
      </c>
      <c r="P115" s="298">
        <f t="shared" si="51"/>
        <v>219.5</v>
      </c>
      <c r="Q115" s="298">
        <v>60</v>
      </c>
      <c r="R115" s="298">
        <f t="shared" si="52"/>
        <v>244</v>
      </c>
      <c r="S115" s="298">
        <v>60</v>
      </c>
      <c r="U115" s="309"/>
      <c r="V115" s="286"/>
      <c r="W115" s="286"/>
      <c r="X115" s="286"/>
      <c r="Y115" s="286"/>
      <c r="Z115" s="286"/>
      <c r="AA115" s="286"/>
      <c r="AB115" s="286"/>
      <c r="AC115" s="286"/>
      <c r="AD115" s="310"/>
      <c r="AK115" s="295">
        <v>1300</v>
      </c>
      <c r="AL115" s="295">
        <f t="shared" si="4"/>
        <v>217</v>
      </c>
      <c r="AM115" s="295">
        <f t="shared" si="4"/>
        <v>202</v>
      </c>
      <c r="AN115" s="298">
        <f t="shared" si="53"/>
        <v>555.80000000000041</v>
      </c>
      <c r="AO115" s="295">
        <f t="shared" si="6"/>
        <v>557.20000000000039</v>
      </c>
      <c r="AP115" s="295">
        <f t="shared" si="7"/>
        <v>558.60000000000036</v>
      </c>
      <c r="AQ115" s="295">
        <f t="shared" si="8"/>
        <v>560.00000000000034</v>
      </c>
      <c r="AR115" s="295">
        <f t="shared" si="9"/>
        <v>561.40000000000032</v>
      </c>
      <c r="AS115" s="295">
        <f t="shared" si="10"/>
        <v>562.8000000000003</v>
      </c>
      <c r="AT115" s="295">
        <f t="shared" si="11"/>
        <v>564.20000000000027</v>
      </c>
      <c r="AU115" s="295">
        <f t="shared" si="12"/>
        <v>565.60000000000025</v>
      </c>
      <c r="AV115" s="295">
        <f t="shared" si="13"/>
        <v>567.00000000000023</v>
      </c>
      <c r="AW115" s="295">
        <f t="shared" si="14"/>
        <v>568.40000000000009</v>
      </c>
      <c r="AX115" s="298">
        <f t="shared" si="54"/>
        <v>569.80000000000007</v>
      </c>
      <c r="AY115" s="295">
        <f t="shared" si="16"/>
        <v>571.91000000000008</v>
      </c>
      <c r="AZ115" s="295">
        <f t="shared" si="17"/>
        <v>574.0200000000001</v>
      </c>
      <c r="BA115" s="295">
        <f t="shared" si="18"/>
        <v>576.13000000000011</v>
      </c>
      <c r="BB115" s="295">
        <f t="shared" si="19"/>
        <v>578.24000000000012</v>
      </c>
      <c r="BC115" s="295">
        <f t="shared" si="20"/>
        <v>580.35000000000014</v>
      </c>
      <c r="BD115" s="295">
        <f t="shared" si="21"/>
        <v>582.46</v>
      </c>
      <c r="BE115" s="295">
        <f t="shared" si="22"/>
        <v>584.56999999999994</v>
      </c>
      <c r="BF115" s="295">
        <f t="shared" si="23"/>
        <v>586.67999999999995</v>
      </c>
      <c r="BG115" s="295">
        <f t="shared" si="24"/>
        <v>588.79</v>
      </c>
      <c r="BH115" s="298">
        <f t="shared" si="55"/>
        <v>590.89999999999986</v>
      </c>
      <c r="BI115" s="295">
        <f t="shared" si="26"/>
        <v>589.66999999999985</v>
      </c>
      <c r="BJ115" s="295">
        <f t="shared" si="27"/>
        <v>588.43999999999983</v>
      </c>
      <c r="BK115" s="295">
        <f t="shared" si="28"/>
        <v>587.20999999999981</v>
      </c>
      <c r="BL115" s="295">
        <f t="shared" si="29"/>
        <v>585.9799999999999</v>
      </c>
      <c r="BM115" s="295">
        <f t="shared" si="30"/>
        <v>584.75</v>
      </c>
      <c r="BN115" s="295">
        <f t="shared" si="31"/>
        <v>583.52</v>
      </c>
      <c r="BO115" s="295">
        <f t="shared" si="32"/>
        <v>582.29</v>
      </c>
      <c r="BP115" s="295">
        <f t="shared" si="33"/>
        <v>581.06000000000006</v>
      </c>
      <c r="BQ115" s="295">
        <f t="shared" si="34"/>
        <v>579.83000000000015</v>
      </c>
      <c r="BR115" s="298">
        <f t="shared" si="56"/>
        <v>578.60000000000014</v>
      </c>
      <c r="BS115" s="295">
        <f t="shared" si="36"/>
        <v>581.48000000000013</v>
      </c>
      <c r="BT115" s="295">
        <f t="shared" si="37"/>
        <v>584.36000000000013</v>
      </c>
      <c r="BU115" s="295">
        <f t="shared" si="38"/>
        <v>587.24000000000012</v>
      </c>
      <c r="BV115" s="295">
        <f t="shared" si="39"/>
        <v>590.12000000000012</v>
      </c>
      <c r="BW115" s="295">
        <f t="shared" si="40"/>
        <v>593.00000000000011</v>
      </c>
      <c r="BX115" s="295">
        <f t="shared" si="41"/>
        <v>595.88000000000011</v>
      </c>
      <c r="BY115" s="295">
        <f t="shared" si="42"/>
        <v>598.76</v>
      </c>
      <c r="BZ115" s="295">
        <f t="shared" si="43"/>
        <v>601.64</v>
      </c>
      <c r="CA115" s="295">
        <f t="shared" si="44"/>
        <v>604.52</v>
      </c>
      <c r="CB115" s="298">
        <f t="shared" si="57"/>
        <v>607.39999999999986</v>
      </c>
    </row>
    <row r="116" spans="5:80" s="283" customFormat="1">
      <c r="E116" s="308"/>
      <c r="F116" s="308"/>
      <c r="G116" s="308"/>
      <c r="H116" s="308"/>
      <c r="I116" s="294"/>
      <c r="J116" s="308"/>
      <c r="K116" s="308"/>
      <c r="L116" s="308"/>
      <c r="M116" s="308"/>
      <c r="N116" s="294"/>
      <c r="O116" s="295">
        <v>1400</v>
      </c>
      <c r="P116" s="298">
        <f t="shared" si="51"/>
        <v>216</v>
      </c>
      <c r="Q116" s="298">
        <v>60</v>
      </c>
      <c r="R116" s="298">
        <f t="shared" si="52"/>
        <v>242</v>
      </c>
      <c r="S116" s="298">
        <v>60</v>
      </c>
      <c r="U116" s="309"/>
      <c r="V116" s="286"/>
      <c r="W116" s="286"/>
      <c r="X116" s="286"/>
      <c r="Y116" s="286"/>
      <c r="Z116" s="286"/>
      <c r="AA116" s="286"/>
      <c r="AB116" s="286"/>
      <c r="AC116" s="286"/>
      <c r="AD116" s="310"/>
      <c r="AK116" s="295">
        <v>1400</v>
      </c>
      <c r="AL116" s="295">
        <f t="shared" si="4"/>
        <v>216</v>
      </c>
      <c r="AM116" s="295">
        <f t="shared" si="4"/>
        <v>201</v>
      </c>
      <c r="AN116" s="298">
        <f t="shared" si="53"/>
        <v>551.40000000000043</v>
      </c>
      <c r="AO116" s="295">
        <f t="shared" si="6"/>
        <v>552.90000000000043</v>
      </c>
      <c r="AP116" s="295">
        <f t="shared" si="7"/>
        <v>554.40000000000043</v>
      </c>
      <c r="AQ116" s="295">
        <f t="shared" si="8"/>
        <v>555.90000000000043</v>
      </c>
      <c r="AR116" s="295">
        <f t="shared" si="9"/>
        <v>557.40000000000043</v>
      </c>
      <c r="AS116" s="295">
        <f t="shared" si="10"/>
        <v>558.90000000000032</v>
      </c>
      <c r="AT116" s="295">
        <f t="shared" si="11"/>
        <v>560.40000000000032</v>
      </c>
      <c r="AU116" s="295">
        <f t="shared" si="12"/>
        <v>561.90000000000032</v>
      </c>
      <c r="AV116" s="295">
        <f t="shared" si="13"/>
        <v>563.4000000000002</v>
      </c>
      <c r="AW116" s="295">
        <f t="shared" si="14"/>
        <v>564.90000000000009</v>
      </c>
      <c r="AX116" s="298">
        <f t="shared" si="54"/>
        <v>566.40000000000009</v>
      </c>
      <c r="AY116" s="295">
        <f t="shared" si="16"/>
        <v>568.58000000000004</v>
      </c>
      <c r="AZ116" s="295">
        <f t="shared" si="17"/>
        <v>570.76</v>
      </c>
      <c r="BA116" s="295">
        <f t="shared" si="18"/>
        <v>572.93999999999994</v>
      </c>
      <c r="BB116" s="295">
        <f t="shared" si="19"/>
        <v>575.11999999999989</v>
      </c>
      <c r="BC116" s="295">
        <f t="shared" si="20"/>
        <v>577.29999999999984</v>
      </c>
      <c r="BD116" s="295">
        <f t="shared" si="21"/>
        <v>579.47999999999979</v>
      </c>
      <c r="BE116" s="295">
        <f t="shared" si="22"/>
        <v>581.65999999999985</v>
      </c>
      <c r="BF116" s="295">
        <f t="shared" si="23"/>
        <v>583.8399999999998</v>
      </c>
      <c r="BG116" s="295">
        <f t="shared" si="24"/>
        <v>586.01999999999975</v>
      </c>
      <c r="BH116" s="298">
        <f t="shared" si="55"/>
        <v>588.19999999999982</v>
      </c>
      <c r="BI116" s="295">
        <f t="shared" si="26"/>
        <v>586.95999999999981</v>
      </c>
      <c r="BJ116" s="295">
        <f t="shared" si="27"/>
        <v>585.7199999999998</v>
      </c>
      <c r="BK116" s="295">
        <f t="shared" si="28"/>
        <v>584.47999999999979</v>
      </c>
      <c r="BL116" s="295">
        <f t="shared" si="29"/>
        <v>583.2399999999999</v>
      </c>
      <c r="BM116" s="295">
        <f t="shared" si="30"/>
        <v>582</v>
      </c>
      <c r="BN116" s="295">
        <f t="shared" si="31"/>
        <v>580.76</v>
      </c>
      <c r="BO116" s="295">
        <f t="shared" si="32"/>
        <v>579.52</v>
      </c>
      <c r="BP116" s="295">
        <f t="shared" si="33"/>
        <v>578.28000000000009</v>
      </c>
      <c r="BQ116" s="295">
        <f t="shared" si="34"/>
        <v>577.04000000000019</v>
      </c>
      <c r="BR116" s="298">
        <f t="shared" si="56"/>
        <v>575.80000000000018</v>
      </c>
      <c r="BS116" s="295">
        <f t="shared" si="36"/>
        <v>578.74000000000012</v>
      </c>
      <c r="BT116" s="295">
        <f t="shared" si="37"/>
        <v>581.68000000000006</v>
      </c>
      <c r="BU116" s="295">
        <f t="shared" si="38"/>
        <v>584.62</v>
      </c>
      <c r="BV116" s="295">
        <f t="shared" si="39"/>
        <v>587.55999999999995</v>
      </c>
      <c r="BW116" s="295">
        <f t="shared" si="40"/>
        <v>590.49999999999989</v>
      </c>
      <c r="BX116" s="295">
        <f t="shared" si="41"/>
        <v>593.43999999999983</v>
      </c>
      <c r="BY116" s="295">
        <f t="shared" si="42"/>
        <v>596.37999999999988</v>
      </c>
      <c r="BZ116" s="295">
        <f t="shared" si="43"/>
        <v>599.31999999999982</v>
      </c>
      <c r="CA116" s="295">
        <f t="shared" si="44"/>
        <v>602.25999999999976</v>
      </c>
      <c r="CB116" s="298">
        <f t="shared" si="57"/>
        <v>605.19999999999982</v>
      </c>
    </row>
    <row r="117" spans="5:80" s="283" customFormat="1">
      <c r="E117" s="308"/>
      <c r="F117" s="308"/>
      <c r="G117" s="308"/>
      <c r="H117" s="308"/>
      <c r="I117" s="294"/>
      <c r="J117" s="308"/>
      <c r="K117" s="308"/>
      <c r="L117" s="308"/>
      <c r="M117" s="308"/>
      <c r="N117" s="294"/>
      <c r="O117" s="295">
        <v>1500</v>
      </c>
      <c r="P117" s="298">
        <f t="shared" si="51"/>
        <v>212.5</v>
      </c>
      <c r="Q117" s="298">
        <v>60</v>
      </c>
      <c r="R117" s="298">
        <f t="shared" si="52"/>
        <v>240</v>
      </c>
      <c r="S117" s="298">
        <v>60</v>
      </c>
      <c r="U117" s="309"/>
      <c r="V117" s="286"/>
      <c r="W117" s="286">
        <f>IF(P18="√",55,0)</f>
        <v>0</v>
      </c>
      <c r="X117" s="286"/>
      <c r="Y117" s="286">
        <f>IF(R18="ON",800,0)</f>
        <v>0</v>
      </c>
      <c r="Z117" s="286"/>
      <c r="AA117" s="286"/>
      <c r="AB117" s="286"/>
      <c r="AC117" s="286"/>
      <c r="AD117" s="310"/>
      <c r="AK117" s="295">
        <v>1500</v>
      </c>
      <c r="AL117" s="295">
        <f t="shared" si="4"/>
        <v>215</v>
      </c>
      <c r="AM117" s="295">
        <f t="shared" si="4"/>
        <v>200</v>
      </c>
      <c r="AN117" s="298">
        <f t="shared" si="53"/>
        <v>547.00000000000045</v>
      </c>
      <c r="AO117" s="295">
        <f t="shared" si="6"/>
        <v>548.60000000000036</v>
      </c>
      <c r="AP117" s="295">
        <f t="shared" si="7"/>
        <v>550.20000000000039</v>
      </c>
      <c r="AQ117" s="295">
        <f t="shared" si="8"/>
        <v>551.80000000000041</v>
      </c>
      <c r="AR117" s="295">
        <f t="shared" si="9"/>
        <v>553.40000000000032</v>
      </c>
      <c r="AS117" s="295">
        <f t="shared" si="10"/>
        <v>555.00000000000023</v>
      </c>
      <c r="AT117" s="295">
        <f t="shared" si="11"/>
        <v>556.60000000000025</v>
      </c>
      <c r="AU117" s="295">
        <f t="shared" si="12"/>
        <v>558.20000000000027</v>
      </c>
      <c r="AV117" s="295">
        <f t="shared" si="13"/>
        <v>559.80000000000018</v>
      </c>
      <c r="AW117" s="295">
        <f t="shared" si="14"/>
        <v>561.40000000000009</v>
      </c>
      <c r="AX117" s="298">
        <f t="shared" si="54"/>
        <v>563.00000000000011</v>
      </c>
      <c r="AY117" s="295">
        <f t="shared" si="16"/>
        <v>565.25000000000011</v>
      </c>
      <c r="AZ117" s="295">
        <f t="shared" si="17"/>
        <v>567.50000000000011</v>
      </c>
      <c r="BA117" s="295">
        <f t="shared" si="18"/>
        <v>569.75000000000011</v>
      </c>
      <c r="BB117" s="295">
        <f t="shared" si="19"/>
        <v>572.00000000000011</v>
      </c>
      <c r="BC117" s="295">
        <f t="shared" si="20"/>
        <v>574.25</v>
      </c>
      <c r="BD117" s="295">
        <f t="shared" si="21"/>
        <v>576.5</v>
      </c>
      <c r="BE117" s="295">
        <f t="shared" si="22"/>
        <v>578.75</v>
      </c>
      <c r="BF117" s="295">
        <f t="shared" si="23"/>
        <v>580.99999999999989</v>
      </c>
      <c r="BG117" s="295">
        <f t="shared" si="24"/>
        <v>583.24999999999977</v>
      </c>
      <c r="BH117" s="298">
        <f t="shared" si="55"/>
        <v>585.49999999999977</v>
      </c>
      <c r="BI117" s="295">
        <f t="shared" si="26"/>
        <v>584.24999999999977</v>
      </c>
      <c r="BJ117" s="295">
        <f t="shared" si="27"/>
        <v>582.99999999999977</v>
      </c>
      <c r="BK117" s="295">
        <f t="shared" si="28"/>
        <v>581.74999999999977</v>
      </c>
      <c r="BL117" s="295">
        <f t="shared" si="29"/>
        <v>580.49999999999989</v>
      </c>
      <c r="BM117" s="295">
        <f t="shared" si="30"/>
        <v>579.25</v>
      </c>
      <c r="BN117" s="295">
        <f t="shared" si="31"/>
        <v>578</v>
      </c>
      <c r="BO117" s="295">
        <f t="shared" si="32"/>
        <v>576.75</v>
      </c>
      <c r="BP117" s="295">
        <f t="shared" si="33"/>
        <v>575.50000000000011</v>
      </c>
      <c r="BQ117" s="295">
        <f t="shared" si="34"/>
        <v>574.25000000000023</v>
      </c>
      <c r="BR117" s="298">
        <f t="shared" si="56"/>
        <v>573.00000000000023</v>
      </c>
      <c r="BS117" s="295">
        <f t="shared" si="36"/>
        <v>576.00000000000023</v>
      </c>
      <c r="BT117" s="295">
        <f t="shared" si="37"/>
        <v>579.00000000000023</v>
      </c>
      <c r="BU117" s="295">
        <f t="shared" si="38"/>
        <v>582.00000000000023</v>
      </c>
      <c r="BV117" s="295">
        <f t="shared" si="39"/>
        <v>585.00000000000011</v>
      </c>
      <c r="BW117" s="295">
        <f t="shared" si="40"/>
        <v>588</v>
      </c>
      <c r="BX117" s="295">
        <f t="shared" si="41"/>
        <v>591</v>
      </c>
      <c r="BY117" s="295">
        <f t="shared" si="42"/>
        <v>594</v>
      </c>
      <c r="BZ117" s="295">
        <f t="shared" si="43"/>
        <v>596.99999999999989</v>
      </c>
      <c r="CA117" s="295">
        <f t="shared" si="44"/>
        <v>599.99999999999977</v>
      </c>
      <c r="CB117" s="298">
        <f t="shared" si="57"/>
        <v>602.99999999999977</v>
      </c>
    </row>
    <row r="118" spans="5:80" s="283" customFormat="1">
      <c r="E118" s="308"/>
      <c r="F118" s="308"/>
      <c r="G118" s="308"/>
      <c r="H118" s="308"/>
      <c r="I118" s="294"/>
      <c r="J118" s="308"/>
      <c r="K118" s="308"/>
      <c r="L118" s="308"/>
      <c r="M118" s="308"/>
      <c r="N118" s="294"/>
      <c r="O118" s="295">
        <v>1600</v>
      </c>
      <c r="P118" s="298">
        <f t="shared" si="51"/>
        <v>209</v>
      </c>
      <c r="Q118" s="298">
        <v>60</v>
      </c>
      <c r="R118" s="298">
        <f t="shared" si="52"/>
        <v>238</v>
      </c>
      <c r="S118" s="298">
        <v>60</v>
      </c>
      <c r="U118" s="516" t="s">
        <v>73</v>
      </c>
      <c r="V118" s="514"/>
      <c r="W118" s="514"/>
      <c r="X118" s="514"/>
      <c r="Y118" s="514"/>
      <c r="Z118" s="514"/>
      <c r="AA118" s="514"/>
      <c r="AB118" s="514"/>
      <c r="AC118" s="514"/>
      <c r="AD118" s="310"/>
      <c r="AK118" s="295">
        <v>1600</v>
      </c>
      <c r="AL118" s="295">
        <f t="shared" si="4"/>
        <v>214</v>
      </c>
      <c r="AM118" s="295">
        <f t="shared" si="4"/>
        <v>199</v>
      </c>
      <c r="AN118" s="298">
        <f t="shared" si="53"/>
        <v>542.60000000000048</v>
      </c>
      <c r="AO118" s="295">
        <f t="shared" si="6"/>
        <v>544.30000000000041</v>
      </c>
      <c r="AP118" s="295">
        <f t="shared" si="7"/>
        <v>546.00000000000034</v>
      </c>
      <c r="AQ118" s="295">
        <f t="shared" si="8"/>
        <v>547.70000000000027</v>
      </c>
      <c r="AR118" s="295">
        <f t="shared" si="9"/>
        <v>549.4000000000002</v>
      </c>
      <c r="AS118" s="295">
        <f t="shared" si="10"/>
        <v>551.10000000000014</v>
      </c>
      <c r="AT118" s="295">
        <f t="shared" si="11"/>
        <v>552.80000000000018</v>
      </c>
      <c r="AU118" s="295">
        <f t="shared" si="12"/>
        <v>554.50000000000023</v>
      </c>
      <c r="AV118" s="295">
        <f t="shared" si="13"/>
        <v>556.20000000000016</v>
      </c>
      <c r="AW118" s="295">
        <f t="shared" si="14"/>
        <v>557.90000000000009</v>
      </c>
      <c r="AX118" s="298">
        <f t="shared" si="54"/>
        <v>559.60000000000014</v>
      </c>
      <c r="AY118" s="295">
        <f t="shared" si="16"/>
        <v>561.92000000000007</v>
      </c>
      <c r="AZ118" s="295">
        <f t="shared" si="17"/>
        <v>564.24</v>
      </c>
      <c r="BA118" s="295">
        <f t="shared" si="18"/>
        <v>566.55999999999995</v>
      </c>
      <c r="BB118" s="295">
        <f t="shared" si="19"/>
        <v>568.87999999999988</v>
      </c>
      <c r="BC118" s="295">
        <f t="shared" si="20"/>
        <v>571.19999999999982</v>
      </c>
      <c r="BD118" s="295">
        <f t="shared" si="21"/>
        <v>573.51999999999975</v>
      </c>
      <c r="BE118" s="295">
        <f t="shared" si="22"/>
        <v>575.83999999999969</v>
      </c>
      <c r="BF118" s="295">
        <f t="shared" si="23"/>
        <v>578.15999999999974</v>
      </c>
      <c r="BG118" s="295">
        <f t="shared" si="24"/>
        <v>580.47999999999979</v>
      </c>
      <c r="BH118" s="298">
        <f t="shared" si="55"/>
        <v>582.79999999999973</v>
      </c>
      <c r="BI118" s="295">
        <f t="shared" si="26"/>
        <v>581.53999999999974</v>
      </c>
      <c r="BJ118" s="295">
        <f t="shared" si="27"/>
        <v>580.27999999999975</v>
      </c>
      <c r="BK118" s="295">
        <f t="shared" si="28"/>
        <v>579.01999999999975</v>
      </c>
      <c r="BL118" s="295">
        <f t="shared" si="29"/>
        <v>577.75999999999988</v>
      </c>
      <c r="BM118" s="295">
        <f t="shared" si="30"/>
        <v>576.5</v>
      </c>
      <c r="BN118" s="295">
        <f t="shared" si="31"/>
        <v>575.24</v>
      </c>
      <c r="BO118" s="295">
        <f t="shared" si="32"/>
        <v>573.98</v>
      </c>
      <c r="BP118" s="295">
        <f t="shared" si="33"/>
        <v>572.72000000000014</v>
      </c>
      <c r="BQ118" s="295">
        <f t="shared" si="34"/>
        <v>571.46000000000026</v>
      </c>
      <c r="BR118" s="298">
        <f t="shared" si="56"/>
        <v>570.20000000000027</v>
      </c>
      <c r="BS118" s="295">
        <f t="shared" si="36"/>
        <v>573.26000000000022</v>
      </c>
      <c r="BT118" s="295">
        <f t="shared" si="37"/>
        <v>576.32000000000016</v>
      </c>
      <c r="BU118" s="295">
        <f t="shared" si="38"/>
        <v>579.38000000000011</v>
      </c>
      <c r="BV118" s="295">
        <f t="shared" si="39"/>
        <v>582.44000000000005</v>
      </c>
      <c r="BW118" s="295">
        <f t="shared" si="40"/>
        <v>585.5</v>
      </c>
      <c r="BX118" s="295">
        <f t="shared" si="41"/>
        <v>588.55999999999995</v>
      </c>
      <c r="BY118" s="295">
        <f t="shared" si="42"/>
        <v>591.61999999999989</v>
      </c>
      <c r="BZ118" s="295">
        <f t="shared" si="43"/>
        <v>594.67999999999984</v>
      </c>
      <c r="CA118" s="295">
        <f t="shared" si="44"/>
        <v>597.73999999999978</v>
      </c>
      <c r="CB118" s="298">
        <f t="shared" si="57"/>
        <v>600.79999999999973</v>
      </c>
    </row>
    <row r="119" spans="5:80" s="283" customFormat="1">
      <c r="E119" s="308"/>
      <c r="F119" s="308"/>
      <c r="G119" s="308"/>
      <c r="H119" s="308"/>
      <c r="I119" s="294"/>
      <c r="J119" s="308"/>
      <c r="K119" s="308"/>
      <c r="L119" s="308"/>
      <c r="M119" s="308"/>
      <c r="N119" s="294"/>
      <c r="O119" s="295">
        <v>1700</v>
      </c>
      <c r="P119" s="298">
        <f t="shared" si="51"/>
        <v>205.5</v>
      </c>
      <c r="Q119" s="298">
        <v>60</v>
      </c>
      <c r="R119" s="298">
        <f t="shared" si="52"/>
        <v>236</v>
      </c>
      <c r="S119" s="298">
        <v>60</v>
      </c>
      <c r="U119" s="309"/>
      <c r="V119" s="286"/>
      <c r="W119" s="286"/>
      <c r="X119" s="286"/>
      <c r="Y119" s="286"/>
      <c r="Z119" s="286"/>
      <c r="AA119" s="514" t="s">
        <v>93</v>
      </c>
      <c r="AB119" s="514"/>
      <c r="AC119" s="286"/>
      <c r="AD119" s="310">
        <f>IF(AE87="ON",800,0)</f>
        <v>0</v>
      </c>
      <c r="AK119" s="295">
        <v>1700</v>
      </c>
      <c r="AL119" s="295">
        <f t="shared" si="4"/>
        <v>213</v>
      </c>
      <c r="AM119" s="295">
        <f t="shared" si="4"/>
        <v>198</v>
      </c>
      <c r="AN119" s="298">
        <f t="shared" si="53"/>
        <v>538.2000000000005</v>
      </c>
      <c r="AO119" s="295">
        <f t="shared" si="6"/>
        <v>540.00000000000045</v>
      </c>
      <c r="AP119" s="295">
        <f t="shared" si="7"/>
        <v>541.80000000000041</v>
      </c>
      <c r="AQ119" s="295">
        <f t="shared" si="8"/>
        <v>543.60000000000036</v>
      </c>
      <c r="AR119" s="295">
        <f t="shared" si="9"/>
        <v>545.40000000000032</v>
      </c>
      <c r="AS119" s="295">
        <f t="shared" si="10"/>
        <v>547.20000000000027</v>
      </c>
      <c r="AT119" s="295">
        <f t="shared" si="11"/>
        <v>549.00000000000023</v>
      </c>
      <c r="AU119" s="295">
        <f t="shared" si="12"/>
        <v>550.80000000000018</v>
      </c>
      <c r="AV119" s="295">
        <f t="shared" si="13"/>
        <v>552.60000000000014</v>
      </c>
      <c r="AW119" s="295">
        <f t="shared" si="14"/>
        <v>554.40000000000009</v>
      </c>
      <c r="AX119" s="298">
        <f t="shared" si="54"/>
        <v>556.20000000000016</v>
      </c>
      <c r="AY119" s="295">
        <f t="shared" si="16"/>
        <v>558.59000000000015</v>
      </c>
      <c r="AZ119" s="295">
        <f t="shared" si="17"/>
        <v>560.98000000000013</v>
      </c>
      <c r="BA119" s="295">
        <f t="shared" si="18"/>
        <v>563.37000000000012</v>
      </c>
      <c r="BB119" s="295">
        <f t="shared" si="19"/>
        <v>565.7600000000001</v>
      </c>
      <c r="BC119" s="295">
        <f t="shared" si="20"/>
        <v>568.15000000000009</v>
      </c>
      <c r="BD119" s="295">
        <f t="shared" si="21"/>
        <v>570.54</v>
      </c>
      <c r="BE119" s="295">
        <f t="shared" si="22"/>
        <v>572.92999999999984</v>
      </c>
      <c r="BF119" s="295">
        <f t="shared" si="23"/>
        <v>575.31999999999982</v>
      </c>
      <c r="BG119" s="295">
        <f t="shared" si="24"/>
        <v>577.70999999999981</v>
      </c>
      <c r="BH119" s="298">
        <f t="shared" si="55"/>
        <v>580.09999999999968</v>
      </c>
      <c r="BI119" s="295">
        <f t="shared" si="26"/>
        <v>578.8299999999997</v>
      </c>
      <c r="BJ119" s="295">
        <f t="shared" si="27"/>
        <v>577.55999999999972</v>
      </c>
      <c r="BK119" s="295">
        <f t="shared" si="28"/>
        <v>576.28999999999974</v>
      </c>
      <c r="BL119" s="295">
        <f t="shared" si="29"/>
        <v>575.01999999999987</v>
      </c>
      <c r="BM119" s="295">
        <f t="shared" si="30"/>
        <v>573.75</v>
      </c>
      <c r="BN119" s="295">
        <f t="shared" si="31"/>
        <v>572.48</v>
      </c>
      <c r="BO119" s="295">
        <f t="shared" si="32"/>
        <v>571.21</v>
      </c>
      <c r="BP119" s="295">
        <f t="shared" si="33"/>
        <v>569.94000000000017</v>
      </c>
      <c r="BQ119" s="295">
        <f t="shared" si="34"/>
        <v>568.6700000000003</v>
      </c>
      <c r="BR119" s="298">
        <f t="shared" si="56"/>
        <v>567.40000000000032</v>
      </c>
      <c r="BS119" s="295">
        <f t="shared" si="36"/>
        <v>570.52000000000021</v>
      </c>
      <c r="BT119" s="295">
        <f t="shared" si="37"/>
        <v>573.6400000000001</v>
      </c>
      <c r="BU119" s="295">
        <f t="shared" si="38"/>
        <v>576.76</v>
      </c>
      <c r="BV119" s="295">
        <f t="shared" si="39"/>
        <v>579.88</v>
      </c>
      <c r="BW119" s="295">
        <f t="shared" si="40"/>
        <v>583</v>
      </c>
      <c r="BX119" s="295">
        <f t="shared" si="41"/>
        <v>586.11999999999989</v>
      </c>
      <c r="BY119" s="295">
        <f t="shared" si="42"/>
        <v>589.23999999999978</v>
      </c>
      <c r="BZ119" s="295">
        <f t="shared" si="43"/>
        <v>592.35999999999979</v>
      </c>
      <c r="CA119" s="295">
        <f t="shared" si="44"/>
        <v>595.47999999999979</v>
      </c>
      <c r="CB119" s="298">
        <f t="shared" si="57"/>
        <v>598.59999999999968</v>
      </c>
    </row>
    <row r="120" spans="5:80" s="283" customFormat="1" ht="17" thickBot="1">
      <c r="E120" s="308"/>
      <c r="F120" s="308"/>
      <c r="G120" s="308"/>
      <c r="H120" s="308"/>
      <c r="I120" s="294"/>
      <c r="J120" s="308"/>
      <c r="K120" s="308"/>
      <c r="L120" s="308"/>
      <c r="M120" s="308"/>
      <c r="N120" s="294"/>
      <c r="O120" s="295">
        <v>1800</v>
      </c>
      <c r="P120" s="298">
        <f t="shared" si="51"/>
        <v>202</v>
      </c>
      <c r="Q120" s="298">
        <v>60</v>
      </c>
      <c r="R120" s="298">
        <f t="shared" si="52"/>
        <v>234</v>
      </c>
      <c r="S120" s="298">
        <v>60</v>
      </c>
      <c r="U120" s="311"/>
      <c r="V120" s="312"/>
      <c r="W120" s="312"/>
      <c r="X120" s="312"/>
      <c r="Y120" s="312"/>
      <c r="Z120" s="312"/>
      <c r="AA120" s="312"/>
      <c r="AB120" s="312"/>
      <c r="AC120" s="312"/>
      <c r="AD120" s="313"/>
      <c r="AK120" s="295">
        <v>1800</v>
      </c>
      <c r="AL120" s="295">
        <f t="shared" si="4"/>
        <v>212</v>
      </c>
      <c r="AM120" s="295">
        <f t="shared" si="4"/>
        <v>197</v>
      </c>
      <c r="AN120" s="298">
        <f t="shared" si="53"/>
        <v>533.80000000000052</v>
      </c>
      <c r="AO120" s="295">
        <f t="shared" si="6"/>
        <v>535.7000000000005</v>
      </c>
      <c r="AP120" s="295">
        <f t="shared" si="7"/>
        <v>537.60000000000048</v>
      </c>
      <c r="AQ120" s="295">
        <f t="shared" si="8"/>
        <v>539.50000000000045</v>
      </c>
      <c r="AR120" s="295">
        <f t="shared" si="9"/>
        <v>541.40000000000043</v>
      </c>
      <c r="AS120" s="295">
        <f t="shared" si="10"/>
        <v>543.30000000000041</v>
      </c>
      <c r="AT120" s="295">
        <f t="shared" si="11"/>
        <v>545.20000000000039</v>
      </c>
      <c r="AU120" s="295">
        <f t="shared" si="12"/>
        <v>547.10000000000036</v>
      </c>
      <c r="AV120" s="295">
        <f t="shared" si="13"/>
        <v>549.00000000000034</v>
      </c>
      <c r="AW120" s="295">
        <f t="shared" si="14"/>
        <v>550.90000000000032</v>
      </c>
      <c r="AX120" s="298">
        <f t="shared" si="54"/>
        <v>552.80000000000018</v>
      </c>
      <c r="AY120" s="295">
        <f t="shared" si="16"/>
        <v>555.2600000000001</v>
      </c>
      <c r="AZ120" s="295">
        <f t="shared" si="17"/>
        <v>557.72</v>
      </c>
      <c r="BA120" s="295">
        <f t="shared" si="18"/>
        <v>560.17999999999995</v>
      </c>
      <c r="BB120" s="295">
        <f t="shared" si="19"/>
        <v>562.63999999999987</v>
      </c>
      <c r="BC120" s="295">
        <f t="shared" si="20"/>
        <v>565.0999999999998</v>
      </c>
      <c r="BD120" s="295">
        <f t="shared" si="21"/>
        <v>567.55999999999972</v>
      </c>
      <c r="BE120" s="295">
        <f t="shared" si="22"/>
        <v>570.01999999999975</v>
      </c>
      <c r="BF120" s="295">
        <f t="shared" si="23"/>
        <v>572.47999999999968</v>
      </c>
      <c r="BG120" s="295">
        <f t="shared" si="24"/>
        <v>574.9399999999996</v>
      </c>
      <c r="BH120" s="298">
        <f t="shared" si="55"/>
        <v>577.39999999999964</v>
      </c>
      <c r="BI120" s="295">
        <f t="shared" si="26"/>
        <v>576.11999999999966</v>
      </c>
      <c r="BJ120" s="295">
        <f t="shared" si="27"/>
        <v>574.83999999999969</v>
      </c>
      <c r="BK120" s="295">
        <f t="shared" si="28"/>
        <v>573.55999999999972</v>
      </c>
      <c r="BL120" s="295">
        <f t="shared" si="29"/>
        <v>572.27999999999986</v>
      </c>
      <c r="BM120" s="295">
        <f t="shared" si="30"/>
        <v>571</v>
      </c>
      <c r="BN120" s="295">
        <f t="shared" si="31"/>
        <v>569.72</v>
      </c>
      <c r="BO120" s="295">
        <f t="shared" si="32"/>
        <v>568.44000000000005</v>
      </c>
      <c r="BP120" s="295">
        <f t="shared" si="33"/>
        <v>567.1600000000002</v>
      </c>
      <c r="BQ120" s="295">
        <f t="shared" si="34"/>
        <v>565.88000000000034</v>
      </c>
      <c r="BR120" s="298">
        <f t="shared" si="56"/>
        <v>564.60000000000036</v>
      </c>
      <c r="BS120" s="295">
        <f t="shared" si="36"/>
        <v>567.78000000000031</v>
      </c>
      <c r="BT120" s="295">
        <f t="shared" si="37"/>
        <v>570.96000000000026</v>
      </c>
      <c r="BU120" s="295">
        <f t="shared" si="38"/>
        <v>574.14000000000021</v>
      </c>
      <c r="BV120" s="295">
        <f t="shared" si="39"/>
        <v>577.32000000000016</v>
      </c>
      <c r="BW120" s="295">
        <f t="shared" si="40"/>
        <v>580.50000000000011</v>
      </c>
      <c r="BX120" s="295">
        <f t="shared" si="41"/>
        <v>583.68000000000006</v>
      </c>
      <c r="BY120" s="295">
        <f t="shared" si="42"/>
        <v>586.8599999999999</v>
      </c>
      <c r="BZ120" s="295">
        <f t="shared" si="43"/>
        <v>590.03999999999985</v>
      </c>
      <c r="CA120" s="295">
        <f t="shared" si="44"/>
        <v>593.2199999999998</v>
      </c>
      <c r="CB120" s="298">
        <f t="shared" si="57"/>
        <v>596.39999999999964</v>
      </c>
    </row>
    <row r="121" spans="5:80" s="283" customFormat="1">
      <c r="E121" s="308"/>
      <c r="F121" s="308"/>
      <c r="G121" s="308"/>
      <c r="H121" s="308"/>
      <c r="I121" s="294"/>
      <c r="J121" s="308"/>
      <c r="K121" s="308"/>
      <c r="L121" s="308"/>
      <c r="M121" s="308"/>
      <c r="N121" s="294"/>
      <c r="O121" s="295">
        <v>1900</v>
      </c>
      <c r="P121" s="298">
        <f t="shared" si="51"/>
        <v>198.5</v>
      </c>
      <c r="Q121" s="298">
        <v>60</v>
      </c>
      <c r="R121" s="298">
        <f t="shared" si="52"/>
        <v>232</v>
      </c>
      <c r="S121" s="298">
        <v>60</v>
      </c>
      <c r="AK121" s="295">
        <v>1900</v>
      </c>
      <c r="AL121" s="295">
        <f t="shared" si="4"/>
        <v>211</v>
      </c>
      <c r="AM121" s="295">
        <f t="shared" si="4"/>
        <v>196</v>
      </c>
      <c r="AN121" s="298">
        <f t="shared" si="53"/>
        <v>529.40000000000055</v>
      </c>
      <c r="AO121" s="295">
        <f t="shared" si="6"/>
        <v>531.40000000000055</v>
      </c>
      <c r="AP121" s="295">
        <f t="shared" si="7"/>
        <v>533.40000000000055</v>
      </c>
      <c r="AQ121" s="295">
        <f t="shared" si="8"/>
        <v>535.40000000000055</v>
      </c>
      <c r="AR121" s="295">
        <f t="shared" si="9"/>
        <v>537.40000000000055</v>
      </c>
      <c r="AS121" s="295">
        <f t="shared" si="10"/>
        <v>539.40000000000055</v>
      </c>
      <c r="AT121" s="295">
        <f t="shared" si="11"/>
        <v>541.40000000000043</v>
      </c>
      <c r="AU121" s="295">
        <f t="shared" si="12"/>
        <v>543.40000000000032</v>
      </c>
      <c r="AV121" s="295">
        <f t="shared" si="13"/>
        <v>545.40000000000032</v>
      </c>
      <c r="AW121" s="295">
        <f t="shared" si="14"/>
        <v>547.40000000000032</v>
      </c>
      <c r="AX121" s="298">
        <f t="shared" si="54"/>
        <v>549.4000000000002</v>
      </c>
      <c r="AY121" s="295">
        <f t="shared" si="16"/>
        <v>551.93000000000018</v>
      </c>
      <c r="AZ121" s="295">
        <f t="shared" si="17"/>
        <v>554.46000000000015</v>
      </c>
      <c r="BA121" s="295">
        <f t="shared" si="18"/>
        <v>556.99000000000012</v>
      </c>
      <c r="BB121" s="295">
        <f t="shared" si="19"/>
        <v>559.5200000000001</v>
      </c>
      <c r="BC121" s="295">
        <f t="shared" si="20"/>
        <v>562.04999999999995</v>
      </c>
      <c r="BD121" s="295">
        <f t="shared" si="21"/>
        <v>564.57999999999993</v>
      </c>
      <c r="BE121" s="295">
        <f t="shared" si="22"/>
        <v>567.1099999999999</v>
      </c>
      <c r="BF121" s="295">
        <f t="shared" si="23"/>
        <v>569.63999999999976</v>
      </c>
      <c r="BG121" s="295">
        <f t="shared" si="24"/>
        <v>572.16999999999962</v>
      </c>
      <c r="BH121" s="298">
        <f t="shared" si="55"/>
        <v>574.69999999999959</v>
      </c>
      <c r="BI121" s="295">
        <f t="shared" si="26"/>
        <v>573.40999999999963</v>
      </c>
      <c r="BJ121" s="295">
        <f t="shared" si="27"/>
        <v>572.11999999999966</v>
      </c>
      <c r="BK121" s="295">
        <f t="shared" si="28"/>
        <v>570.8299999999997</v>
      </c>
      <c r="BL121" s="295">
        <f t="shared" si="29"/>
        <v>569.53999999999985</v>
      </c>
      <c r="BM121" s="295">
        <f t="shared" si="30"/>
        <v>568.25</v>
      </c>
      <c r="BN121" s="295">
        <f t="shared" si="31"/>
        <v>566.96</v>
      </c>
      <c r="BO121" s="295">
        <f t="shared" si="32"/>
        <v>565.67000000000007</v>
      </c>
      <c r="BP121" s="295">
        <f t="shared" si="33"/>
        <v>564.38000000000022</v>
      </c>
      <c r="BQ121" s="295">
        <f t="shared" si="34"/>
        <v>563.09000000000037</v>
      </c>
      <c r="BR121" s="298">
        <f t="shared" si="56"/>
        <v>561.80000000000041</v>
      </c>
      <c r="BS121" s="295">
        <f t="shared" si="36"/>
        <v>565.0400000000003</v>
      </c>
      <c r="BT121" s="295">
        <f t="shared" si="37"/>
        <v>568.2800000000002</v>
      </c>
      <c r="BU121" s="295">
        <f t="shared" si="38"/>
        <v>571.5200000000001</v>
      </c>
      <c r="BV121" s="295">
        <f t="shared" si="39"/>
        <v>574.76</v>
      </c>
      <c r="BW121" s="295">
        <f t="shared" si="40"/>
        <v>577.99999999999989</v>
      </c>
      <c r="BX121" s="295">
        <f t="shared" si="41"/>
        <v>581.23999999999978</v>
      </c>
      <c r="BY121" s="295">
        <f t="shared" si="42"/>
        <v>584.47999999999979</v>
      </c>
      <c r="BZ121" s="295">
        <f t="shared" si="43"/>
        <v>587.71999999999969</v>
      </c>
      <c r="CA121" s="295">
        <f t="shared" si="44"/>
        <v>590.95999999999958</v>
      </c>
      <c r="CB121" s="298">
        <f t="shared" si="57"/>
        <v>594.19999999999959</v>
      </c>
    </row>
    <row r="122" spans="5:80" s="283" customFormat="1">
      <c r="E122" s="308"/>
      <c r="F122" s="308"/>
      <c r="G122" s="308"/>
      <c r="H122" s="308"/>
      <c r="I122" s="294"/>
      <c r="J122" s="308"/>
      <c r="K122" s="308"/>
      <c r="L122" s="308"/>
      <c r="M122" s="308"/>
      <c r="N122" s="294"/>
      <c r="O122" s="295">
        <v>2000</v>
      </c>
      <c r="P122" s="298">
        <v>195</v>
      </c>
      <c r="Q122" s="298">
        <v>60</v>
      </c>
      <c r="R122" s="298">
        <f t="shared" si="52"/>
        <v>230</v>
      </c>
      <c r="S122" s="298">
        <v>60</v>
      </c>
      <c r="AK122" s="295">
        <v>2000</v>
      </c>
      <c r="AL122" s="295">
        <f t="shared" si="4"/>
        <v>210</v>
      </c>
      <c r="AM122" s="295">
        <f t="shared" si="4"/>
        <v>195</v>
      </c>
      <c r="AN122" s="300">
        <v>525</v>
      </c>
      <c r="AO122" s="295">
        <f t="shared" si="6"/>
        <v>527.1</v>
      </c>
      <c r="AP122" s="295">
        <f t="shared" si="7"/>
        <v>529.20000000000005</v>
      </c>
      <c r="AQ122" s="295">
        <f t="shared" si="8"/>
        <v>531.30000000000007</v>
      </c>
      <c r="AR122" s="295">
        <f t="shared" si="9"/>
        <v>533.40000000000009</v>
      </c>
      <c r="AS122" s="295">
        <f t="shared" si="10"/>
        <v>535.50000000000011</v>
      </c>
      <c r="AT122" s="295">
        <f t="shared" si="11"/>
        <v>537.60000000000014</v>
      </c>
      <c r="AU122" s="295">
        <f t="shared" si="12"/>
        <v>539.70000000000005</v>
      </c>
      <c r="AV122" s="295">
        <f t="shared" si="13"/>
        <v>541.80000000000007</v>
      </c>
      <c r="AW122" s="295">
        <f t="shared" si="14"/>
        <v>543.90000000000009</v>
      </c>
      <c r="AX122" s="302">
        <v>546</v>
      </c>
      <c r="AY122" s="295">
        <f t="shared" si="16"/>
        <v>548.6</v>
      </c>
      <c r="AZ122" s="295">
        <f t="shared" si="17"/>
        <v>551.20000000000005</v>
      </c>
      <c r="BA122" s="295">
        <f t="shared" si="18"/>
        <v>553.80000000000007</v>
      </c>
      <c r="BB122" s="295">
        <f t="shared" si="19"/>
        <v>556.40000000000009</v>
      </c>
      <c r="BC122" s="295">
        <f t="shared" si="20"/>
        <v>559.00000000000011</v>
      </c>
      <c r="BD122" s="295">
        <f t="shared" si="21"/>
        <v>561.60000000000014</v>
      </c>
      <c r="BE122" s="295">
        <f t="shared" si="22"/>
        <v>564.20000000000005</v>
      </c>
      <c r="BF122" s="295">
        <f t="shared" si="23"/>
        <v>566.80000000000007</v>
      </c>
      <c r="BG122" s="295">
        <f t="shared" si="24"/>
        <v>569.40000000000009</v>
      </c>
      <c r="BH122" s="302">
        <v>572</v>
      </c>
      <c r="BI122" s="295">
        <f t="shared" si="26"/>
        <v>570.70000000000005</v>
      </c>
      <c r="BJ122" s="295">
        <f t="shared" si="27"/>
        <v>569.40000000000009</v>
      </c>
      <c r="BK122" s="295">
        <f t="shared" si="28"/>
        <v>568.10000000000014</v>
      </c>
      <c r="BL122" s="295">
        <f t="shared" si="29"/>
        <v>566.80000000000007</v>
      </c>
      <c r="BM122" s="295">
        <f t="shared" si="30"/>
        <v>565.5</v>
      </c>
      <c r="BN122" s="295">
        <f t="shared" si="31"/>
        <v>564.20000000000005</v>
      </c>
      <c r="BO122" s="295">
        <f t="shared" si="32"/>
        <v>562.90000000000009</v>
      </c>
      <c r="BP122" s="295">
        <f t="shared" si="33"/>
        <v>561.6</v>
      </c>
      <c r="BQ122" s="295">
        <f t="shared" si="34"/>
        <v>560.29999999999995</v>
      </c>
      <c r="BR122" s="302">
        <v>559</v>
      </c>
      <c r="BS122" s="295">
        <f t="shared" si="36"/>
        <v>562.29999999999995</v>
      </c>
      <c r="BT122" s="295">
        <f t="shared" si="37"/>
        <v>565.59999999999991</v>
      </c>
      <c r="BU122" s="295">
        <f t="shared" si="38"/>
        <v>568.89999999999986</v>
      </c>
      <c r="BV122" s="295">
        <f t="shared" si="39"/>
        <v>572.19999999999993</v>
      </c>
      <c r="BW122" s="295">
        <f t="shared" si="40"/>
        <v>575.5</v>
      </c>
      <c r="BX122" s="295">
        <f t="shared" si="41"/>
        <v>578.79999999999995</v>
      </c>
      <c r="BY122" s="295">
        <f t="shared" si="42"/>
        <v>582.09999999999991</v>
      </c>
      <c r="BZ122" s="295">
        <f t="shared" si="43"/>
        <v>585.4</v>
      </c>
      <c r="CA122" s="295">
        <f t="shared" si="44"/>
        <v>588.70000000000005</v>
      </c>
      <c r="CB122" s="302">
        <v>592</v>
      </c>
    </row>
    <row r="123" spans="5:80" s="283" customFormat="1">
      <c r="E123" s="308"/>
      <c r="F123" s="308"/>
      <c r="G123" s="308"/>
      <c r="H123" s="308"/>
      <c r="I123" s="294"/>
      <c r="J123" s="308"/>
      <c r="K123" s="308"/>
      <c r="L123" s="308"/>
      <c r="M123" s="308"/>
      <c r="N123" s="294"/>
      <c r="O123" s="295">
        <v>2100</v>
      </c>
      <c r="P123" s="298">
        <f t="shared" si="51"/>
        <v>191.5</v>
      </c>
      <c r="Q123" s="298">
        <v>60</v>
      </c>
      <c r="R123" s="298">
        <f t="shared" si="52"/>
        <v>228</v>
      </c>
      <c r="S123" s="298">
        <v>60</v>
      </c>
      <c r="AK123" s="295">
        <v>2100</v>
      </c>
      <c r="AL123" s="295">
        <f>AL122-1.5</f>
        <v>208.5</v>
      </c>
      <c r="AM123" s="295">
        <f>AM122-3.5</f>
        <v>191.5</v>
      </c>
      <c r="AN123" s="298">
        <f>AN122-4</f>
        <v>521</v>
      </c>
      <c r="AO123" s="295">
        <f t="shared" si="6"/>
        <v>523.14</v>
      </c>
      <c r="AP123" s="295">
        <f t="shared" si="7"/>
        <v>525.28</v>
      </c>
      <c r="AQ123" s="295">
        <f t="shared" si="8"/>
        <v>527.41999999999996</v>
      </c>
      <c r="AR123" s="295">
        <f t="shared" si="9"/>
        <v>529.55999999999995</v>
      </c>
      <c r="AS123" s="295">
        <f t="shared" si="10"/>
        <v>531.69999999999993</v>
      </c>
      <c r="AT123" s="295">
        <f t="shared" si="11"/>
        <v>533.83999999999992</v>
      </c>
      <c r="AU123" s="295">
        <f t="shared" si="12"/>
        <v>535.9799999999999</v>
      </c>
      <c r="AV123" s="295">
        <f t="shared" si="13"/>
        <v>538.11999999999989</v>
      </c>
      <c r="AW123" s="295">
        <f t="shared" si="14"/>
        <v>540.26</v>
      </c>
      <c r="AX123" s="298">
        <f>AX122-3.6</f>
        <v>542.4</v>
      </c>
      <c r="AY123" s="295">
        <f t="shared" si="16"/>
        <v>545.04</v>
      </c>
      <c r="AZ123" s="295">
        <f t="shared" si="17"/>
        <v>547.67999999999995</v>
      </c>
      <c r="BA123" s="295">
        <f t="shared" si="18"/>
        <v>550.31999999999994</v>
      </c>
      <c r="BB123" s="295">
        <f t="shared" si="19"/>
        <v>552.95999999999992</v>
      </c>
      <c r="BC123" s="295">
        <f t="shared" si="20"/>
        <v>555.59999999999991</v>
      </c>
      <c r="BD123" s="295">
        <f t="shared" si="21"/>
        <v>558.2399999999999</v>
      </c>
      <c r="BE123" s="295">
        <f t="shared" si="22"/>
        <v>560.87999999999988</v>
      </c>
      <c r="BF123" s="295">
        <f t="shared" si="23"/>
        <v>563.51999999999987</v>
      </c>
      <c r="BG123" s="295">
        <f t="shared" si="24"/>
        <v>566.15999999999985</v>
      </c>
      <c r="BH123" s="298">
        <f>BH122-3.2</f>
        <v>568.79999999999995</v>
      </c>
      <c r="BI123" s="295">
        <f t="shared" si="26"/>
        <v>567.23</v>
      </c>
      <c r="BJ123" s="295">
        <f t="shared" si="27"/>
        <v>565.66</v>
      </c>
      <c r="BK123" s="295">
        <f t="shared" si="28"/>
        <v>564.08999999999992</v>
      </c>
      <c r="BL123" s="295">
        <f t="shared" si="29"/>
        <v>562.52</v>
      </c>
      <c r="BM123" s="295">
        <f t="shared" si="30"/>
        <v>560.95000000000005</v>
      </c>
      <c r="BN123" s="295">
        <f t="shared" si="31"/>
        <v>559.38</v>
      </c>
      <c r="BO123" s="295">
        <f t="shared" si="32"/>
        <v>557.80999999999995</v>
      </c>
      <c r="BP123" s="295">
        <f t="shared" si="33"/>
        <v>556.24</v>
      </c>
      <c r="BQ123" s="295">
        <f t="shared" si="34"/>
        <v>554.67000000000007</v>
      </c>
      <c r="BR123" s="298">
        <f>BR122-5.9</f>
        <v>553.1</v>
      </c>
      <c r="BS123" s="295">
        <f t="shared" si="36"/>
        <v>556.61</v>
      </c>
      <c r="BT123" s="295">
        <f t="shared" si="37"/>
        <v>560.12</v>
      </c>
      <c r="BU123" s="295">
        <f t="shared" si="38"/>
        <v>563.63</v>
      </c>
      <c r="BV123" s="295">
        <f t="shared" si="39"/>
        <v>567.14</v>
      </c>
      <c r="BW123" s="295">
        <f t="shared" si="40"/>
        <v>570.65</v>
      </c>
      <c r="BX123" s="295">
        <f t="shared" si="41"/>
        <v>574.16</v>
      </c>
      <c r="BY123" s="295">
        <f t="shared" si="42"/>
        <v>577.66999999999996</v>
      </c>
      <c r="BZ123" s="295">
        <f t="shared" si="43"/>
        <v>581.17999999999995</v>
      </c>
      <c r="CA123" s="295">
        <f t="shared" si="44"/>
        <v>584.69000000000005</v>
      </c>
      <c r="CB123" s="298">
        <f>CB122-3.8</f>
        <v>588.20000000000005</v>
      </c>
    </row>
    <row r="124" spans="5:80" s="283" customFormat="1">
      <c r="E124" s="308"/>
      <c r="F124" s="308"/>
      <c r="G124" s="308"/>
      <c r="H124" s="308"/>
      <c r="I124" s="294"/>
      <c r="J124" s="308"/>
      <c r="K124" s="308"/>
      <c r="L124" s="308"/>
      <c r="M124" s="308"/>
      <c r="N124" s="294"/>
      <c r="O124" s="295">
        <v>2200</v>
      </c>
      <c r="P124" s="298">
        <f t="shared" si="51"/>
        <v>188</v>
      </c>
      <c r="Q124" s="298">
        <v>60</v>
      </c>
      <c r="R124" s="298">
        <f t="shared" si="52"/>
        <v>226</v>
      </c>
      <c r="S124" s="298">
        <v>60</v>
      </c>
      <c r="AK124" s="295">
        <v>2200</v>
      </c>
      <c r="AL124" s="295">
        <f t="shared" ref="AL124:AL131" si="58">AL123-1.5</f>
        <v>207</v>
      </c>
      <c r="AM124" s="295">
        <f t="shared" ref="AM124:AM132" si="59">AM123-3.5</f>
        <v>188</v>
      </c>
      <c r="AN124" s="298">
        <f t="shared" ref="AN124:AN131" si="60">AN123-4</f>
        <v>517</v>
      </c>
      <c r="AO124" s="295">
        <f t="shared" si="6"/>
        <v>519.17999999999995</v>
      </c>
      <c r="AP124" s="295">
        <f t="shared" si="7"/>
        <v>521.3599999999999</v>
      </c>
      <c r="AQ124" s="295">
        <f t="shared" si="8"/>
        <v>523.54</v>
      </c>
      <c r="AR124" s="295">
        <f t="shared" si="9"/>
        <v>525.71999999999991</v>
      </c>
      <c r="AS124" s="295">
        <f t="shared" si="10"/>
        <v>527.89999999999986</v>
      </c>
      <c r="AT124" s="295">
        <f t="shared" si="11"/>
        <v>530.07999999999993</v>
      </c>
      <c r="AU124" s="295">
        <f t="shared" si="12"/>
        <v>532.26</v>
      </c>
      <c r="AV124" s="295">
        <f t="shared" si="13"/>
        <v>534.43999999999994</v>
      </c>
      <c r="AW124" s="295">
        <f t="shared" si="14"/>
        <v>536.61999999999989</v>
      </c>
      <c r="AX124" s="298">
        <f t="shared" ref="AX124:AX131" si="61">AX123-3.6</f>
        <v>538.79999999999995</v>
      </c>
      <c r="AY124" s="295">
        <f t="shared" si="16"/>
        <v>541.4799999999999</v>
      </c>
      <c r="AZ124" s="295">
        <f t="shared" si="17"/>
        <v>544.15999999999985</v>
      </c>
      <c r="BA124" s="295">
        <f t="shared" si="18"/>
        <v>546.83999999999992</v>
      </c>
      <c r="BB124" s="295">
        <f t="shared" si="19"/>
        <v>549.51999999999987</v>
      </c>
      <c r="BC124" s="295">
        <f t="shared" si="20"/>
        <v>552.19999999999982</v>
      </c>
      <c r="BD124" s="295">
        <f t="shared" si="21"/>
        <v>554.87999999999988</v>
      </c>
      <c r="BE124" s="295">
        <f t="shared" si="22"/>
        <v>557.55999999999995</v>
      </c>
      <c r="BF124" s="295">
        <f t="shared" si="23"/>
        <v>560.2399999999999</v>
      </c>
      <c r="BG124" s="295">
        <f t="shared" si="24"/>
        <v>562.91999999999985</v>
      </c>
      <c r="BH124" s="298">
        <f t="shared" ref="BH124:BH131" si="62">BH123-3.2</f>
        <v>565.59999999999991</v>
      </c>
      <c r="BI124" s="295">
        <f t="shared" si="26"/>
        <v>563.75999999999988</v>
      </c>
      <c r="BJ124" s="295">
        <f t="shared" si="27"/>
        <v>561.91999999999985</v>
      </c>
      <c r="BK124" s="295">
        <f t="shared" si="28"/>
        <v>560.07999999999993</v>
      </c>
      <c r="BL124" s="295">
        <f t="shared" si="29"/>
        <v>558.2399999999999</v>
      </c>
      <c r="BM124" s="295">
        <f t="shared" si="30"/>
        <v>556.39999999999986</v>
      </c>
      <c r="BN124" s="295">
        <f t="shared" si="31"/>
        <v>554.55999999999995</v>
      </c>
      <c r="BO124" s="295">
        <f t="shared" si="32"/>
        <v>552.72</v>
      </c>
      <c r="BP124" s="295">
        <f t="shared" si="33"/>
        <v>550.88</v>
      </c>
      <c r="BQ124" s="295">
        <f t="shared" si="34"/>
        <v>549.04</v>
      </c>
      <c r="BR124" s="298">
        <f t="shared" ref="BR124:BR131" si="63">BR123-5.9</f>
        <v>547.20000000000005</v>
      </c>
      <c r="BS124" s="295">
        <f t="shared" si="36"/>
        <v>550.92000000000007</v>
      </c>
      <c r="BT124" s="295">
        <f t="shared" si="37"/>
        <v>554.6400000000001</v>
      </c>
      <c r="BU124" s="295">
        <f t="shared" si="38"/>
        <v>558.36000000000013</v>
      </c>
      <c r="BV124" s="295">
        <f t="shared" si="39"/>
        <v>562.08000000000015</v>
      </c>
      <c r="BW124" s="295">
        <f t="shared" si="40"/>
        <v>565.80000000000018</v>
      </c>
      <c r="BX124" s="295">
        <f t="shared" si="41"/>
        <v>569.52000000000021</v>
      </c>
      <c r="BY124" s="295">
        <f t="shared" si="42"/>
        <v>573.24000000000024</v>
      </c>
      <c r="BZ124" s="295">
        <f t="shared" si="43"/>
        <v>576.96000000000015</v>
      </c>
      <c r="CA124" s="295">
        <f t="shared" si="44"/>
        <v>580.68000000000006</v>
      </c>
      <c r="CB124" s="298">
        <f t="shared" ref="CB124:CB131" si="64">CB123-3.8</f>
        <v>584.40000000000009</v>
      </c>
    </row>
    <row r="125" spans="5:80" s="283" customFormat="1">
      <c r="E125" s="308"/>
      <c r="F125" s="308"/>
      <c r="G125" s="308"/>
      <c r="H125" s="308"/>
      <c r="I125" s="294"/>
      <c r="J125" s="308"/>
      <c r="K125" s="308"/>
      <c r="L125" s="308"/>
      <c r="M125" s="308"/>
      <c r="N125" s="294"/>
      <c r="O125" s="295">
        <v>2300</v>
      </c>
      <c r="P125" s="298">
        <f t="shared" si="51"/>
        <v>184.5</v>
      </c>
      <c r="Q125" s="298">
        <v>60</v>
      </c>
      <c r="R125" s="298">
        <f t="shared" si="52"/>
        <v>224</v>
      </c>
      <c r="S125" s="298">
        <v>60</v>
      </c>
      <c r="AK125" s="295">
        <v>2300</v>
      </c>
      <c r="AL125" s="295">
        <f t="shared" si="58"/>
        <v>205.5</v>
      </c>
      <c r="AM125" s="295">
        <f t="shared" si="59"/>
        <v>184.5</v>
      </c>
      <c r="AN125" s="298">
        <f t="shared" si="60"/>
        <v>513</v>
      </c>
      <c r="AO125" s="295">
        <f t="shared" si="6"/>
        <v>515.22</v>
      </c>
      <c r="AP125" s="295">
        <f t="shared" si="7"/>
        <v>517.44000000000005</v>
      </c>
      <c r="AQ125" s="295">
        <f t="shared" si="8"/>
        <v>519.66000000000008</v>
      </c>
      <c r="AR125" s="295">
        <f t="shared" si="9"/>
        <v>521.88000000000011</v>
      </c>
      <c r="AS125" s="295">
        <f t="shared" si="10"/>
        <v>524.10000000000014</v>
      </c>
      <c r="AT125" s="295">
        <f t="shared" si="11"/>
        <v>526.32000000000005</v>
      </c>
      <c r="AU125" s="295">
        <f t="shared" si="12"/>
        <v>528.54</v>
      </c>
      <c r="AV125" s="295">
        <f t="shared" si="13"/>
        <v>530.76</v>
      </c>
      <c r="AW125" s="295">
        <f t="shared" si="14"/>
        <v>532.98</v>
      </c>
      <c r="AX125" s="298">
        <f t="shared" si="61"/>
        <v>535.19999999999993</v>
      </c>
      <c r="AY125" s="295">
        <f t="shared" si="16"/>
        <v>537.91999999999996</v>
      </c>
      <c r="AZ125" s="295">
        <f t="shared" si="17"/>
        <v>540.64</v>
      </c>
      <c r="BA125" s="295">
        <f t="shared" si="18"/>
        <v>543.36</v>
      </c>
      <c r="BB125" s="295">
        <f t="shared" si="19"/>
        <v>546.08000000000004</v>
      </c>
      <c r="BC125" s="295">
        <f t="shared" si="20"/>
        <v>548.79999999999995</v>
      </c>
      <c r="BD125" s="295">
        <f t="shared" si="21"/>
        <v>551.52</v>
      </c>
      <c r="BE125" s="295">
        <f t="shared" si="22"/>
        <v>554.24</v>
      </c>
      <c r="BF125" s="295">
        <f t="shared" si="23"/>
        <v>556.95999999999992</v>
      </c>
      <c r="BG125" s="295">
        <f t="shared" si="24"/>
        <v>559.67999999999984</v>
      </c>
      <c r="BH125" s="298">
        <f t="shared" si="62"/>
        <v>562.39999999999986</v>
      </c>
      <c r="BI125" s="295">
        <f t="shared" si="26"/>
        <v>560.28999999999985</v>
      </c>
      <c r="BJ125" s="295">
        <f t="shared" si="27"/>
        <v>558.17999999999984</v>
      </c>
      <c r="BK125" s="295">
        <f t="shared" si="28"/>
        <v>556.06999999999982</v>
      </c>
      <c r="BL125" s="295">
        <f t="shared" si="29"/>
        <v>553.95999999999981</v>
      </c>
      <c r="BM125" s="295">
        <f t="shared" si="30"/>
        <v>551.84999999999991</v>
      </c>
      <c r="BN125" s="295">
        <f t="shared" si="31"/>
        <v>549.7399999999999</v>
      </c>
      <c r="BO125" s="295">
        <f t="shared" si="32"/>
        <v>547.62999999999988</v>
      </c>
      <c r="BP125" s="295">
        <f t="shared" si="33"/>
        <v>545.52</v>
      </c>
      <c r="BQ125" s="295">
        <f t="shared" si="34"/>
        <v>543.41000000000008</v>
      </c>
      <c r="BR125" s="298">
        <f t="shared" si="63"/>
        <v>541.30000000000007</v>
      </c>
      <c r="BS125" s="295">
        <f t="shared" si="36"/>
        <v>545.23</v>
      </c>
      <c r="BT125" s="295">
        <f t="shared" si="37"/>
        <v>549.16000000000008</v>
      </c>
      <c r="BU125" s="295">
        <f t="shared" si="38"/>
        <v>553.09000000000015</v>
      </c>
      <c r="BV125" s="295">
        <f t="shared" si="39"/>
        <v>557.0200000000001</v>
      </c>
      <c r="BW125" s="295">
        <f t="shared" si="40"/>
        <v>560.95000000000005</v>
      </c>
      <c r="BX125" s="295">
        <f t="shared" si="41"/>
        <v>564.88000000000011</v>
      </c>
      <c r="BY125" s="295">
        <f t="shared" si="42"/>
        <v>568.81000000000017</v>
      </c>
      <c r="BZ125" s="295">
        <f t="shared" si="43"/>
        <v>572.74000000000012</v>
      </c>
      <c r="CA125" s="295">
        <f t="shared" si="44"/>
        <v>576.67000000000007</v>
      </c>
      <c r="CB125" s="298">
        <f t="shared" si="64"/>
        <v>580.60000000000014</v>
      </c>
    </row>
    <row r="126" spans="5:80" s="283" customFormat="1">
      <c r="E126" s="308"/>
      <c r="F126" s="308"/>
      <c r="G126" s="308"/>
      <c r="H126" s="308"/>
      <c r="I126" s="294"/>
      <c r="J126" s="308"/>
      <c r="K126" s="308"/>
      <c r="L126" s="308"/>
      <c r="M126" s="308"/>
      <c r="N126" s="294"/>
      <c r="O126" s="295">
        <v>2400</v>
      </c>
      <c r="P126" s="298">
        <f t="shared" si="51"/>
        <v>181</v>
      </c>
      <c r="Q126" s="298">
        <v>60</v>
      </c>
      <c r="R126" s="298">
        <f t="shared" si="52"/>
        <v>222</v>
      </c>
      <c r="S126" s="298">
        <v>60</v>
      </c>
      <c r="AK126" s="295">
        <v>2400</v>
      </c>
      <c r="AL126" s="295">
        <f t="shared" si="58"/>
        <v>204</v>
      </c>
      <c r="AM126" s="295">
        <f t="shared" si="59"/>
        <v>181</v>
      </c>
      <c r="AN126" s="298">
        <f t="shared" si="60"/>
        <v>509</v>
      </c>
      <c r="AO126" s="295">
        <f t="shared" si="6"/>
        <v>511.26</v>
      </c>
      <c r="AP126" s="295">
        <f t="shared" si="7"/>
        <v>513.52</v>
      </c>
      <c r="AQ126" s="295">
        <f t="shared" si="8"/>
        <v>515.78</v>
      </c>
      <c r="AR126" s="295">
        <f t="shared" si="9"/>
        <v>518.04</v>
      </c>
      <c r="AS126" s="295">
        <f t="shared" si="10"/>
        <v>520.29999999999995</v>
      </c>
      <c r="AT126" s="295">
        <f t="shared" si="11"/>
        <v>522.55999999999995</v>
      </c>
      <c r="AU126" s="295">
        <f t="shared" si="12"/>
        <v>524.81999999999994</v>
      </c>
      <c r="AV126" s="295">
        <f t="shared" si="13"/>
        <v>527.07999999999993</v>
      </c>
      <c r="AW126" s="295">
        <f t="shared" si="14"/>
        <v>529.33999999999992</v>
      </c>
      <c r="AX126" s="298">
        <f t="shared" si="61"/>
        <v>531.59999999999991</v>
      </c>
      <c r="AY126" s="295">
        <f t="shared" si="16"/>
        <v>534.3599999999999</v>
      </c>
      <c r="AZ126" s="295">
        <f t="shared" si="17"/>
        <v>537.11999999999989</v>
      </c>
      <c r="BA126" s="295">
        <f t="shared" si="18"/>
        <v>539.87999999999988</v>
      </c>
      <c r="BB126" s="295">
        <f t="shared" si="19"/>
        <v>542.63999999999987</v>
      </c>
      <c r="BC126" s="295">
        <f t="shared" si="20"/>
        <v>545.39999999999986</v>
      </c>
      <c r="BD126" s="295">
        <f t="shared" si="21"/>
        <v>548.15999999999985</v>
      </c>
      <c r="BE126" s="295">
        <f t="shared" si="22"/>
        <v>550.91999999999985</v>
      </c>
      <c r="BF126" s="295">
        <f t="shared" si="23"/>
        <v>553.67999999999984</v>
      </c>
      <c r="BG126" s="295">
        <f t="shared" si="24"/>
        <v>556.43999999999983</v>
      </c>
      <c r="BH126" s="298">
        <f t="shared" si="62"/>
        <v>559.19999999999982</v>
      </c>
      <c r="BI126" s="295">
        <f t="shared" si="26"/>
        <v>556.81999999999982</v>
      </c>
      <c r="BJ126" s="295">
        <f t="shared" si="27"/>
        <v>554.43999999999983</v>
      </c>
      <c r="BK126" s="295">
        <f t="shared" si="28"/>
        <v>552.05999999999983</v>
      </c>
      <c r="BL126" s="295">
        <f t="shared" si="29"/>
        <v>549.67999999999984</v>
      </c>
      <c r="BM126" s="295">
        <f t="shared" si="30"/>
        <v>547.29999999999984</v>
      </c>
      <c r="BN126" s="295">
        <f t="shared" si="31"/>
        <v>544.91999999999985</v>
      </c>
      <c r="BO126" s="295">
        <f t="shared" si="32"/>
        <v>542.54</v>
      </c>
      <c r="BP126" s="295">
        <f t="shared" si="33"/>
        <v>540.16</v>
      </c>
      <c r="BQ126" s="295">
        <f t="shared" si="34"/>
        <v>537.78</v>
      </c>
      <c r="BR126" s="298">
        <f t="shared" si="63"/>
        <v>535.40000000000009</v>
      </c>
      <c r="BS126" s="295">
        <f t="shared" si="36"/>
        <v>539.54000000000008</v>
      </c>
      <c r="BT126" s="295">
        <f t="shared" si="37"/>
        <v>543.68000000000006</v>
      </c>
      <c r="BU126" s="295">
        <f t="shared" si="38"/>
        <v>547.82000000000005</v>
      </c>
      <c r="BV126" s="295">
        <f t="shared" si="39"/>
        <v>551.96</v>
      </c>
      <c r="BW126" s="295">
        <f t="shared" si="40"/>
        <v>556.1</v>
      </c>
      <c r="BX126" s="295">
        <f t="shared" si="41"/>
        <v>560.24</v>
      </c>
      <c r="BY126" s="295">
        <f t="shared" si="42"/>
        <v>564.38000000000011</v>
      </c>
      <c r="BZ126" s="295">
        <f t="shared" si="43"/>
        <v>568.5200000000001</v>
      </c>
      <c r="CA126" s="295">
        <f t="shared" si="44"/>
        <v>572.66000000000008</v>
      </c>
      <c r="CB126" s="298">
        <f t="shared" si="64"/>
        <v>576.80000000000018</v>
      </c>
    </row>
    <row r="127" spans="5:80" s="283" customFormat="1">
      <c r="E127" s="308"/>
      <c r="F127" s="308"/>
      <c r="G127" s="308"/>
      <c r="H127" s="308"/>
      <c r="I127" s="294"/>
      <c r="J127" s="308"/>
      <c r="K127" s="308"/>
      <c r="L127" s="308"/>
      <c r="M127" s="308"/>
      <c r="N127" s="294"/>
      <c r="O127" s="295">
        <v>2500</v>
      </c>
      <c r="P127" s="298">
        <f t="shared" si="51"/>
        <v>177.5</v>
      </c>
      <c r="Q127" s="298">
        <v>60</v>
      </c>
      <c r="R127" s="298">
        <f t="shared" si="52"/>
        <v>220</v>
      </c>
      <c r="S127" s="298">
        <v>60</v>
      </c>
      <c r="AK127" s="295">
        <v>2500</v>
      </c>
      <c r="AL127" s="295">
        <f t="shared" si="58"/>
        <v>202.5</v>
      </c>
      <c r="AM127" s="295">
        <f t="shared" si="59"/>
        <v>177.5</v>
      </c>
      <c r="AN127" s="298">
        <f t="shared" si="60"/>
        <v>505</v>
      </c>
      <c r="AO127" s="295">
        <f t="shared" si="6"/>
        <v>507.3</v>
      </c>
      <c r="AP127" s="295">
        <f t="shared" si="7"/>
        <v>509.6</v>
      </c>
      <c r="AQ127" s="295">
        <f t="shared" si="8"/>
        <v>511.9</v>
      </c>
      <c r="AR127" s="295">
        <f t="shared" si="9"/>
        <v>514.19999999999993</v>
      </c>
      <c r="AS127" s="295">
        <f t="shared" si="10"/>
        <v>516.49999999999989</v>
      </c>
      <c r="AT127" s="295">
        <f t="shared" si="11"/>
        <v>518.79999999999984</v>
      </c>
      <c r="AU127" s="295">
        <f t="shared" si="12"/>
        <v>521.09999999999991</v>
      </c>
      <c r="AV127" s="295">
        <f t="shared" si="13"/>
        <v>523.39999999999986</v>
      </c>
      <c r="AW127" s="295">
        <f t="shared" si="14"/>
        <v>525.69999999999982</v>
      </c>
      <c r="AX127" s="298">
        <f t="shared" si="61"/>
        <v>527.99999999999989</v>
      </c>
      <c r="AY127" s="295">
        <f t="shared" si="16"/>
        <v>530.79999999999984</v>
      </c>
      <c r="AZ127" s="295">
        <f t="shared" si="17"/>
        <v>533.5999999999998</v>
      </c>
      <c r="BA127" s="295">
        <f t="shared" si="18"/>
        <v>536.39999999999975</v>
      </c>
      <c r="BB127" s="295">
        <f t="shared" si="19"/>
        <v>539.1999999999997</v>
      </c>
      <c r="BC127" s="295">
        <f t="shared" si="20"/>
        <v>541.99999999999977</v>
      </c>
      <c r="BD127" s="295">
        <f t="shared" si="21"/>
        <v>544.79999999999973</v>
      </c>
      <c r="BE127" s="295">
        <f t="shared" si="22"/>
        <v>547.59999999999968</v>
      </c>
      <c r="BF127" s="295">
        <f t="shared" si="23"/>
        <v>550.39999999999975</v>
      </c>
      <c r="BG127" s="295">
        <f t="shared" si="24"/>
        <v>553.19999999999982</v>
      </c>
      <c r="BH127" s="298">
        <f t="shared" si="62"/>
        <v>555.99999999999977</v>
      </c>
      <c r="BI127" s="295">
        <f t="shared" si="26"/>
        <v>553.3499999999998</v>
      </c>
      <c r="BJ127" s="295">
        <f t="shared" si="27"/>
        <v>550.69999999999982</v>
      </c>
      <c r="BK127" s="295">
        <f t="shared" si="28"/>
        <v>548.04999999999984</v>
      </c>
      <c r="BL127" s="295">
        <f t="shared" si="29"/>
        <v>545.39999999999986</v>
      </c>
      <c r="BM127" s="295">
        <f t="shared" si="30"/>
        <v>542.74999999999989</v>
      </c>
      <c r="BN127" s="295">
        <f t="shared" si="31"/>
        <v>540.09999999999991</v>
      </c>
      <c r="BO127" s="295">
        <f t="shared" si="32"/>
        <v>537.44999999999993</v>
      </c>
      <c r="BP127" s="295">
        <f t="shared" si="33"/>
        <v>534.79999999999995</v>
      </c>
      <c r="BQ127" s="295">
        <f t="shared" si="34"/>
        <v>532.15000000000009</v>
      </c>
      <c r="BR127" s="298">
        <f t="shared" si="63"/>
        <v>529.50000000000011</v>
      </c>
      <c r="BS127" s="295">
        <f t="shared" si="36"/>
        <v>533.85000000000014</v>
      </c>
      <c r="BT127" s="295">
        <f t="shared" si="37"/>
        <v>538.20000000000016</v>
      </c>
      <c r="BU127" s="295">
        <f t="shared" si="38"/>
        <v>542.55000000000018</v>
      </c>
      <c r="BV127" s="295">
        <f t="shared" si="39"/>
        <v>546.9000000000002</v>
      </c>
      <c r="BW127" s="295">
        <f t="shared" si="40"/>
        <v>551.25000000000023</v>
      </c>
      <c r="BX127" s="295">
        <f t="shared" si="41"/>
        <v>555.60000000000025</v>
      </c>
      <c r="BY127" s="295">
        <f t="shared" si="42"/>
        <v>559.95000000000027</v>
      </c>
      <c r="BZ127" s="295">
        <f t="shared" si="43"/>
        <v>564.3000000000003</v>
      </c>
      <c r="CA127" s="295">
        <f t="shared" si="44"/>
        <v>568.65000000000032</v>
      </c>
      <c r="CB127" s="298">
        <f t="shared" si="64"/>
        <v>573.00000000000023</v>
      </c>
    </row>
    <row r="128" spans="5:80" s="283" customFormat="1">
      <c r="E128" s="308"/>
      <c r="F128" s="308"/>
      <c r="G128" s="308"/>
      <c r="H128" s="308"/>
      <c r="I128" s="294"/>
      <c r="J128" s="308"/>
      <c r="K128" s="308"/>
      <c r="L128" s="308"/>
      <c r="M128" s="308"/>
      <c r="N128" s="294"/>
      <c r="O128" s="295">
        <v>2600</v>
      </c>
      <c r="P128" s="298">
        <f t="shared" si="51"/>
        <v>174</v>
      </c>
      <c r="Q128" s="298">
        <v>60</v>
      </c>
      <c r="R128" s="298">
        <f t="shared" si="52"/>
        <v>218</v>
      </c>
      <c r="S128" s="298">
        <v>60</v>
      </c>
      <c r="AK128" s="295">
        <v>2600</v>
      </c>
      <c r="AL128" s="295">
        <f t="shared" si="58"/>
        <v>201</v>
      </c>
      <c r="AM128" s="295">
        <f t="shared" si="59"/>
        <v>174</v>
      </c>
      <c r="AN128" s="298">
        <f t="shared" si="60"/>
        <v>501</v>
      </c>
      <c r="AO128" s="295">
        <f t="shared" si="6"/>
        <v>503.34</v>
      </c>
      <c r="AP128" s="295">
        <f t="shared" si="7"/>
        <v>505.67999999999995</v>
      </c>
      <c r="AQ128" s="295">
        <f t="shared" si="8"/>
        <v>508.01999999999992</v>
      </c>
      <c r="AR128" s="295">
        <f t="shared" si="9"/>
        <v>510.3599999999999</v>
      </c>
      <c r="AS128" s="295">
        <f t="shared" si="10"/>
        <v>512.69999999999993</v>
      </c>
      <c r="AT128" s="295">
        <f t="shared" si="11"/>
        <v>515.04</v>
      </c>
      <c r="AU128" s="295">
        <f t="shared" si="12"/>
        <v>517.37999999999988</v>
      </c>
      <c r="AV128" s="295">
        <f t="shared" si="13"/>
        <v>519.71999999999991</v>
      </c>
      <c r="AW128" s="295">
        <f t="shared" si="14"/>
        <v>522.05999999999995</v>
      </c>
      <c r="AX128" s="298">
        <f t="shared" si="61"/>
        <v>524.39999999999986</v>
      </c>
      <c r="AY128" s="295">
        <f t="shared" si="16"/>
        <v>527.2399999999999</v>
      </c>
      <c r="AZ128" s="295">
        <f t="shared" si="17"/>
        <v>530.07999999999993</v>
      </c>
      <c r="BA128" s="295">
        <f t="shared" si="18"/>
        <v>532.91999999999985</v>
      </c>
      <c r="BB128" s="295">
        <f t="shared" si="19"/>
        <v>535.75999999999988</v>
      </c>
      <c r="BC128" s="295">
        <f t="shared" si="20"/>
        <v>538.59999999999991</v>
      </c>
      <c r="BD128" s="295">
        <f t="shared" si="21"/>
        <v>541.43999999999983</v>
      </c>
      <c r="BE128" s="295">
        <f t="shared" si="22"/>
        <v>544.27999999999975</v>
      </c>
      <c r="BF128" s="295">
        <f t="shared" si="23"/>
        <v>547.11999999999978</v>
      </c>
      <c r="BG128" s="295">
        <f t="shared" si="24"/>
        <v>549.95999999999981</v>
      </c>
      <c r="BH128" s="298">
        <f t="shared" si="62"/>
        <v>552.79999999999973</v>
      </c>
      <c r="BI128" s="295">
        <f t="shared" si="26"/>
        <v>549.87999999999977</v>
      </c>
      <c r="BJ128" s="295">
        <f t="shared" si="27"/>
        <v>546.95999999999981</v>
      </c>
      <c r="BK128" s="295">
        <f t="shared" si="28"/>
        <v>544.03999999999985</v>
      </c>
      <c r="BL128" s="295">
        <f t="shared" si="29"/>
        <v>541.11999999999989</v>
      </c>
      <c r="BM128" s="295">
        <f t="shared" si="30"/>
        <v>538.19999999999993</v>
      </c>
      <c r="BN128" s="295">
        <f t="shared" si="31"/>
        <v>535.28</v>
      </c>
      <c r="BO128" s="295">
        <f t="shared" si="32"/>
        <v>532.36</v>
      </c>
      <c r="BP128" s="295">
        <f t="shared" si="33"/>
        <v>529.44000000000005</v>
      </c>
      <c r="BQ128" s="295">
        <f t="shared" si="34"/>
        <v>526.5200000000001</v>
      </c>
      <c r="BR128" s="298">
        <f t="shared" si="63"/>
        <v>523.60000000000014</v>
      </c>
      <c r="BS128" s="295">
        <f t="shared" si="36"/>
        <v>528.1600000000002</v>
      </c>
      <c r="BT128" s="295">
        <f t="shared" si="37"/>
        <v>532.72000000000025</v>
      </c>
      <c r="BU128" s="295">
        <f t="shared" si="38"/>
        <v>537.2800000000002</v>
      </c>
      <c r="BV128" s="295">
        <f t="shared" si="39"/>
        <v>541.84000000000026</v>
      </c>
      <c r="BW128" s="295">
        <f t="shared" si="40"/>
        <v>546.40000000000032</v>
      </c>
      <c r="BX128" s="295">
        <f t="shared" si="41"/>
        <v>550.96000000000026</v>
      </c>
      <c r="BY128" s="295">
        <f t="shared" si="42"/>
        <v>555.52000000000021</v>
      </c>
      <c r="BZ128" s="295">
        <f t="shared" si="43"/>
        <v>560.08000000000027</v>
      </c>
      <c r="CA128" s="295">
        <f t="shared" si="44"/>
        <v>564.64000000000033</v>
      </c>
      <c r="CB128" s="298">
        <f t="shared" si="64"/>
        <v>569.20000000000027</v>
      </c>
    </row>
    <row r="129" spans="5:80" s="283" customFormat="1">
      <c r="E129" s="308"/>
      <c r="F129" s="308"/>
      <c r="G129" s="308"/>
      <c r="H129" s="308"/>
      <c r="I129" s="294"/>
      <c r="J129" s="308"/>
      <c r="K129" s="308"/>
      <c r="L129" s="308"/>
      <c r="M129" s="308"/>
      <c r="N129" s="294"/>
      <c r="O129" s="295">
        <v>2700</v>
      </c>
      <c r="P129" s="298">
        <f t="shared" si="51"/>
        <v>170.5</v>
      </c>
      <c r="Q129" s="298">
        <v>60</v>
      </c>
      <c r="R129" s="298">
        <f t="shared" si="52"/>
        <v>216</v>
      </c>
      <c r="S129" s="298">
        <v>60</v>
      </c>
      <c r="AK129" s="295">
        <v>2700</v>
      </c>
      <c r="AL129" s="295">
        <f t="shared" si="58"/>
        <v>199.5</v>
      </c>
      <c r="AM129" s="295">
        <f t="shared" si="59"/>
        <v>170.5</v>
      </c>
      <c r="AN129" s="298">
        <f t="shared" si="60"/>
        <v>497</v>
      </c>
      <c r="AO129" s="295">
        <f t="shared" si="6"/>
        <v>499.38</v>
      </c>
      <c r="AP129" s="295">
        <f t="shared" si="7"/>
        <v>501.76</v>
      </c>
      <c r="AQ129" s="295">
        <f t="shared" si="8"/>
        <v>504.14</v>
      </c>
      <c r="AR129" s="295">
        <f t="shared" si="9"/>
        <v>506.52</v>
      </c>
      <c r="AS129" s="295">
        <f t="shared" si="10"/>
        <v>508.9</v>
      </c>
      <c r="AT129" s="295">
        <f t="shared" si="11"/>
        <v>511.28</v>
      </c>
      <c r="AU129" s="295">
        <f t="shared" si="12"/>
        <v>513.66</v>
      </c>
      <c r="AV129" s="295">
        <f t="shared" si="13"/>
        <v>516.04</v>
      </c>
      <c r="AW129" s="295">
        <f t="shared" si="14"/>
        <v>518.41999999999985</v>
      </c>
      <c r="AX129" s="298">
        <f t="shared" si="61"/>
        <v>520.79999999999984</v>
      </c>
      <c r="AY129" s="295">
        <f t="shared" si="16"/>
        <v>523.67999999999984</v>
      </c>
      <c r="AZ129" s="295">
        <f t="shared" si="17"/>
        <v>526.55999999999983</v>
      </c>
      <c r="BA129" s="295">
        <f t="shared" si="18"/>
        <v>529.43999999999983</v>
      </c>
      <c r="BB129" s="295">
        <f t="shared" si="19"/>
        <v>532.31999999999982</v>
      </c>
      <c r="BC129" s="295">
        <f t="shared" si="20"/>
        <v>535.19999999999982</v>
      </c>
      <c r="BD129" s="295">
        <f t="shared" si="21"/>
        <v>538.07999999999981</v>
      </c>
      <c r="BE129" s="295">
        <f t="shared" si="22"/>
        <v>540.95999999999981</v>
      </c>
      <c r="BF129" s="295">
        <f t="shared" si="23"/>
        <v>543.8399999999998</v>
      </c>
      <c r="BG129" s="295">
        <f t="shared" si="24"/>
        <v>546.7199999999998</v>
      </c>
      <c r="BH129" s="298">
        <f t="shared" si="62"/>
        <v>549.59999999999968</v>
      </c>
      <c r="BI129" s="295">
        <f t="shared" si="26"/>
        <v>546.40999999999974</v>
      </c>
      <c r="BJ129" s="295">
        <f t="shared" si="27"/>
        <v>543.2199999999998</v>
      </c>
      <c r="BK129" s="295">
        <f t="shared" si="28"/>
        <v>540.02999999999986</v>
      </c>
      <c r="BL129" s="295">
        <f t="shared" si="29"/>
        <v>536.83999999999992</v>
      </c>
      <c r="BM129" s="295">
        <f t="shared" si="30"/>
        <v>533.65</v>
      </c>
      <c r="BN129" s="295">
        <f t="shared" si="31"/>
        <v>530.46</v>
      </c>
      <c r="BO129" s="295">
        <f t="shared" si="32"/>
        <v>527.2700000000001</v>
      </c>
      <c r="BP129" s="295">
        <f t="shared" si="33"/>
        <v>524.08000000000015</v>
      </c>
      <c r="BQ129" s="295">
        <f t="shared" si="34"/>
        <v>520.8900000000001</v>
      </c>
      <c r="BR129" s="298">
        <f t="shared" si="63"/>
        <v>517.70000000000016</v>
      </c>
      <c r="BS129" s="295">
        <f t="shared" si="36"/>
        <v>522.47000000000014</v>
      </c>
      <c r="BT129" s="295">
        <f t="shared" si="37"/>
        <v>527.24000000000012</v>
      </c>
      <c r="BU129" s="295">
        <f t="shared" si="38"/>
        <v>532.0100000000001</v>
      </c>
      <c r="BV129" s="295">
        <f t="shared" si="39"/>
        <v>536.78000000000009</v>
      </c>
      <c r="BW129" s="295">
        <f t="shared" si="40"/>
        <v>541.55000000000018</v>
      </c>
      <c r="BX129" s="295">
        <f t="shared" si="41"/>
        <v>546.32000000000016</v>
      </c>
      <c r="BY129" s="295">
        <f t="shared" si="42"/>
        <v>551.09000000000015</v>
      </c>
      <c r="BZ129" s="295">
        <f t="shared" si="43"/>
        <v>555.86000000000024</v>
      </c>
      <c r="CA129" s="295">
        <f t="shared" si="44"/>
        <v>560.63000000000034</v>
      </c>
      <c r="CB129" s="298">
        <f t="shared" si="64"/>
        <v>565.40000000000032</v>
      </c>
    </row>
    <row r="130" spans="5:80" s="283" customFormat="1">
      <c r="E130" s="308"/>
      <c r="F130" s="308"/>
      <c r="G130" s="308"/>
      <c r="H130" s="308"/>
      <c r="I130" s="294"/>
      <c r="J130" s="308"/>
      <c r="K130" s="308"/>
      <c r="L130" s="308"/>
      <c r="M130" s="308"/>
      <c r="N130" s="294"/>
      <c r="O130" s="295">
        <v>2800</v>
      </c>
      <c r="P130" s="298">
        <f t="shared" si="51"/>
        <v>167</v>
      </c>
      <c r="Q130" s="298">
        <v>60</v>
      </c>
      <c r="R130" s="298">
        <f t="shared" si="52"/>
        <v>214</v>
      </c>
      <c r="S130" s="298">
        <v>60</v>
      </c>
      <c r="AK130" s="295">
        <v>2800</v>
      </c>
      <c r="AL130" s="295">
        <f t="shared" si="58"/>
        <v>198</v>
      </c>
      <c r="AM130" s="295">
        <f t="shared" si="59"/>
        <v>167</v>
      </c>
      <c r="AN130" s="298">
        <f t="shared" si="60"/>
        <v>493</v>
      </c>
      <c r="AO130" s="295">
        <f t="shared" si="6"/>
        <v>495.41999999999996</v>
      </c>
      <c r="AP130" s="295">
        <f t="shared" si="7"/>
        <v>497.83999999999992</v>
      </c>
      <c r="AQ130" s="295">
        <f t="shared" si="8"/>
        <v>500.25999999999988</v>
      </c>
      <c r="AR130" s="295">
        <f t="shared" si="9"/>
        <v>502.67999999999989</v>
      </c>
      <c r="AS130" s="295">
        <f t="shared" si="10"/>
        <v>505.09999999999991</v>
      </c>
      <c r="AT130" s="295">
        <f t="shared" si="11"/>
        <v>507.51999999999987</v>
      </c>
      <c r="AU130" s="295">
        <f t="shared" si="12"/>
        <v>509.93999999999983</v>
      </c>
      <c r="AV130" s="295">
        <f t="shared" si="13"/>
        <v>512.35999999999979</v>
      </c>
      <c r="AW130" s="295">
        <f t="shared" si="14"/>
        <v>514.77999999999975</v>
      </c>
      <c r="AX130" s="298">
        <f t="shared" si="61"/>
        <v>517.19999999999982</v>
      </c>
      <c r="AY130" s="295">
        <f t="shared" si="16"/>
        <v>520.11999999999978</v>
      </c>
      <c r="AZ130" s="295">
        <f t="shared" si="17"/>
        <v>523.03999999999974</v>
      </c>
      <c r="BA130" s="295">
        <f t="shared" si="18"/>
        <v>525.9599999999997</v>
      </c>
      <c r="BB130" s="295">
        <f t="shared" si="19"/>
        <v>528.87999999999965</v>
      </c>
      <c r="BC130" s="295">
        <f t="shared" si="20"/>
        <v>531.79999999999961</v>
      </c>
      <c r="BD130" s="295">
        <f t="shared" si="21"/>
        <v>534.71999999999957</v>
      </c>
      <c r="BE130" s="295">
        <f t="shared" si="22"/>
        <v>537.63999999999965</v>
      </c>
      <c r="BF130" s="295">
        <f t="shared" si="23"/>
        <v>540.5599999999996</v>
      </c>
      <c r="BG130" s="295">
        <f t="shared" si="24"/>
        <v>543.47999999999956</v>
      </c>
      <c r="BH130" s="298">
        <f t="shared" si="62"/>
        <v>546.39999999999964</v>
      </c>
      <c r="BI130" s="295">
        <f t="shared" si="26"/>
        <v>542.93999999999971</v>
      </c>
      <c r="BJ130" s="295">
        <f t="shared" si="27"/>
        <v>539.47999999999979</v>
      </c>
      <c r="BK130" s="295">
        <f t="shared" si="28"/>
        <v>536.01999999999987</v>
      </c>
      <c r="BL130" s="295">
        <f t="shared" si="29"/>
        <v>532.55999999999995</v>
      </c>
      <c r="BM130" s="295">
        <f t="shared" si="30"/>
        <v>529.1</v>
      </c>
      <c r="BN130" s="295">
        <f t="shared" si="31"/>
        <v>525.6400000000001</v>
      </c>
      <c r="BO130" s="295">
        <f t="shared" si="32"/>
        <v>522.18000000000006</v>
      </c>
      <c r="BP130" s="295">
        <f t="shared" si="33"/>
        <v>518.72000000000014</v>
      </c>
      <c r="BQ130" s="295">
        <f t="shared" si="34"/>
        <v>515.26000000000022</v>
      </c>
      <c r="BR130" s="298">
        <f t="shared" si="63"/>
        <v>511.80000000000018</v>
      </c>
      <c r="BS130" s="295">
        <f t="shared" si="36"/>
        <v>516.7800000000002</v>
      </c>
      <c r="BT130" s="295">
        <f t="shared" si="37"/>
        <v>521.76000000000022</v>
      </c>
      <c r="BU130" s="295">
        <f t="shared" si="38"/>
        <v>526.74000000000024</v>
      </c>
      <c r="BV130" s="295">
        <f t="shared" si="39"/>
        <v>531.72000000000025</v>
      </c>
      <c r="BW130" s="295">
        <f t="shared" si="40"/>
        <v>536.70000000000027</v>
      </c>
      <c r="BX130" s="295">
        <f t="shared" si="41"/>
        <v>541.68000000000029</v>
      </c>
      <c r="BY130" s="295">
        <f t="shared" si="42"/>
        <v>546.66000000000031</v>
      </c>
      <c r="BZ130" s="295">
        <f t="shared" si="43"/>
        <v>551.64000000000033</v>
      </c>
      <c r="CA130" s="295">
        <f t="shared" si="44"/>
        <v>556.62000000000035</v>
      </c>
      <c r="CB130" s="298">
        <f t="shared" si="64"/>
        <v>561.60000000000036</v>
      </c>
    </row>
    <row r="131" spans="5:80" s="283" customFormat="1">
      <c r="E131" s="308"/>
      <c r="F131" s="308"/>
      <c r="G131" s="308"/>
      <c r="H131" s="308"/>
      <c r="I131" s="294"/>
      <c r="J131" s="308"/>
      <c r="K131" s="308"/>
      <c r="L131" s="308"/>
      <c r="M131" s="308"/>
      <c r="N131" s="294"/>
      <c r="O131" s="295">
        <v>2900</v>
      </c>
      <c r="P131" s="298">
        <f t="shared" si="51"/>
        <v>163.5</v>
      </c>
      <c r="Q131" s="298">
        <v>60</v>
      </c>
      <c r="R131" s="298">
        <f t="shared" si="52"/>
        <v>212</v>
      </c>
      <c r="S131" s="298">
        <v>60</v>
      </c>
      <c r="AK131" s="295">
        <v>2900</v>
      </c>
      <c r="AL131" s="295">
        <f t="shared" si="58"/>
        <v>196.5</v>
      </c>
      <c r="AM131" s="295">
        <f t="shared" si="59"/>
        <v>163.5</v>
      </c>
      <c r="AN131" s="298">
        <f t="shared" si="60"/>
        <v>489</v>
      </c>
      <c r="AO131" s="295">
        <f t="shared" si="6"/>
        <v>491.46</v>
      </c>
      <c r="AP131" s="295">
        <f t="shared" si="7"/>
        <v>493.91999999999996</v>
      </c>
      <c r="AQ131" s="295">
        <f t="shared" si="8"/>
        <v>496.37999999999994</v>
      </c>
      <c r="AR131" s="295">
        <f t="shared" si="9"/>
        <v>498.83999999999992</v>
      </c>
      <c r="AS131" s="295">
        <f t="shared" si="10"/>
        <v>501.2999999999999</v>
      </c>
      <c r="AT131" s="295">
        <f t="shared" si="11"/>
        <v>503.75999999999988</v>
      </c>
      <c r="AU131" s="295">
        <f t="shared" si="12"/>
        <v>506.21999999999986</v>
      </c>
      <c r="AV131" s="295">
        <f t="shared" si="13"/>
        <v>508.67999999999984</v>
      </c>
      <c r="AW131" s="295">
        <f t="shared" si="14"/>
        <v>511.13999999999982</v>
      </c>
      <c r="AX131" s="298">
        <f t="shared" si="61"/>
        <v>513.5999999999998</v>
      </c>
      <c r="AY131" s="295">
        <f t="shared" si="16"/>
        <v>516.55999999999972</v>
      </c>
      <c r="AZ131" s="295">
        <f t="shared" si="17"/>
        <v>519.51999999999975</v>
      </c>
      <c r="BA131" s="295">
        <f t="shared" si="18"/>
        <v>522.47999999999979</v>
      </c>
      <c r="BB131" s="295">
        <f t="shared" si="19"/>
        <v>525.43999999999971</v>
      </c>
      <c r="BC131" s="295">
        <f t="shared" si="20"/>
        <v>528.39999999999964</v>
      </c>
      <c r="BD131" s="295">
        <f t="shared" si="21"/>
        <v>531.35999999999967</v>
      </c>
      <c r="BE131" s="295">
        <f t="shared" si="22"/>
        <v>534.31999999999971</v>
      </c>
      <c r="BF131" s="295">
        <f t="shared" si="23"/>
        <v>537.27999999999963</v>
      </c>
      <c r="BG131" s="295">
        <f t="shared" si="24"/>
        <v>540.23999999999955</v>
      </c>
      <c r="BH131" s="298">
        <f t="shared" si="62"/>
        <v>543.19999999999959</v>
      </c>
      <c r="BI131" s="295">
        <f t="shared" si="26"/>
        <v>539.46999999999969</v>
      </c>
      <c r="BJ131" s="295">
        <f t="shared" si="27"/>
        <v>535.73999999999978</v>
      </c>
      <c r="BK131" s="295">
        <f t="shared" si="28"/>
        <v>532.00999999999988</v>
      </c>
      <c r="BL131" s="295">
        <f t="shared" si="29"/>
        <v>528.28</v>
      </c>
      <c r="BM131" s="295">
        <f t="shared" si="30"/>
        <v>524.54999999999995</v>
      </c>
      <c r="BN131" s="295">
        <f t="shared" si="31"/>
        <v>520.82000000000005</v>
      </c>
      <c r="BO131" s="295">
        <f t="shared" si="32"/>
        <v>517.09000000000015</v>
      </c>
      <c r="BP131" s="295">
        <f t="shared" si="33"/>
        <v>513.36000000000013</v>
      </c>
      <c r="BQ131" s="295">
        <f t="shared" si="34"/>
        <v>509.63000000000017</v>
      </c>
      <c r="BR131" s="298">
        <f t="shared" si="63"/>
        <v>505.9000000000002</v>
      </c>
      <c r="BS131" s="295">
        <f t="shared" si="36"/>
        <v>511.0900000000002</v>
      </c>
      <c r="BT131" s="295">
        <f t="shared" si="37"/>
        <v>516.2800000000002</v>
      </c>
      <c r="BU131" s="295">
        <f t="shared" si="38"/>
        <v>521.47000000000025</v>
      </c>
      <c r="BV131" s="295">
        <f t="shared" si="39"/>
        <v>526.66000000000031</v>
      </c>
      <c r="BW131" s="295">
        <f t="shared" si="40"/>
        <v>531.85000000000036</v>
      </c>
      <c r="BX131" s="295">
        <f t="shared" si="41"/>
        <v>537.04000000000042</v>
      </c>
      <c r="BY131" s="295">
        <f t="shared" si="42"/>
        <v>542.23000000000047</v>
      </c>
      <c r="BZ131" s="295">
        <f t="shared" si="43"/>
        <v>547.42000000000041</v>
      </c>
      <c r="CA131" s="295">
        <f t="shared" si="44"/>
        <v>552.61000000000035</v>
      </c>
      <c r="CB131" s="298">
        <f t="shared" si="64"/>
        <v>557.80000000000041</v>
      </c>
    </row>
    <row r="132" spans="5:80" s="283" customFormat="1">
      <c r="E132" s="308"/>
      <c r="F132" s="308"/>
      <c r="G132" s="308"/>
      <c r="H132" s="308"/>
      <c r="I132" s="294"/>
      <c r="J132" s="308"/>
      <c r="K132" s="308"/>
      <c r="L132" s="308"/>
      <c r="M132" s="308"/>
      <c r="N132" s="294"/>
      <c r="O132" s="295">
        <v>3000</v>
      </c>
      <c r="P132" s="298">
        <f t="shared" si="51"/>
        <v>160</v>
      </c>
      <c r="Q132" s="298">
        <v>60</v>
      </c>
      <c r="R132" s="298">
        <f t="shared" si="52"/>
        <v>210</v>
      </c>
      <c r="S132" s="298">
        <v>60</v>
      </c>
      <c r="AK132" s="295">
        <v>3000</v>
      </c>
      <c r="AL132" s="295">
        <v>195</v>
      </c>
      <c r="AM132" s="295">
        <f t="shared" si="59"/>
        <v>160</v>
      </c>
      <c r="AN132" s="302">
        <v>485</v>
      </c>
      <c r="AO132" s="295">
        <f t="shared" si="6"/>
        <v>487.5</v>
      </c>
      <c r="AP132" s="295">
        <f t="shared" si="7"/>
        <v>490</v>
      </c>
      <c r="AQ132" s="295">
        <f t="shared" si="8"/>
        <v>492.5</v>
      </c>
      <c r="AR132" s="295">
        <f t="shared" si="9"/>
        <v>495</v>
      </c>
      <c r="AS132" s="295">
        <f t="shared" si="10"/>
        <v>497.5</v>
      </c>
      <c r="AT132" s="295">
        <f t="shared" si="11"/>
        <v>500</v>
      </c>
      <c r="AU132" s="295">
        <f t="shared" si="12"/>
        <v>502.5</v>
      </c>
      <c r="AV132" s="295">
        <f t="shared" si="13"/>
        <v>505</v>
      </c>
      <c r="AW132" s="295">
        <f t="shared" si="14"/>
        <v>507.5</v>
      </c>
      <c r="AX132" s="302">
        <v>510</v>
      </c>
      <c r="AY132" s="295">
        <f t="shared" si="16"/>
        <v>513</v>
      </c>
      <c r="AZ132" s="295">
        <f t="shared" si="17"/>
        <v>516</v>
      </c>
      <c r="BA132" s="295">
        <f t="shared" si="18"/>
        <v>519</v>
      </c>
      <c r="BB132" s="295">
        <f t="shared" si="19"/>
        <v>522</v>
      </c>
      <c r="BC132" s="295">
        <f t="shared" si="20"/>
        <v>525</v>
      </c>
      <c r="BD132" s="295">
        <f t="shared" si="21"/>
        <v>528</v>
      </c>
      <c r="BE132" s="295">
        <f t="shared" si="22"/>
        <v>531</v>
      </c>
      <c r="BF132" s="295">
        <f t="shared" si="23"/>
        <v>534</v>
      </c>
      <c r="BG132" s="295">
        <f t="shared" si="24"/>
        <v>537</v>
      </c>
      <c r="BH132" s="302">
        <v>540</v>
      </c>
      <c r="BI132" s="295">
        <f t="shared" si="26"/>
        <v>536</v>
      </c>
      <c r="BJ132" s="295">
        <f t="shared" si="27"/>
        <v>532</v>
      </c>
      <c r="BK132" s="295">
        <f t="shared" si="28"/>
        <v>528</v>
      </c>
      <c r="BL132" s="295">
        <f t="shared" si="29"/>
        <v>524</v>
      </c>
      <c r="BM132" s="295">
        <f t="shared" si="30"/>
        <v>520</v>
      </c>
      <c r="BN132" s="295">
        <f t="shared" si="31"/>
        <v>516</v>
      </c>
      <c r="BO132" s="295">
        <f t="shared" si="32"/>
        <v>512</v>
      </c>
      <c r="BP132" s="295">
        <f t="shared" si="33"/>
        <v>508</v>
      </c>
      <c r="BQ132" s="295">
        <f t="shared" si="34"/>
        <v>504</v>
      </c>
      <c r="BR132" s="302">
        <v>500</v>
      </c>
      <c r="BS132" s="295">
        <f t="shared" si="36"/>
        <v>505.4</v>
      </c>
      <c r="BT132" s="295">
        <f t="shared" si="37"/>
        <v>510.79999999999995</v>
      </c>
      <c r="BU132" s="295">
        <f t="shared" si="38"/>
        <v>516.19999999999993</v>
      </c>
      <c r="BV132" s="295">
        <f t="shared" si="39"/>
        <v>521.59999999999991</v>
      </c>
      <c r="BW132" s="295">
        <f t="shared" si="40"/>
        <v>526.99999999999989</v>
      </c>
      <c r="BX132" s="295">
        <f t="shared" si="41"/>
        <v>532.39999999999986</v>
      </c>
      <c r="BY132" s="295">
        <f t="shared" si="42"/>
        <v>537.79999999999995</v>
      </c>
      <c r="BZ132" s="295">
        <f t="shared" si="43"/>
        <v>543.19999999999993</v>
      </c>
      <c r="CA132" s="295">
        <f t="shared" si="44"/>
        <v>548.59999999999991</v>
      </c>
      <c r="CB132" s="302">
        <v>554</v>
      </c>
    </row>
    <row r="133" spans="5:80" s="283" customFormat="1">
      <c r="E133" s="308"/>
      <c r="F133" s="308"/>
      <c r="G133" s="308"/>
      <c r="H133" s="308"/>
      <c r="I133" s="294"/>
      <c r="J133" s="308"/>
      <c r="K133" s="308"/>
      <c r="L133" s="308"/>
      <c r="M133" s="308"/>
      <c r="N133" s="294"/>
      <c r="O133" s="295">
        <v>3100</v>
      </c>
      <c r="P133" s="298">
        <f t="shared" si="51"/>
        <v>156.5</v>
      </c>
      <c r="Q133" s="298">
        <v>60</v>
      </c>
      <c r="R133" s="298">
        <f>R132-4</f>
        <v>206</v>
      </c>
      <c r="S133" s="298">
        <v>60</v>
      </c>
      <c r="AK133" s="295">
        <v>3100</v>
      </c>
      <c r="AL133" s="295">
        <f>AL132-2.5</f>
        <v>192.5</v>
      </c>
      <c r="AM133" s="295">
        <f>AM132-4</f>
        <v>156</v>
      </c>
      <c r="AN133" s="298">
        <f>AN132-5.9</f>
        <v>479.1</v>
      </c>
      <c r="AO133" s="295">
        <f t="shared" si="6"/>
        <v>481.64000000000004</v>
      </c>
      <c r="AP133" s="295">
        <f t="shared" si="7"/>
        <v>484.18000000000006</v>
      </c>
      <c r="AQ133" s="295">
        <f t="shared" si="8"/>
        <v>486.72</v>
      </c>
      <c r="AR133" s="295">
        <f t="shared" si="9"/>
        <v>489.26000000000005</v>
      </c>
      <c r="AS133" s="295">
        <f t="shared" si="10"/>
        <v>491.80000000000007</v>
      </c>
      <c r="AT133" s="295">
        <f t="shared" si="11"/>
        <v>494.34000000000003</v>
      </c>
      <c r="AU133" s="295">
        <f t="shared" si="12"/>
        <v>496.88</v>
      </c>
      <c r="AV133" s="295">
        <f t="shared" si="13"/>
        <v>499.42</v>
      </c>
      <c r="AW133" s="295">
        <f t="shared" si="14"/>
        <v>501.96000000000004</v>
      </c>
      <c r="AX133" s="298">
        <f>AX132-5.5</f>
        <v>504.5</v>
      </c>
      <c r="AY133" s="295">
        <f t="shared" si="16"/>
        <v>507.67</v>
      </c>
      <c r="AZ133" s="295">
        <f t="shared" si="17"/>
        <v>510.84000000000003</v>
      </c>
      <c r="BA133" s="295">
        <f t="shared" si="18"/>
        <v>514.01</v>
      </c>
      <c r="BB133" s="295">
        <f t="shared" si="19"/>
        <v>517.17999999999995</v>
      </c>
      <c r="BC133" s="295">
        <f t="shared" si="20"/>
        <v>520.34999999999991</v>
      </c>
      <c r="BD133" s="295">
        <f t="shared" si="21"/>
        <v>523.52</v>
      </c>
      <c r="BE133" s="295">
        <f t="shared" si="22"/>
        <v>526.69000000000005</v>
      </c>
      <c r="BF133" s="295">
        <f t="shared" si="23"/>
        <v>529.86</v>
      </c>
      <c r="BG133" s="295">
        <f t="shared" si="24"/>
        <v>533.03</v>
      </c>
      <c r="BH133" s="298">
        <f>BH132-3.8</f>
        <v>536.20000000000005</v>
      </c>
      <c r="BI133" s="295">
        <f t="shared" si="26"/>
        <v>532.44000000000005</v>
      </c>
      <c r="BJ133" s="295">
        <f t="shared" si="27"/>
        <v>528.68000000000006</v>
      </c>
      <c r="BK133" s="295">
        <f t="shared" si="28"/>
        <v>524.92000000000007</v>
      </c>
      <c r="BL133" s="295">
        <f t="shared" si="29"/>
        <v>521.16000000000008</v>
      </c>
      <c r="BM133" s="295">
        <f t="shared" si="30"/>
        <v>517.40000000000009</v>
      </c>
      <c r="BN133" s="295">
        <f t="shared" si="31"/>
        <v>513.6400000000001</v>
      </c>
      <c r="BO133" s="295">
        <f t="shared" si="32"/>
        <v>509.88000000000011</v>
      </c>
      <c r="BP133" s="295">
        <f t="shared" si="33"/>
        <v>506.12000000000006</v>
      </c>
      <c r="BQ133" s="295">
        <f t="shared" si="34"/>
        <v>502.36</v>
      </c>
      <c r="BR133" s="298">
        <f>BR132-1.4</f>
        <v>498.6</v>
      </c>
      <c r="BS133" s="295">
        <f t="shared" si="36"/>
        <v>504.35</v>
      </c>
      <c r="BT133" s="295">
        <f t="shared" si="37"/>
        <v>510.1</v>
      </c>
      <c r="BU133" s="295">
        <f t="shared" si="38"/>
        <v>515.85</v>
      </c>
      <c r="BV133" s="295">
        <f t="shared" si="39"/>
        <v>521.6</v>
      </c>
      <c r="BW133" s="295">
        <f t="shared" si="40"/>
        <v>527.35</v>
      </c>
      <c r="BX133" s="295">
        <f t="shared" si="41"/>
        <v>533.1</v>
      </c>
      <c r="BY133" s="295">
        <f t="shared" si="42"/>
        <v>538.85</v>
      </c>
      <c r="BZ133" s="295">
        <f t="shared" si="43"/>
        <v>544.6</v>
      </c>
      <c r="CA133" s="295">
        <f t="shared" si="44"/>
        <v>550.35</v>
      </c>
      <c r="CB133" s="298">
        <f>CB132+2.1</f>
        <v>556.1</v>
      </c>
    </row>
    <row r="134" spans="5:80" s="283" customFormat="1">
      <c r="E134" s="308"/>
      <c r="F134" s="308"/>
      <c r="G134" s="308"/>
      <c r="H134" s="308"/>
      <c r="I134" s="294"/>
      <c r="J134" s="308"/>
      <c r="K134" s="308"/>
      <c r="L134" s="308"/>
      <c r="M134" s="308"/>
      <c r="N134" s="294"/>
      <c r="O134" s="295">
        <v>3200</v>
      </c>
      <c r="P134" s="298">
        <f t="shared" si="51"/>
        <v>153</v>
      </c>
      <c r="Q134" s="298">
        <v>60</v>
      </c>
      <c r="R134" s="298">
        <f t="shared" ref="R134:R141" si="65">R133-4</f>
        <v>202</v>
      </c>
      <c r="S134" s="298">
        <v>60</v>
      </c>
      <c r="AK134" s="295">
        <v>3200</v>
      </c>
      <c r="AL134" s="295">
        <f t="shared" ref="AL134:AL141" si="66">AL133-2.5</f>
        <v>190</v>
      </c>
      <c r="AM134" s="295">
        <f t="shared" ref="AM134:AM142" si="67">AM133-4</f>
        <v>152</v>
      </c>
      <c r="AN134" s="298">
        <f t="shared" ref="AN134:AN141" si="68">AN133-5.9</f>
        <v>473.20000000000005</v>
      </c>
      <c r="AO134" s="295">
        <f t="shared" si="6"/>
        <v>475.78000000000003</v>
      </c>
      <c r="AP134" s="295">
        <f t="shared" si="7"/>
        <v>478.36</v>
      </c>
      <c r="AQ134" s="295">
        <f t="shared" si="8"/>
        <v>480.94</v>
      </c>
      <c r="AR134" s="295">
        <f t="shared" si="9"/>
        <v>483.52</v>
      </c>
      <c r="AS134" s="295">
        <f t="shared" si="10"/>
        <v>486.09999999999997</v>
      </c>
      <c r="AT134" s="295">
        <f t="shared" si="11"/>
        <v>488.67999999999995</v>
      </c>
      <c r="AU134" s="295">
        <f t="shared" si="12"/>
        <v>491.26</v>
      </c>
      <c r="AV134" s="295">
        <f t="shared" si="13"/>
        <v>493.84</v>
      </c>
      <c r="AW134" s="295">
        <f t="shared" si="14"/>
        <v>496.41999999999996</v>
      </c>
      <c r="AX134" s="298">
        <f t="shared" ref="AX134:AX141" si="69">AX133-5.5</f>
        <v>499</v>
      </c>
      <c r="AY134" s="295">
        <f t="shared" si="16"/>
        <v>502.34000000000003</v>
      </c>
      <c r="AZ134" s="295">
        <f t="shared" si="17"/>
        <v>505.68000000000006</v>
      </c>
      <c r="BA134" s="295">
        <f t="shared" si="18"/>
        <v>509.0200000000001</v>
      </c>
      <c r="BB134" s="295">
        <f t="shared" si="19"/>
        <v>512.36000000000013</v>
      </c>
      <c r="BC134" s="295">
        <f t="shared" si="20"/>
        <v>515.70000000000016</v>
      </c>
      <c r="BD134" s="295">
        <f t="shared" si="21"/>
        <v>519.04000000000019</v>
      </c>
      <c r="BE134" s="295">
        <f t="shared" si="22"/>
        <v>522.38000000000011</v>
      </c>
      <c r="BF134" s="295">
        <f t="shared" si="23"/>
        <v>525.72000000000014</v>
      </c>
      <c r="BG134" s="295">
        <f t="shared" si="24"/>
        <v>529.06000000000017</v>
      </c>
      <c r="BH134" s="298">
        <f t="shared" ref="BH134:BH141" si="70">BH133-3.8</f>
        <v>532.40000000000009</v>
      </c>
      <c r="BI134" s="295">
        <f t="shared" si="26"/>
        <v>528.88000000000011</v>
      </c>
      <c r="BJ134" s="295">
        <f t="shared" si="27"/>
        <v>525.36000000000013</v>
      </c>
      <c r="BK134" s="295">
        <f t="shared" si="28"/>
        <v>521.84000000000015</v>
      </c>
      <c r="BL134" s="295">
        <f t="shared" si="29"/>
        <v>518.32000000000016</v>
      </c>
      <c r="BM134" s="295">
        <f t="shared" si="30"/>
        <v>514.80000000000018</v>
      </c>
      <c r="BN134" s="295">
        <f t="shared" si="31"/>
        <v>511.28000000000014</v>
      </c>
      <c r="BO134" s="295">
        <f t="shared" si="32"/>
        <v>507.7600000000001</v>
      </c>
      <c r="BP134" s="295">
        <f t="shared" si="33"/>
        <v>504.24000000000007</v>
      </c>
      <c r="BQ134" s="295">
        <f t="shared" si="34"/>
        <v>500.72</v>
      </c>
      <c r="BR134" s="298">
        <f t="shared" ref="BR134:BR141" si="71">BR133-1.4</f>
        <v>497.20000000000005</v>
      </c>
      <c r="BS134" s="295">
        <f t="shared" si="36"/>
        <v>503.30000000000007</v>
      </c>
      <c r="BT134" s="295">
        <f t="shared" si="37"/>
        <v>509.40000000000009</v>
      </c>
      <c r="BU134" s="295">
        <f t="shared" si="38"/>
        <v>515.50000000000011</v>
      </c>
      <c r="BV134" s="295">
        <f t="shared" si="39"/>
        <v>521.60000000000014</v>
      </c>
      <c r="BW134" s="295">
        <f t="shared" si="40"/>
        <v>527.70000000000016</v>
      </c>
      <c r="BX134" s="295">
        <f t="shared" si="41"/>
        <v>533.80000000000018</v>
      </c>
      <c r="BY134" s="295">
        <f t="shared" si="42"/>
        <v>539.90000000000009</v>
      </c>
      <c r="BZ134" s="295">
        <f t="shared" si="43"/>
        <v>546.00000000000011</v>
      </c>
      <c r="CA134" s="295">
        <f t="shared" si="44"/>
        <v>552.10000000000014</v>
      </c>
      <c r="CB134" s="298">
        <f t="shared" ref="CB134:CB141" si="72">CB133+2.1</f>
        <v>558.20000000000005</v>
      </c>
    </row>
    <row r="135" spans="5:80" s="283" customFormat="1">
      <c r="E135" s="308"/>
      <c r="F135" s="308"/>
      <c r="G135" s="308"/>
      <c r="H135" s="308"/>
      <c r="I135" s="294"/>
      <c r="J135" s="308"/>
      <c r="K135" s="308"/>
      <c r="L135" s="308"/>
      <c r="M135" s="308"/>
      <c r="N135" s="294"/>
      <c r="O135" s="295">
        <v>3300</v>
      </c>
      <c r="P135" s="298">
        <f t="shared" si="51"/>
        <v>149.5</v>
      </c>
      <c r="Q135" s="298">
        <v>60</v>
      </c>
      <c r="R135" s="298">
        <f t="shared" si="65"/>
        <v>198</v>
      </c>
      <c r="S135" s="298">
        <v>60</v>
      </c>
      <c r="AK135" s="295">
        <v>3300</v>
      </c>
      <c r="AL135" s="295">
        <f t="shared" si="66"/>
        <v>187.5</v>
      </c>
      <c r="AM135" s="295">
        <f t="shared" si="67"/>
        <v>148</v>
      </c>
      <c r="AN135" s="298">
        <f t="shared" si="68"/>
        <v>467.30000000000007</v>
      </c>
      <c r="AO135" s="295">
        <f t="shared" si="6"/>
        <v>469.92000000000007</v>
      </c>
      <c r="AP135" s="295">
        <f t="shared" si="7"/>
        <v>472.54000000000008</v>
      </c>
      <c r="AQ135" s="295">
        <f t="shared" si="8"/>
        <v>475.16000000000008</v>
      </c>
      <c r="AR135" s="295">
        <f t="shared" si="9"/>
        <v>477.78000000000009</v>
      </c>
      <c r="AS135" s="295">
        <f t="shared" si="10"/>
        <v>480.40000000000009</v>
      </c>
      <c r="AT135" s="295">
        <f t="shared" si="11"/>
        <v>483.0200000000001</v>
      </c>
      <c r="AU135" s="295">
        <f t="shared" si="12"/>
        <v>485.6400000000001</v>
      </c>
      <c r="AV135" s="295">
        <f t="shared" si="13"/>
        <v>488.26000000000005</v>
      </c>
      <c r="AW135" s="295">
        <f t="shared" si="14"/>
        <v>490.88</v>
      </c>
      <c r="AX135" s="298">
        <f t="shared" si="69"/>
        <v>493.5</v>
      </c>
      <c r="AY135" s="295">
        <f t="shared" si="16"/>
        <v>497.01</v>
      </c>
      <c r="AZ135" s="295">
        <f t="shared" si="17"/>
        <v>500.52</v>
      </c>
      <c r="BA135" s="295">
        <f t="shared" si="18"/>
        <v>504.03</v>
      </c>
      <c r="BB135" s="295">
        <f t="shared" si="19"/>
        <v>507.54</v>
      </c>
      <c r="BC135" s="295">
        <f t="shared" si="20"/>
        <v>511.05000000000007</v>
      </c>
      <c r="BD135" s="295">
        <f t="shared" si="21"/>
        <v>514.56000000000006</v>
      </c>
      <c r="BE135" s="295">
        <f t="shared" si="22"/>
        <v>518.07000000000005</v>
      </c>
      <c r="BF135" s="295">
        <f t="shared" si="23"/>
        <v>521.58000000000004</v>
      </c>
      <c r="BG135" s="295">
        <f t="shared" si="24"/>
        <v>525.09000000000015</v>
      </c>
      <c r="BH135" s="298">
        <f t="shared" si="70"/>
        <v>528.60000000000014</v>
      </c>
      <c r="BI135" s="295">
        <f t="shared" si="26"/>
        <v>525.32000000000016</v>
      </c>
      <c r="BJ135" s="295">
        <f t="shared" si="27"/>
        <v>522.04000000000019</v>
      </c>
      <c r="BK135" s="295">
        <f t="shared" si="28"/>
        <v>518.76000000000022</v>
      </c>
      <c r="BL135" s="295">
        <f t="shared" si="29"/>
        <v>515.48000000000025</v>
      </c>
      <c r="BM135" s="295">
        <f t="shared" si="30"/>
        <v>512.20000000000027</v>
      </c>
      <c r="BN135" s="295">
        <f t="shared" si="31"/>
        <v>508.92000000000024</v>
      </c>
      <c r="BO135" s="295">
        <f t="shared" si="32"/>
        <v>505.64000000000021</v>
      </c>
      <c r="BP135" s="295">
        <f t="shared" si="33"/>
        <v>502.36000000000018</v>
      </c>
      <c r="BQ135" s="295">
        <f t="shared" si="34"/>
        <v>499.08000000000015</v>
      </c>
      <c r="BR135" s="298">
        <f t="shared" si="71"/>
        <v>495.80000000000007</v>
      </c>
      <c r="BS135" s="295">
        <f t="shared" si="36"/>
        <v>502.25000000000006</v>
      </c>
      <c r="BT135" s="295">
        <f t="shared" si="37"/>
        <v>508.70000000000005</v>
      </c>
      <c r="BU135" s="295">
        <f t="shared" si="38"/>
        <v>515.15000000000009</v>
      </c>
      <c r="BV135" s="295">
        <f t="shared" si="39"/>
        <v>521.60000000000014</v>
      </c>
      <c r="BW135" s="295">
        <f t="shared" si="40"/>
        <v>528.05000000000018</v>
      </c>
      <c r="BX135" s="295">
        <f t="shared" si="41"/>
        <v>534.50000000000011</v>
      </c>
      <c r="BY135" s="295">
        <f t="shared" si="42"/>
        <v>540.95000000000005</v>
      </c>
      <c r="BZ135" s="295">
        <f t="shared" si="43"/>
        <v>547.40000000000009</v>
      </c>
      <c r="CA135" s="295">
        <f t="shared" si="44"/>
        <v>553.85000000000014</v>
      </c>
      <c r="CB135" s="298">
        <f t="shared" si="72"/>
        <v>560.30000000000007</v>
      </c>
    </row>
    <row r="136" spans="5:80" s="283" customFormat="1">
      <c r="E136" s="308"/>
      <c r="F136" s="308"/>
      <c r="G136" s="308"/>
      <c r="H136" s="308"/>
      <c r="I136" s="294"/>
      <c r="J136" s="308"/>
      <c r="K136" s="308"/>
      <c r="L136" s="308"/>
      <c r="M136" s="308"/>
      <c r="N136" s="294"/>
      <c r="O136" s="295">
        <v>3400</v>
      </c>
      <c r="P136" s="298">
        <f t="shared" si="51"/>
        <v>146</v>
      </c>
      <c r="Q136" s="298">
        <v>60</v>
      </c>
      <c r="R136" s="298">
        <f t="shared" si="65"/>
        <v>194</v>
      </c>
      <c r="S136" s="298">
        <v>60</v>
      </c>
      <c r="AK136" s="295">
        <v>3400</v>
      </c>
      <c r="AL136" s="295">
        <f t="shared" si="66"/>
        <v>185</v>
      </c>
      <c r="AM136" s="295">
        <f t="shared" si="67"/>
        <v>144</v>
      </c>
      <c r="AN136" s="298">
        <f t="shared" si="68"/>
        <v>461.40000000000009</v>
      </c>
      <c r="AO136" s="295">
        <f t="shared" si="6"/>
        <v>464.06000000000006</v>
      </c>
      <c r="AP136" s="295">
        <f t="shared" si="7"/>
        <v>466.72</v>
      </c>
      <c r="AQ136" s="295">
        <f t="shared" si="8"/>
        <v>469.38</v>
      </c>
      <c r="AR136" s="295">
        <f t="shared" si="9"/>
        <v>472.04</v>
      </c>
      <c r="AS136" s="295">
        <f t="shared" si="10"/>
        <v>474.70000000000005</v>
      </c>
      <c r="AT136" s="295">
        <f t="shared" si="11"/>
        <v>477.36</v>
      </c>
      <c r="AU136" s="295">
        <f t="shared" si="12"/>
        <v>480.02</v>
      </c>
      <c r="AV136" s="295">
        <f t="shared" si="13"/>
        <v>482.68</v>
      </c>
      <c r="AW136" s="295">
        <f t="shared" si="14"/>
        <v>485.34000000000003</v>
      </c>
      <c r="AX136" s="298">
        <f t="shared" si="69"/>
        <v>488</v>
      </c>
      <c r="AY136" s="295">
        <f t="shared" si="16"/>
        <v>491.68</v>
      </c>
      <c r="AZ136" s="295">
        <f t="shared" si="17"/>
        <v>495.36</v>
      </c>
      <c r="BA136" s="295">
        <f t="shared" si="18"/>
        <v>499.04</v>
      </c>
      <c r="BB136" s="295">
        <f t="shared" si="19"/>
        <v>502.72</v>
      </c>
      <c r="BC136" s="295">
        <f t="shared" si="20"/>
        <v>506.40000000000003</v>
      </c>
      <c r="BD136" s="295">
        <f t="shared" si="21"/>
        <v>510.08000000000004</v>
      </c>
      <c r="BE136" s="295">
        <f t="shared" si="22"/>
        <v>513.7600000000001</v>
      </c>
      <c r="BF136" s="295">
        <f t="shared" si="23"/>
        <v>517.44000000000017</v>
      </c>
      <c r="BG136" s="295">
        <f t="shared" si="24"/>
        <v>521.12000000000012</v>
      </c>
      <c r="BH136" s="298">
        <f t="shared" si="70"/>
        <v>524.80000000000018</v>
      </c>
      <c r="BI136" s="295">
        <f t="shared" si="26"/>
        <v>521.76000000000022</v>
      </c>
      <c r="BJ136" s="295">
        <f t="shared" si="27"/>
        <v>518.72000000000025</v>
      </c>
      <c r="BK136" s="295">
        <f t="shared" si="28"/>
        <v>515.68000000000029</v>
      </c>
      <c r="BL136" s="295">
        <f t="shared" si="29"/>
        <v>512.64000000000021</v>
      </c>
      <c r="BM136" s="295">
        <f t="shared" si="30"/>
        <v>509.60000000000019</v>
      </c>
      <c r="BN136" s="295">
        <f t="shared" si="31"/>
        <v>506.56000000000017</v>
      </c>
      <c r="BO136" s="295">
        <f t="shared" si="32"/>
        <v>503.52000000000015</v>
      </c>
      <c r="BP136" s="295">
        <f t="shared" si="33"/>
        <v>500.48000000000013</v>
      </c>
      <c r="BQ136" s="295">
        <f t="shared" si="34"/>
        <v>497.44000000000011</v>
      </c>
      <c r="BR136" s="298">
        <f t="shared" si="71"/>
        <v>494.40000000000009</v>
      </c>
      <c r="BS136" s="295">
        <f t="shared" si="36"/>
        <v>501.2000000000001</v>
      </c>
      <c r="BT136" s="295">
        <f t="shared" si="37"/>
        <v>508.00000000000011</v>
      </c>
      <c r="BU136" s="295">
        <f t="shared" si="38"/>
        <v>514.80000000000007</v>
      </c>
      <c r="BV136" s="295">
        <f t="shared" si="39"/>
        <v>521.6</v>
      </c>
      <c r="BW136" s="295">
        <f t="shared" si="40"/>
        <v>528.40000000000009</v>
      </c>
      <c r="BX136" s="295">
        <f t="shared" si="41"/>
        <v>535.20000000000005</v>
      </c>
      <c r="BY136" s="295">
        <f t="shared" si="42"/>
        <v>542</v>
      </c>
      <c r="BZ136" s="295">
        <f t="shared" si="43"/>
        <v>548.80000000000007</v>
      </c>
      <c r="CA136" s="295">
        <f t="shared" si="44"/>
        <v>555.60000000000014</v>
      </c>
      <c r="CB136" s="298">
        <f t="shared" si="72"/>
        <v>562.40000000000009</v>
      </c>
    </row>
    <row r="137" spans="5:80" s="283" customFormat="1">
      <c r="E137" s="308"/>
      <c r="F137" s="308"/>
      <c r="G137" s="308"/>
      <c r="H137" s="308"/>
      <c r="I137" s="294"/>
      <c r="J137" s="308"/>
      <c r="K137" s="308"/>
      <c r="L137" s="308"/>
      <c r="M137" s="308"/>
      <c r="N137" s="294"/>
      <c r="O137" s="295">
        <v>3500</v>
      </c>
      <c r="P137" s="298">
        <f t="shared" si="51"/>
        <v>142.5</v>
      </c>
      <c r="Q137" s="298">
        <v>60</v>
      </c>
      <c r="R137" s="298">
        <f t="shared" si="65"/>
        <v>190</v>
      </c>
      <c r="S137" s="298">
        <v>60</v>
      </c>
      <c r="AK137" s="295">
        <v>3500</v>
      </c>
      <c r="AL137" s="295">
        <f t="shared" si="66"/>
        <v>182.5</v>
      </c>
      <c r="AM137" s="295">
        <f t="shared" si="67"/>
        <v>140</v>
      </c>
      <c r="AN137" s="298">
        <f t="shared" si="68"/>
        <v>455.50000000000011</v>
      </c>
      <c r="AO137" s="295">
        <f t="shared" si="6"/>
        <v>458.2000000000001</v>
      </c>
      <c r="AP137" s="295">
        <f t="shared" si="7"/>
        <v>460.90000000000009</v>
      </c>
      <c r="AQ137" s="295">
        <f t="shared" si="8"/>
        <v>463.60000000000008</v>
      </c>
      <c r="AR137" s="295">
        <f t="shared" si="9"/>
        <v>466.30000000000007</v>
      </c>
      <c r="AS137" s="295">
        <f t="shared" si="10"/>
        <v>469.00000000000006</v>
      </c>
      <c r="AT137" s="295">
        <f t="shared" si="11"/>
        <v>471.70000000000005</v>
      </c>
      <c r="AU137" s="295">
        <f t="shared" si="12"/>
        <v>474.40000000000003</v>
      </c>
      <c r="AV137" s="295">
        <f t="shared" si="13"/>
        <v>477.1</v>
      </c>
      <c r="AW137" s="295">
        <f t="shared" si="14"/>
        <v>479.8</v>
      </c>
      <c r="AX137" s="298">
        <f t="shared" si="69"/>
        <v>482.5</v>
      </c>
      <c r="AY137" s="295">
        <f t="shared" si="16"/>
        <v>486.35</v>
      </c>
      <c r="AZ137" s="295">
        <f t="shared" si="17"/>
        <v>490.20000000000005</v>
      </c>
      <c r="BA137" s="295">
        <f t="shared" si="18"/>
        <v>494.05000000000007</v>
      </c>
      <c r="BB137" s="295">
        <f t="shared" si="19"/>
        <v>497.90000000000009</v>
      </c>
      <c r="BC137" s="295">
        <f t="shared" si="20"/>
        <v>501.75000000000011</v>
      </c>
      <c r="BD137" s="295">
        <f t="shared" si="21"/>
        <v>505.60000000000014</v>
      </c>
      <c r="BE137" s="295">
        <f t="shared" si="22"/>
        <v>509.45000000000016</v>
      </c>
      <c r="BF137" s="295">
        <f t="shared" si="23"/>
        <v>513.30000000000018</v>
      </c>
      <c r="BG137" s="295">
        <f t="shared" si="24"/>
        <v>517.1500000000002</v>
      </c>
      <c r="BH137" s="298">
        <f t="shared" si="70"/>
        <v>521.00000000000023</v>
      </c>
      <c r="BI137" s="295">
        <f t="shared" si="26"/>
        <v>518.20000000000027</v>
      </c>
      <c r="BJ137" s="295">
        <f t="shared" si="27"/>
        <v>515.4000000000002</v>
      </c>
      <c r="BK137" s="295">
        <f t="shared" si="28"/>
        <v>512.60000000000014</v>
      </c>
      <c r="BL137" s="295">
        <f t="shared" si="29"/>
        <v>509.80000000000013</v>
      </c>
      <c r="BM137" s="295">
        <f t="shared" si="30"/>
        <v>507.00000000000011</v>
      </c>
      <c r="BN137" s="295">
        <f t="shared" si="31"/>
        <v>504.2000000000001</v>
      </c>
      <c r="BO137" s="295">
        <f t="shared" si="32"/>
        <v>501.40000000000009</v>
      </c>
      <c r="BP137" s="295">
        <f t="shared" si="33"/>
        <v>498.60000000000008</v>
      </c>
      <c r="BQ137" s="295">
        <f t="shared" si="34"/>
        <v>495.80000000000007</v>
      </c>
      <c r="BR137" s="298">
        <f t="shared" si="71"/>
        <v>493.00000000000011</v>
      </c>
      <c r="BS137" s="295">
        <f t="shared" si="36"/>
        <v>500.15000000000009</v>
      </c>
      <c r="BT137" s="295">
        <f t="shared" si="37"/>
        <v>507.30000000000007</v>
      </c>
      <c r="BU137" s="295">
        <f t="shared" si="38"/>
        <v>514.45000000000005</v>
      </c>
      <c r="BV137" s="295">
        <f t="shared" si="39"/>
        <v>521.6</v>
      </c>
      <c r="BW137" s="295">
        <f t="shared" si="40"/>
        <v>528.75</v>
      </c>
      <c r="BX137" s="295">
        <f t="shared" si="41"/>
        <v>535.9</v>
      </c>
      <c r="BY137" s="295">
        <f t="shared" si="42"/>
        <v>543.04999999999995</v>
      </c>
      <c r="BZ137" s="295">
        <f t="shared" si="43"/>
        <v>550.20000000000005</v>
      </c>
      <c r="CA137" s="295">
        <f t="shared" si="44"/>
        <v>557.35000000000014</v>
      </c>
      <c r="CB137" s="298">
        <f t="shared" si="72"/>
        <v>564.50000000000011</v>
      </c>
    </row>
    <row r="138" spans="5:80" s="283" customFormat="1">
      <c r="E138" s="308"/>
      <c r="F138" s="308"/>
      <c r="G138" s="308"/>
      <c r="H138" s="308"/>
      <c r="I138" s="294"/>
      <c r="J138" s="308"/>
      <c r="K138" s="308"/>
      <c r="L138" s="308"/>
      <c r="M138" s="308"/>
      <c r="N138" s="294"/>
      <c r="O138" s="295">
        <v>3600</v>
      </c>
      <c r="P138" s="298">
        <f t="shared" si="51"/>
        <v>139</v>
      </c>
      <c r="Q138" s="298">
        <v>60</v>
      </c>
      <c r="R138" s="298">
        <f t="shared" si="65"/>
        <v>186</v>
      </c>
      <c r="S138" s="298">
        <v>60</v>
      </c>
      <c r="AK138" s="295">
        <v>3600</v>
      </c>
      <c r="AL138" s="295">
        <f t="shared" si="66"/>
        <v>180</v>
      </c>
      <c r="AM138" s="295">
        <f t="shared" si="67"/>
        <v>136</v>
      </c>
      <c r="AN138" s="298">
        <f t="shared" si="68"/>
        <v>449.60000000000014</v>
      </c>
      <c r="AO138" s="295">
        <f t="shared" si="6"/>
        <v>452.34000000000015</v>
      </c>
      <c r="AP138" s="295">
        <f t="shared" si="7"/>
        <v>455.08000000000015</v>
      </c>
      <c r="AQ138" s="295">
        <f t="shared" si="8"/>
        <v>457.82000000000016</v>
      </c>
      <c r="AR138" s="295">
        <f t="shared" si="9"/>
        <v>460.56000000000012</v>
      </c>
      <c r="AS138" s="295">
        <f t="shared" si="10"/>
        <v>463.30000000000007</v>
      </c>
      <c r="AT138" s="295">
        <f t="shared" si="11"/>
        <v>466.04000000000008</v>
      </c>
      <c r="AU138" s="295">
        <f t="shared" si="12"/>
        <v>468.78000000000009</v>
      </c>
      <c r="AV138" s="295">
        <f t="shared" si="13"/>
        <v>471.52000000000004</v>
      </c>
      <c r="AW138" s="295">
        <f t="shared" si="14"/>
        <v>474.26</v>
      </c>
      <c r="AX138" s="298">
        <f t="shared" si="69"/>
        <v>477</v>
      </c>
      <c r="AY138" s="295">
        <f t="shared" si="16"/>
        <v>481.02000000000004</v>
      </c>
      <c r="AZ138" s="295">
        <f t="shared" si="17"/>
        <v>485.04000000000008</v>
      </c>
      <c r="BA138" s="295">
        <f t="shared" si="18"/>
        <v>489.06000000000012</v>
      </c>
      <c r="BB138" s="295">
        <f t="shared" si="19"/>
        <v>493.08000000000015</v>
      </c>
      <c r="BC138" s="295">
        <f t="shared" si="20"/>
        <v>497.10000000000019</v>
      </c>
      <c r="BD138" s="295">
        <f t="shared" si="21"/>
        <v>501.12000000000023</v>
      </c>
      <c r="BE138" s="295">
        <f t="shared" si="22"/>
        <v>505.14000000000021</v>
      </c>
      <c r="BF138" s="295">
        <f t="shared" si="23"/>
        <v>509.16000000000025</v>
      </c>
      <c r="BG138" s="295">
        <f t="shared" si="24"/>
        <v>513.18000000000029</v>
      </c>
      <c r="BH138" s="298">
        <f t="shared" si="70"/>
        <v>517.20000000000027</v>
      </c>
      <c r="BI138" s="295">
        <f t="shared" si="26"/>
        <v>514.64000000000021</v>
      </c>
      <c r="BJ138" s="295">
        <f t="shared" si="27"/>
        <v>512.08000000000015</v>
      </c>
      <c r="BK138" s="295">
        <f t="shared" si="28"/>
        <v>509.52000000000015</v>
      </c>
      <c r="BL138" s="295">
        <f t="shared" si="29"/>
        <v>506.96000000000015</v>
      </c>
      <c r="BM138" s="295">
        <f t="shared" si="30"/>
        <v>504.40000000000015</v>
      </c>
      <c r="BN138" s="295">
        <f t="shared" si="31"/>
        <v>501.84000000000015</v>
      </c>
      <c r="BO138" s="295">
        <f t="shared" si="32"/>
        <v>499.28000000000014</v>
      </c>
      <c r="BP138" s="295">
        <f t="shared" si="33"/>
        <v>496.72000000000014</v>
      </c>
      <c r="BQ138" s="295">
        <f t="shared" si="34"/>
        <v>494.16000000000014</v>
      </c>
      <c r="BR138" s="298">
        <f t="shared" si="71"/>
        <v>491.60000000000014</v>
      </c>
      <c r="BS138" s="295">
        <f t="shared" si="36"/>
        <v>499.10000000000014</v>
      </c>
      <c r="BT138" s="295">
        <f t="shared" si="37"/>
        <v>506.60000000000014</v>
      </c>
      <c r="BU138" s="295">
        <f t="shared" si="38"/>
        <v>514.10000000000014</v>
      </c>
      <c r="BV138" s="295">
        <f t="shared" si="39"/>
        <v>521.60000000000014</v>
      </c>
      <c r="BW138" s="295">
        <f t="shared" si="40"/>
        <v>529.10000000000014</v>
      </c>
      <c r="BX138" s="295">
        <f t="shared" si="41"/>
        <v>536.60000000000014</v>
      </c>
      <c r="BY138" s="295">
        <f t="shared" si="42"/>
        <v>544.10000000000014</v>
      </c>
      <c r="BZ138" s="295">
        <f t="shared" si="43"/>
        <v>551.60000000000014</v>
      </c>
      <c r="CA138" s="295">
        <f t="shared" si="44"/>
        <v>559.10000000000014</v>
      </c>
      <c r="CB138" s="298">
        <f t="shared" si="72"/>
        <v>566.60000000000014</v>
      </c>
    </row>
    <row r="139" spans="5:80" s="283" customFormat="1">
      <c r="E139" s="308"/>
      <c r="F139" s="308"/>
      <c r="G139" s="308"/>
      <c r="H139" s="308"/>
      <c r="I139" s="294"/>
      <c r="J139" s="308"/>
      <c r="K139" s="308"/>
      <c r="L139" s="308"/>
      <c r="M139" s="308"/>
      <c r="N139" s="294"/>
      <c r="O139" s="295">
        <v>3700</v>
      </c>
      <c r="P139" s="298">
        <f t="shared" si="51"/>
        <v>135.5</v>
      </c>
      <c r="Q139" s="298">
        <v>60</v>
      </c>
      <c r="R139" s="298">
        <f t="shared" si="65"/>
        <v>182</v>
      </c>
      <c r="S139" s="298">
        <v>60</v>
      </c>
      <c r="AK139" s="295">
        <v>3700</v>
      </c>
      <c r="AL139" s="295">
        <f t="shared" si="66"/>
        <v>177.5</v>
      </c>
      <c r="AM139" s="295">
        <f t="shared" si="67"/>
        <v>132</v>
      </c>
      <c r="AN139" s="298">
        <f t="shared" si="68"/>
        <v>443.70000000000016</v>
      </c>
      <c r="AO139" s="295">
        <f t="shared" si="6"/>
        <v>446.48000000000013</v>
      </c>
      <c r="AP139" s="295">
        <f t="shared" si="7"/>
        <v>449.2600000000001</v>
      </c>
      <c r="AQ139" s="295">
        <f t="shared" si="8"/>
        <v>452.04000000000008</v>
      </c>
      <c r="AR139" s="295">
        <f t="shared" si="9"/>
        <v>454.82000000000005</v>
      </c>
      <c r="AS139" s="295">
        <f t="shared" si="10"/>
        <v>457.6</v>
      </c>
      <c r="AT139" s="295">
        <f t="shared" si="11"/>
        <v>460.38</v>
      </c>
      <c r="AU139" s="295">
        <f t="shared" si="12"/>
        <v>463.15999999999997</v>
      </c>
      <c r="AV139" s="295">
        <f t="shared" si="13"/>
        <v>465.94</v>
      </c>
      <c r="AW139" s="295">
        <f t="shared" si="14"/>
        <v>468.72</v>
      </c>
      <c r="AX139" s="298">
        <f t="shared" si="69"/>
        <v>471.5</v>
      </c>
      <c r="AY139" s="295">
        <f t="shared" si="16"/>
        <v>475.69000000000005</v>
      </c>
      <c r="AZ139" s="295">
        <f t="shared" si="17"/>
        <v>479.88000000000011</v>
      </c>
      <c r="BA139" s="295">
        <f t="shared" si="18"/>
        <v>484.07000000000016</v>
      </c>
      <c r="BB139" s="295">
        <f t="shared" si="19"/>
        <v>488.26000000000016</v>
      </c>
      <c r="BC139" s="295">
        <f t="shared" si="20"/>
        <v>492.45000000000016</v>
      </c>
      <c r="BD139" s="295">
        <f t="shared" si="21"/>
        <v>496.64000000000021</v>
      </c>
      <c r="BE139" s="295">
        <f t="shared" si="22"/>
        <v>500.83000000000027</v>
      </c>
      <c r="BF139" s="295">
        <f t="shared" si="23"/>
        <v>505.02000000000027</v>
      </c>
      <c r="BG139" s="295">
        <f t="shared" si="24"/>
        <v>509.21000000000026</v>
      </c>
      <c r="BH139" s="298">
        <f t="shared" si="70"/>
        <v>513.40000000000032</v>
      </c>
      <c r="BI139" s="295">
        <f t="shared" si="26"/>
        <v>511.08000000000033</v>
      </c>
      <c r="BJ139" s="295">
        <f t="shared" si="27"/>
        <v>508.76000000000033</v>
      </c>
      <c r="BK139" s="295">
        <f t="shared" si="28"/>
        <v>506.44000000000028</v>
      </c>
      <c r="BL139" s="295">
        <f t="shared" si="29"/>
        <v>504.12000000000029</v>
      </c>
      <c r="BM139" s="295">
        <f t="shared" si="30"/>
        <v>501.8000000000003</v>
      </c>
      <c r="BN139" s="295">
        <f t="shared" si="31"/>
        <v>499.48000000000025</v>
      </c>
      <c r="BO139" s="295">
        <f t="shared" si="32"/>
        <v>497.1600000000002</v>
      </c>
      <c r="BP139" s="295">
        <f t="shared" si="33"/>
        <v>494.8400000000002</v>
      </c>
      <c r="BQ139" s="295">
        <f t="shared" si="34"/>
        <v>492.52000000000021</v>
      </c>
      <c r="BR139" s="298">
        <f t="shared" si="71"/>
        <v>490.20000000000016</v>
      </c>
      <c r="BS139" s="295">
        <f t="shared" si="36"/>
        <v>498.05000000000018</v>
      </c>
      <c r="BT139" s="295">
        <f t="shared" si="37"/>
        <v>505.9000000000002</v>
      </c>
      <c r="BU139" s="295">
        <f t="shared" si="38"/>
        <v>513.75000000000023</v>
      </c>
      <c r="BV139" s="295">
        <f t="shared" si="39"/>
        <v>521.60000000000025</v>
      </c>
      <c r="BW139" s="295">
        <f t="shared" si="40"/>
        <v>529.45000000000027</v>
      </c>
      <c r="BX139" s="295">
        <f t="shared" si="41"/>
        <v>537.3000000000003</v>
      </c>
      <c r="BY139" s="295">
        <f t="shared" si="42"/>
        <v>545.15000000000032</v>
      </c>
      <c r="BZ139" s="295">
        <f t="shared" si="43"/>
        <v>553.00000000000023</v>
      </c>
      <c r="CA139" s="295">
        <f t="shared" si="44"/>
        <v>560.85000000000014</v>
      </c>
      <c r="CB139" s="298">
        <f t="shared" si="72"/>
        <v>568.70000000000016</v>
      </c>
    </row>
    <row r="140" spans="5:80" s="283" customFormat="1">
      <c r="E140" s="308"/>
      <c r="F140" s="308"/>
      <c r="G140" s="308"/>
      <c r="H140" s="308"/>
      <c r="I140" s="294"/>
      <c r="J140" s="308"/>
      <c r="K140" s="308"/>
      <c r="L140" s="308"/>
      <c r="M140" s="308"/>
      <c r="N140" s="294"/>
      <c r="O140" s="295">
        <v>3800</v>
      </c>
      <c r="P140" s="298">
        <f t="shared" si="51"/>
        <v>132</v>
      </c>
      <c r="Q140" s="298">
        <v>60</v>
      </c>
      <c r="R140" s="298">
        <f t="shared" si="65"/>
        <v>178</v>
      </c>
      <c r="S140" s="298">
        <v>60</v>
      </c>
      <c r="AK140" s="295">
        <v>3800</v>
      </c>
      <c r="AL140" s="295">
        <f t="shared" si="66"/>
        <v>175</v>
      </c>
      <c r="AM140" s="295">
        <f t="shared" si="67"/>
        <v>128</v>
      </c>
      <c r="AN140" s="298">
        <f t="shared" si="68"/>
        <v>437.80000000000018</v>
      </c>
      <c r="AO140" s="295">
        <f t="shared" si="6"/>
        <v>440.62000000000018</v>
      </c>
      <c r="AP140" s="295">
        <f t="shared" si="7"/>
        <v>443.44000000000017</v>
      </c>
      <c r="AQ140" s="295">
        <f t="shared" si="8"/>
        <v>446.26000000000016</v>
      </c>
      <c r="AR140" s="295">
        <f t="shared" si="9"/>
        <v>449.08000000000015</v>
      </c>
      <c r="AS140" s="295">
        <f t="shared" si="10"/>
        <v>451.90000000000015</v>
      </c>
      <c r="AT140" s="295">
        <f t="shared" si="11"/>
        <v>454.72000000000014</v>
      </c>
      <c r="AU140" s="295">
        <f t="shared" si="12"/>
        <v>457.54000000000008</v>
      </c>
      <c r="AV140" s="295">
        <f t="shared" si="13"/>
        <v>460.36000000000007</v>
      </c>
      <c r="AW140" s="295">
        <f t="shared" si="14"/>
        <v>463.18000000000006</v>
      </c>
      <c r="AX140" s="298">
        <f t="shared" si="69"/>
        <v>466</v>
      </c>
      <c r="AY140" s="295">
        <f t="shared" si="16"/>
        <v>470.36</v>
      </c>
      <c r="AZ140" s="295">
        <f t="shared" si="17"/>
        <v>474.72</v>
      </c>
      <c r="BA140" s="295">
        <f t="shared" si="18"/>
        <v>479.08000000000004</v>
      </c>
      <c r="BB140" s="295">
        <f t="shared" si="19"/>
        <v>483.44000000000005</v>
      </c>
      <c r="BC140" s="295">
        <f t="shared" si="20"/>
        <v>487.80000000000007</v>
      </c>
      <c r="BD140" s="295">
        <f t="shared" si="21"/>
        <v>492.16000000000014</v>
      </c>
      <c r="BE140" s="295">
        <f t="shared" si="22"/>
        <v>496.52000000000021</v>
      </c>
      <c r="BF140" s="295">
        <f t="shared" si="23"/>
        <v>500.88000000000022</v>
      </c>
      <c r="BG140" s="295">
        <f t="shared" si="24"/>
        <v>505.24000000000024</v>
      </c>
      <c r="BH140" s="298">
        <f t="shared" si="70"/>
        <v>509.60000000000031</v>
      </c>
      <c r="BI140" s="295">
        <f t="shared" si="26"/>
        <v>507.52000000000032</v>
      </c>
      <c r="BJ140" s="295">
        <f t="shared" si="27"/>
        <v>505.44000000000028</v>
      </c>
      <c r="BK140" s="295">
        <f t="shared" si="28"/>
        <v>503.36000000000024</v>
      </c>
      <c r="BL140" s="295">
        <f t="shared" si="29"/>
        <v>501.28000000000026</v>
      </c>
      <c r="BM140" s="295">
        <f t="shared" si="30"/>
        <v>499.20000000000027</v>
      </c>
      <c r="BN140" s="295">
        <f t="shared" si="31"/>
        <v>497.12000000000023</v>
      </c>
      <c r="BO140" s="295">
        <f t="shared" si="32"/>
        <v>495.04000000000019</v>
      </c>
      <c r="BP140" s="295">
        <f t="shared" si="33"/>
        <v>492.96000000000021</v>
      </c>
      <c r="BQ140" s="295">
        <f t="shared" si="34"/>
        <v>490.88000000000022</v>
      </c>
      <c r="BR140" s="298">
        <f t="shared" si="71"/>
        <v>488.80000000000018</v>
      </c>
      <c r="BS140" s="295">
        <f t="shared" si="36"/>
        <v>497.00000000000017</v>
      </c>
      <c r="BT140" s="295">
        <f t="shared" si="37"/>
        <v>505.20000000000016</v>
      </c>
      <c r="BU140" s="295">
        <f t="shared" si="38"/>
        <v>513.4000000000002</v>
      </c>
      <c r="BV140" s="295">
        <f t="shared" si="39"/>
        <v>521.60000000000025</v>
      </c>
      <c r="BW140" s="295">
        <f t="shared" si="40"/>
        <v>529.80000000000018</v>
      </c>
      <c r="BX140" s="295">
        <f t="shared" si="41"/>
        <v>538.00000000000023</v>
      </c>
      <c r="BY140" s="295">
        <f t="shared" si="42"/>
        <v>546.20000000000027</v>
      </c>
      <c r="BZ140" s="295">
        <f t="shared" si="43"/>
        <v>554.4000000000002</v>
      </c>
      <c r="CA140" s="295">
        <f t="shared" si="44"/>
        <v>562.60000000000014</v>
      </c>
      <c r="CB140" s="298">
        <f t="shared" si="72"/>
        <v>570.80000000000018</v>
      </c>
    </row>
    <row r="141" spans="5:80" s="283" customFormat="1">
      <c r="E141" s="308"/>
      <c r="F141" s="308"/>
      <c r="G141" s="308"/>
      <c r="H141" s="308"/>
      <c r="I141" s="294"/>
      <c r="J141" s="308"/>
      <c r="K141" s="308"/>
      <c r="L141" s="308"/>
      <c r="M141" s="308"/>
      <c r="N141" s="294"/>
      <c r="O141" s="295">
        <v>3900</v>
      </c>
      <c r="P141" s="298">
        <f t="shared" si="51"/>
        <v>128.5</v>
      </c>
      <c r="Q141" s="298">
        <v>60</v>
      </c>
      <c r="R141" s="298">
        <f t="shared" si="65"/>
        <v>174</v>
      </c>
      <c r="S141" s="298">
        <v>60</v>
      </c>
      <c r="AK141" s="295">
        <v>3900</v>
      </c>
      <c r="AL141" s="295">
        <f t="shared" si="66"/>
        <v>172.5</v>
      </c>
      <c r="AM141" s="295">
        <f t="shared" si="67"/>
        <v>124</v>
      </c>
      <c r="AN141" s="298">
        <f t="shared" si="68"/>
        <v>431.9000000000002</v>
      </c>
      <c r="AO141" s="295">
        <f t="shared" si="6"/>
        <v>434.76000000000016</v>
      </c>
      <c r="AP141" s="295">
        <f t="shared" si="7"/>
        <v>437.62000000000012</v>
      </c>
      <c r="AQ141" s="295">
        <f t="shared" si="8"/>
        <v>440.48000000000013</v>
      </c>
      <c r="AR141" s="295">
        <f t="shared" si="9"/>
        <v>443.34000000000009</v>
      </c>
      <c r="AS141" s="295">
        <f t="shared" si="10"/>
        <v>446.20000000000005</v>
      </c>
      <c r="AT141" s="295">
        <f t="shared" si="11"/>
        <v>449.06000000000006</v>
      </c>
      <c r="AU141" s="295">
        <f t="shared" si="12"/>
        <v>451.92000000000007</v>
      </c>
      <c r="AV141" s="295">
        <f t="shared" si="13"/>
        <v>454.78000000000003</v>
      </c>
      <c r="AW141" s="295">
        <f t="shared" si="14"/>
        <v>457.64</v>
      </c>
      <c r="AX141" s="298">
        <f t="shared" si="69"/>
        <v>460.5</v>
      </c>
      <c r="AY141" s="295">
        <f t="shared" si="16"/>
        <v>465.03000000000003</v>
      </c>
      <c r="AZ141" s="295">
        <f t="shared" si="17"/>
        <v>469.56000000000006</v>
      </c>
      <c r="BA141" s="295">
        <f t="shared" si="18"/>
        <v>474.09000000000009</v>
      </c>
      <c r="BB141" s="295">
        <f t="shared" si="19"/>
        <v>478.62000000000012</v>
      </c>
      <c r="BC141" s="295">
        <f t="shared" si="20"/>
        <v>483.15000000000015</v>
      </c>
      <c r="BD141" s="295">
        <f t="shared" si="21"/>
        <v>487.68000000000018</v>
      </c>
      <c r="BE141" s="295">
        <f t="shared" si="22"/>
        <v>492.21000000000021</v>
      </c>
      <c r="BF141" s="295">
        <f t="shared" si="23"/>
        <v>496.74000000000024</v>
      </c>
      <c r="BG141" s="295">
        <f t="shared" si="24"/>
        <v>501.27000000000027</v>
      </c>
      <c r="BH141" s="298">
        <f t="shared" si="70"/>
        <v>505.8000000000003</v>
      </c>
      <c r="BI141" s="295">
        <f t="shared" si="26"/>
        <v>503.96000000000026</v>
      </c>
      <c r="BJ141" s="295">
        <f t="shared" si="27"/>
        <v>502.12000000000023</v>
      </c>
      <c r="BK141" s="295">
        <f t="shared" si="28"/>
        <v>500.2800000000002</v>
      </c>
      <c r="BL141" s="295">
        <f t="shared" si="29"/>
        <v>498.44000000000023</v>
      </c>
      <c r="BM141" s="295">
        <f t="shared" si="30"/>
        <v>496.60000000000025</v>
      </c>
      <c r="BN141" s="295">
        <f t="shared" si="31"/>
        <v>494.76000000000022</v>
      </c>
      <c r="BO141" s="295">
        <f t="shared" si="32"/>
        <v>492.92000000000019</v>
      </c>
      <c r="BP141" s="295">
        <f t="shared" si="33"/>
        <v>491.08000000000021</v>
      </c>
      <c r="BQ141" s="295">
        <f t="shared" si="34"/>
        <v>489.24000000000024</v>
      </c>
      <c r="BR141" s="298">
        <f t="shared" si="71"/>
        <v>487.4000000000002</v>
      </c>
      <c r="BS141" s="295">
        <f t="shared" si="36"/>
        <v>495.95000000000022</v>
      </c>
      <c r="BT141" s="295">
        <f t="shared" si="37"/>
        <v>504.50000000000023</v>
      </c>
      <c r="BU141" s="295">
        <f t="shared" si="38"/>
        <v>513.05000000000018</v>
      </c>
      <c r="BV141" s="295">
        <f t="shared" si="39"/>
        <v>521.60000000000014</v>
      </c>
      <c r="BW141" s="295">
        <f t="shared" si="40"/>
        <v>530.15000000000009</v>
      </c>
      <c r="BX141" s="295">
        <f t="shared" si="41"/>
        <v>538.70000000000016</v>
      </c>
      <c r="BY141" s="295">
        <f t="shared" si="42"/>
        <v>547.25000000000023</v>
      </c>
      <c r="BZ141" s="295">
        <f t="shared" si="43"/>
        <v>555.80000000000018</v>
      </c>
      <c r="CA141" s="295">
        <f t="shared" si="44"/>
        <v>564.35000000000014</v>
      </c>
      <c r="CB141" s="298">
        <f t="shared" si="72"/>
        <v>572.9000000000002</v>
      </c>
    </row>
    <row r="142" spans="5:80" s="283" customFormat="1">
      <c r="E142" s="308"/>
      <c r="F142" s="308"/>
      <c r="G142" s="308"/>
      <c r="H142" s="308"/>
      <c r="I142" s="294"/>
      <c r="J142" s="308"/>
      <c r="K142" s="308"/>
      <c r="L142" s="308"/>
      <c r="M142" s="308"/>
      <c r="N142" s="294"/>
      <c r="O142" s="295">
        <v>4000</v>
      </c>
      <c r="P142" s="298">
        <f t="shared" si="51"/>
        <v>125</v>
      </c>
      <c r="Q142" s="298">
        <v>60</v>
      </c>
      <c r="R142" s="298">
        <v>170</v>
      </c>
      <c r="S142" s="298">
        <v>60</v>
      </c>
      <c r="AK142" s="295">
        <v>4000</v>
      </c>
      <c r="AL142" s="295">
        <v>170</v>
      </c>
      <c r="AM142" s="295">
        <f t="shared" si="67"/>
        <v>120</v>
      </c>
      <c r="AN142" s="302">
        <v>426</v>
      </c>
      <c r="AO142" s="295">
        <f t="shared" si="6"/>
        <v>428.9</v>
      </c>
      <c r="AP142" s="295">
        <f t="shared" si="7"/>
        <v>431.79999999999995</v>
      </c>
      <c r="AQ142" s="295">
        <f t="shared" si="8"/>
        <v>434.69999999999993</v>
      </c>
      <c r="AR142" s="295">
        <f t="shared" si="9"/>
        <v>437.59999999999997</v>
      </c>
      <c r="AS142" s="295">
        <f t="shared" si="10"/>
        <v>440.5</v>
      </c>
      <c r="AT142" s="295">
        <f t="shared" si="11"/>
        <v>443.4</v>
      </c>
      <c r="AU142" s="295">
        <f t="shared" si="12"/>
        <v>446.29999999999995</v>
      </c>
      <c r="AV142" s="295">
        <f t="shared" si="13"/>
        <v>449.2</v>
      </c>
      <c r="AW142" s="295">
        <f t="shared" si="14"/>
        <v>452.1</v>
      </c>
      <c r="AX142" s="302">
        <v>455</v>
      </c>
      <c r="AY142" s="295">
        <f t="shared" si="16"/>
        <v>459.7</v>
      </c>
      <c r="AZ142" s="295">
        <f t="shared" si="17"/>
        <v>464.4</v>
      </c>
      <c r="BA142" s="295">
        <f t="shared" si="18"/>
        <v>469.09999999999997</v>
      </c>
      <c r="BB142" s="295">
        <f t="shared" si="19"/>
        <v>473.79999999999995</v>
      </c>
      <c r="BC142" s="295">
        <f t="shared" si="20"/>
        <v>478.49999999999994</v>
      </c>
      <c r="BD142" s="295">
        <f t="shared" si="21"/>
        <v>483.19999999999993</v>
      </c>
      <c r="BE142" s="295">
        <f t="shared" si="22"/>
        <v>487.9</v>
      </c>
      <c r="BF142" s="295">
        <f t="shared" si="23"/>
        <v>492.59999999999997</v>
      </c>
      <c r="BG142" s="295">
        <f t="shared" si="24"/>
        <v>497.29999999999995</v>
      </c>
      <c r="BH142" s="302">
        <v>502</v>
      </c>
      <c r="BI142" s="295">
        <f t="shared" si="26"/>
        <v>500.4</v>
      </c>
      <c r="BJ142" s="295">
        <f t="shared" si="27"/>
        <v>498.79999999999995</v>
      </c>
      <c r="BK142" s="295">
        <f t="shared" si="28"/>
        <v>497.19999999999993</v>
      </c>
      <c r="BL142" s="295">
        <f t="shared" si="29"/>
        <v>495.59999999999997</v>
      </c>
      <c r="BM142" s="295">
        <f t="shared" si="30"/>
        <v>494</v>
      </c>
      <c r="BN142" s="295">
        <f t="shared" si="31"/>
        <v>492.4</v>
      </c>
      <c r="BO142" s="295">
        <f t="shared" si="32"/>
        <v>490.79999999999995</v>
      </c>
      <c r="BP142" s="295">
        <f t="shared" si="33"/>
        <v>489.2</v>
      </c>
      <c r="BQ142" s="295">
        <f t="shared" si="34"/>
        <v>487.6</v>
      </c>
      <c r="BR142" s="302">
        <v>486</v>
      </c>
      <c r="BS142" s="295">
        <f t="shared" si="36"/>
        <v>494.9</v>
      </c>
      <c r="BT142" s="295">
        <f t="shared" si="37"/>
        <v>503.79999999999995</v>
      </c>
      <c r="BU142" s="295">
        <f t="shared" si="38"/>
        <v>512.69999999999993</v>
      </c>
      <c r="BV142" s="295">
        <f t="shared" si="39"/>
        <v>521.59999999999991</v>
      </c>
      <c r="BW142" s="295">
        <f t="shared" si="40"/>
        <v>530.49999999999989</v>
      </c>
      <c r="BX142" s="295">
        <f t="shared" si="41"/>
        <v>539.39999999999986</v>
      </c>
      <c r="BY142" s="295">
        <f t="shared" si="42"/>
        <v>548.29999999999995</v>
      </c>
      <c r="BZ142" s="295">
        <f t="shared" si="43"/>
        <v>557.19999999999993</v>
      </c>
      <c r="CA142" s="295">
        <f t="shared" si="44"/>
        <v>566.09999999999991</v>
      </c>
      <c r="CB142" s="302">
        <v>575</v>
      </c>
    </row>
    <row r="143" spans="5:80" s="283" customFormat="1">
      <c r="E143" s="308"/>
      <c r="F143" s="308"/>
      <c r="G143" s="308"/>
      <c r="H143" s="308"/>
      <c r="I143" s="294"/>
      <c r="J143" s="308"/>
      <c r="K143" s="308"/>
      <c r="L143" s="308"/>
      <c r="M143" s="308"/>
      <c r="N143" s="294"/>
      <c r="O143" s="295">
        <v>4100</v>
      </c>
      <c r="P143" s="298">
        <f t="shared" si="51"/>
        <v>121.5</v>
      </c>
      <c r="Q143" s="298">
        <v>60</v>
      </c>
      <c r="R143" s="298">
        <v>0</v>
      </c>
      <c r="S143" s="298">
        <v>60</v>
      </c>
      <c r="AK143" s="295">
        <v>4100</v>
      </c>
      <c r="AL143" s="295">
        <f>AL142-5</f>
        <v>165</v>
      </c>
      <c r="AM143" s="295">
        <v>0</v>
      </c>
      <c r="AN143" s="298">
        <f>AN142-7.2</f>
        <v>418.8</v>
      </c>
      <c r="AO143" s="295">
        <f t="shared" si="6"/>
        <v>421.93</v>
      </c>
      <c r="AP143" s="295">
        <f t="shared" si="7"/>
        <v>425.06</v>
      </c>
      <c r="AQ143" s="295">
        <f t="shared" si="8"/>
        <v>428.19</v>
      </c>
      <c r="AR143" s="295">
        <f t="shared" si="9"/>
        <v>431.32</v>
      </c>
      <c r="AS143" s="295">
        <f t="shared" si="10"/>
        <v>434.45</v>
      </c>
      <c r="AT143" s="295">
        <f t="shared" si="11"/>
        <v>437.58</v>
      </c>
      <c r="AU143" s="295">
        <f t="shared" si="12"/>
        <v>440.71</v>
      </c>
      <c r="AV143" s="295">
        <f t="shared" si="13"/>
        <v>443.84</v>
      </c>
      <c r="AW143" s="295">
        <f t="shared" si="14"/>
        <v>446.97</v>
      </c>
      <c r="AX143" s="298">
        <f>AX142-4.9</f>
        <v>450.1</v>
      </c>
      <c r="AY143" s="295">
        <f t="shared" si="16"/>
        <v>455.15000000000003</v>
      </c>
      <c r="AZ143" s="295">
        <f t="shared" si="17"/>
        <v>460.20000000000005</v>
      </c>
      <c r="BA143" s="295">
        <f t="shared" si="18"/>
        <v>465.25000000000006</v>
      </c>
      <c r="BB143" s="295">
        <f t="shared" si="19"/>
        <v>470.30000000000007</v>
      </c>
      <c r="BC143" s="295">
        <f t="shared" si="20"/>
        <v>475.35000000000008</v>
      </c>
      <c r="BD143" s="295">
        <f t="shared" si="21"/>
        <v>480.40000000000009</v>
      </c>
      <c r="BE143" s="295">
        <f t="shared" si="22"/>
        <v>485.45000000000005</v>
      </c>
      <c r="BF143" s="295">
        <f t="shared" si="23"/>
        <v>490.50000000000006</v>
      </c>
      <c r="BG143" s="295">
        <f t="shared" si="24"/>
        <v>495.55000000000007</v>
      </c>
      <c r="BH143" s="298">
        <f>BH142-1.4</f>
        <v>500.6</v>
      </c>
      <c r="BI143" s="295">
        <v>0</v>
      </c>
      <c r="BJ143" s="295">
        <v>0</v>
      </c>
      <c r="BK143" s="295">
        <v>0</v>
      </c>
      <c r="BL143" s="295">
        <v>0</v>
      </c>
      <c r="BM143" s="295">
        <v>0</v>
      </c>
      <c r="BN143" s="295">
        <v>0</v>
      </c>
      <c r="BO143" s="295">
        <v>0</v>
      </c>
      <c r="BP143" s="295">
        <v>0</v>
      </c>
      <c r="BQ143" s="295">
        <v>0</v>
      </c>
      <c r="BR143" s="295">
        <v>0</v>
      </c>
      <c r="BS143" s="295">
        <v>0</v>
      </c>
      <c r="BT143" s="295">
        <v>0</v>
      </c>
      <c r="BU143" s="295">
        <v>0</v>
      </c>
      <c r="BV143" s="295">
        <v>0</v>
      </c>
      <c r="BW143" s="295">
        <v>0</v>
      </c>
      <c r="BX143" s="295">
        <v>0</v>
      </c>
      <c r="BY143" s="295">
        <v>0</v>
      </c>
      <c r="BZ143" s="295">
        <v>0</v>
      </c>
      <c r="CA143" s="295">
        <v>0</v>
      </c>
      <c r="CB143" s="295">
        <v>0</v>
      </c>
    </row>
    <row r="144" spans="5:80" s="283" customFormat="1">
      <c r="E144" s="308"/>
      <c r="F144" s="308"/>
      <c r="G144" s="308"/>
      <c r="H144" s="308"/>
      <c r="I144" s="294"/>
      <c r="J144" s="308"/>
      <c r="K144" s="308"/>
      <c r="L144" s="308"/>
      <c r="M144" s="308"/>
      <c r="N144" s="294"/>
      <c r="O144" s="295">
        <v>4200</v>
      </c>
      <c r="P144" s="298">
        <f t="shared" si="51"/>
        <v>118</v>
      </c>
      <c r="Q144" s="298">
        <v>60</v>
      </c>
      <c r="R144" s="298">
        <v>0</v>
      </c>
      <c r="S144" s="298">
        <v>60</v>
      </c>
      <c r="AK144" s="295">
        <v>4200</v>
      </c>
      <c r="AL144" s="295">
        <f t="shared" ref="AL144:AL152" si="73">AL143-5</f>
        <v>160</v>
      </c>
      <c r="AM144" s="295">
        <v>0</v>
      </c>
      <c r="AN144" s="298">
        <f t="shared" ref="AN144:AN151" si="74">AN143-7.2</f>
        <v>411.6</v>
      </c>
      <c r="AO144" s="295">
        <f t="shared" si="6"/>
        <v>414.96000000000004</v>
      </c>
      <c r="AP144" s="295">
        <f t="shared" si="7"/>
        <v>418.32000000000005</v>
      </c>
      <c r="AQ144" s="295">
        <f t="shared" si="8"/>
        <v>421.68000000000006</v>
      </c>
      <c r="AR144" s="295">
        <f t="shared" si="9"/>
        <v>425.04000000000008</v>
      </c>
      <c r="AS144" s="295">
        <f t="shared" si="10"/>
        <v>428.40000000000009</v>
      </c>
      <c r="AT144" s="295">
        <f t="shared" si="11"/>
        <v>431.7600000000001</v>
      </c>
      <c r="AU144" s="295">
        <f t="shared" si="12"/>
        <v>435.12000000000012</v>
      </c>
      <c r="AV144" s="295">
        <f t="shared" si="13"/>
        <v>438.48000000000008</v>
      </c>
      <c r="AW144" s="295">
        <f t="shared" si="14"/>
        <v>441.84000000000003</v>
      </c>
      <c r="AX144" s="298">
        <f t="shared" ref="AX144:AX151" si="75">AX143-4.9</f>
        <v>445.20000000000005</v>
      </c>
      <c r="AY144" s="295">
        <f t="shared" si="16"/>
        <v>450.6</v>
      </c>
      <c r="AZ144" s="295">
        <f t="shared" si="17"/>
        <v>456</v>
      </c>
      <c r="BA144" s="295">
        <f t="shared" si="18"/>
        <v>461.4</v>
      </c>
      <c r="BB144" s="295">
        <f t="shared" si="19"/>
        <v>466.8</v>
      </c>
      <c r="BC144" s="295">
        <f t="shared" si="20"/>
        <v>472.20000000000005</v>
      </c>
      <c r="BD144" s="295">
        <f t="shared" si="21"/>
        <v>477.6</v>
      </c>
      <c r="BE144" s="295">
        <f t="shared" si="22"/>
        <v>483</v>
      </c>
      <c r="BF144" s="295">
        <f t="shared" si="23"/>
        <v>488.40000000000003</v>
      </c>
      <c r="BG144" s="295">
        <f t="shared" si="24"/>
        <v>493.80000000000007</v>
      </c>
      <c r="BH144" s="298">
        <f t="shared" ref="BH144:BH151" si="76">BH143-1.4</f>
        <v>499.20000000000005</v>
      </c>
      <c r="BI144" s="295">
        <v>0</v>
      </c>
      <c r="BJ144" s="295">
        <v>0</v>
      </c>
      <c r="BK144" s="295">
        <v>0</v>
      </c>
      <c r="BL144" s="295">
        <v>0</v>
      </c>
      <c r="BM144" s="295">
        <v>0</v>
      </c>
      <c r="BN144" s="295">
        <v>0</v>
      </c>
      <c r="BO144" s="295">
        <v>0</v>
      </c>
      <c r="BP144" s="295">
        <v>0</v>
      </c>
      <c r="BQ144" s="295">
        <v>0</v>
      </c>
      <c r="BR144" s="295">
        <v>0</v>
      </c>
      <c r="BS144" s="295">
        <v>0</v>
      </c>
      <c r="BT144" s="295">
        <v>0</v>
      </c>
      <c r="BU144" s="295">
        <v>0</v>
      </c>
      <c r="BV144" s="295">
        <v>0</v>
      </c>
      <c r="BW144" s="295">
        <v>0</v>
      </c>
      <c r="BX144" s="295">
        <v>0</v>
      </c>
      <c r="BY144" s="295">
        <v>0</v>
      </c>
      <c r="BZ144" s="295">
        <v>0</v>
      </c>
      <c r="CA144" s="295">
        <v>0</v>
      </c>
      <c r="CB144" s="295">
        <v>0</v>
      </c>
    </row>
    <row r="145" spans="5:80" s="283" customFormat="1">
      <c r="E145" s="308"/>
      <c r="F145" s="308"/>
      <c r="G145" s="308"/>
      <c r="H145" s="308"/>
      <c r="I145" s="294"/>
      <c r="J145" s="308"/>
      <c r="K145" s="308"/>
      <c r="L145" s="308"/>
      <c r="M145" s="308"/>
      <c r="N145" s="294"/>
      <c r="O145" s="295">
        <v>4300</v>
      </c>
      <c r="P145" s="298">
        <f t="shared" si="51"/>
        <v>114.5</v>
      </c>
      <c r="Q145" s="298">
        <v>60</v>
      </c>
      <c r="R145" s="298">
        <v>0</v>
      </c>
      <c r="S145" s="298">
        <v>60</v>
      </c>
      <c r="AK145" s="295">
        <v>4300</v>
      </c>
      <c r="AL145" s="295">
        <f t="shared" si="73"/>
        <v>155</v>
      </c>
      <c r="AM145" s="295">
        <v>0</v>
      </c>
      <c r="AN145" s="298">
        <f t="shared" si="74"/>
        <v>404.40000000000003</v>
      </c>
      <c r="AO145" s="295">
        <f t="shared" si="6"/>
        <v>407.99</v>
      </c>
      <c r="AP145" s="295">
        <f t="shared" si="7"/>
        <v>411.58000000000004</v>
      </c>
      <c r="AQ145" s="295">
        <f t="shared" si="8"/>
        <v>415.17000000000007</v>
      </c>
      <c r="AR145" s="295">
        <f t="shared" si="9"/>
        <v>418.76000000000005</v>
      </c>
      <c r="AS145" s="295">
        <f t="shared" si="10"/>
        <v>422.35</v>
      </c>
      <c r="AT145" s="295">
        <f t="shared" si="11"/>
        <v>425.94000000000005</v>
      </c>
      <c r="AU145" s="295">
        <f t="shared" si="12"/>
        <v>429.53000000000009</v>
      </c>
      <c r="AV145" s="295">
        <f t="shared" si="13"/>
        <v>433.12000000000006</v>
      </c>
      <c r="AW145" s="295">
        <f t="shared" si="14"/>
        <v>436.71000000000004</v>
      </c>
      <c r="AX145" s="298">
        <f t="shared" si="75"/>
        <v>440.30000000000007</v>
      </c>
      <c r="AY145" s="295">
        <f t="shared" si="16"/>
        <v>446.05000000000007</v>
      </c>
      <c r="AZ145" s="295">
        <f t="shared" si="17"/>
        <v>451.80000000000007</v>
      </c>
      <c r="BA145" s="295">
        <f t="shared" si="18"/>
        <v>457.55000000000007</v>
      </c>
      <c r="BB145" s="295">
        <f t="shared" si="19"/>
        <v>463.30000000000007</v>
      </c>
      <c r="BC145" s="295">
        <f t="shared" si="20"/>
        <v>469.05000000000007</v>
      </c>
      <c r="BD145" s="295">
        <f t="shared" si="21"/>
        <v>474.80000000000007</v>
      </c>
      <c r="BE145" s="295">
        <f t="shared" si="22"/>
        <v>480.55000000000007</v>
      </c>
      <c r="BF145" s="295">
        <f t="shared" si="23"/>
        <v>486.30000000000007</v>
      </c>
      <c r="BG145" s="295">
        <f t="shared" si="24"/>
        <v>492.05000000000007</v>
      </c>
      <c r="BH145" s="298">
        <f t="shared" si="76"/>
        <v>497.80000000000007</v>
      </c>
      <c r="BI145" s="295">
        <v>0</v>
      </c>
      <c r="BJ145" s="295">
        <v>0</v>
      </c>
      <c r="BK145" s="295">
        <v>0</v>
      </c>
      <c r="BL145" s="295">
        <v>0</v>
      </c>
      <c r="BM145" s="295">
        <v>0</v>
      </c>
      <c r="BN145" s="295">
        <v>0</v>
      </c>
      <c r="BO145" s="295">
        <v>0</v>
      </c>
      <c r="BP145" s="295">
        <v>0</v>
      </c>
      <c r="BQ145" s="295">
        <v>0</v>
      </c>
      <c r="BR145" s="295">
        <v>0</v>
      </c>
      <c r="BS145" s="295">
        <v>0</v>
      </c>
      <c r="BT145" s="295">
        <v>0</v>
      </c>
      <c r="BU145" s="295">
        <v>0</v>
      </c>
      <c r="BV145" s="295">
        <v>0</v>
      </c>
      <c r="BW145" s="295">
        <v>0</v>
      </c>
      <c r="BX145" s="295">
        <v>0</v>
      </c>
      <c r="BY145" s="295">
        <v>0</v>
      </c>
      <c r="BZ145" s="295">
        <v>0</v>
      </c>
      <c r="CA145" s="295">
        <v>0</v>
      </c>
      <c r="CB145" s="295">
        <v>0</v>
      </c>
    </row>
    <row r="146" spans="5:80" s="283" customFormat="1">
      <c r="E146" s="308"/>
      <c r="F146" s="308"/>
      <c r="G146" s="308"/>
      <c r="H146" s="308"/>
      <c r="I146" s="294"/>
      <c r="J146" s="308"/>
      <c r="K146" s="308"/>
      <c r="L146" s="308"/>
      <c r="M146" s="308"/>
      <c r="N146" s="294"/>
      <c r="O146" s="295">
        <v>4400</v>
      </c>
      <c r="P146" s="298">
        <f t="shared" si="51"/>
        <v>111</v>
      </c>
      <c r="Q146" s="298">
        <v>60</v>
      </c>
      <c r="R146" s="298">
        <v>0</v>
      </c>
      <c r="S146" s="298">
        <v>60</v>
      </c>
      <c r="AK146" s="295">
        <v>4400</v>
      </c>
      <c r="AL146" s="295">
        <f t="shared" si="73"/>
        <v>150</v>
      </c>
      <c r="AM146" s="295">
        <v>0</v>
      </c>
      <c r="AN146" s="298">
        <f t="shared" si="74"/>
        <v>397.20000000000005</v>
      </c>
      <c r="AO146" s="295">
        <f t="shared" si="6"/>
        <v>401.02000000000004</v>
      </c>
      <c r="AP146" s="295">
        <f t="shared" si="7"/>
        <v>404.84000000000003</v>
      </c>
      <c r="AQ146" s="295">
        <f t="shared" si="8"/>
        <v>408.66</v>
      </c>
      <c r="AR146" s="295">
        <f t="shared" si="9"/>
        <v>412.48</v>
      </c>
      <c r="AS146" s="295">
        <f t="shared" si="10"/>
        <v>416.3</v>
      </c>
      <c r="AT146" s="295">
        <f t="shared" si="11"/>
        <v>420.12</v>
      </c>
      <c r="AU146" s="295">
        <f t="shared" si="12"/>
        <v>423.94000000000005</v>
      </c>
      <c r="AV146" s="295">
        <f t="shared" si="13"/>
        <v>427.76000000000005</v>
      </c>
      <c r="AW146" s="295">
        <f t="shared" si="14"/>
        <v>431.58000000000004</v>
      </c>
      <c r="AX146" s="298">
        <f t="shared" si="75"/>
        <v>435.40000000000009</v>
      </c>
      <c r="AY146" s="295">
        <f t="shared" si="16"/>
        <v>441.50000000000011</v>
      </c>
      <c r="AZ146" s="295">
        <f t="shared" si="17"/>
        <v>447.60000000000014</v>
      </c>
      <c r="BA146" s="295">
        <f t="shared" si="18"/>
        <v>453.70000000000016</v>
      </c>
      <c r="BB146" s="295">
        <f t="shared" si="19"/>
        <v>459.80000000000013</v>
      </c>
      <c r="BC146" s="295">
        <f t="shared" si="20"/>
        <v>465.90000000000009</v>
      </c>
      <c r="BD146" s="295">
        <f t="shared" si="21"/>
        <v>472.00000000000011</v>
      </c>
      <c r="BE146" s="295">
        <f t="shared" si="22"/>
        <v>478.10000000000014</v>
      </c>
      <c r="BF146" s="295">
        <f t="shared" si="23"/>
        <v>484.2000000000001</v>
      </c>
      <c r="BG146" s="295">
        <f t="shared" si="24"/>
        <v>490.30000000000007</v>
      </c>
      <c r="BH146" s="298">
        <f t="shared" si="76"/>
        <v>496.40000000000009</v>
      </c>
      <c r="BI146" s="295">
        <v>0</v>
      </c>
      <c r="BJ146" s="295">
        <v>0</v>
      </c>
      <c r="BK146" s="295">
        <v>0</v>
      </c>
      <c r="BL146" s="295">
        <v>0</v>
      </c>
      <c r="BM146" s="295">
        <v>0</v>
      </c>
      <c r="BN146" s="295">
        <v>0</v>
      </c>
      <c r="BO146" s="295">
        <v>0</v>
      </c>
      <c r="BP146" s="295">
        <v>0</v>
      </c>
      <c r="BQ146" s="295">
        <v>0</v>
      </c>
      <c r="BR146" s="295">
        <v>0</v>
      </c>
      <c r="BS146" s="295">
        <v>0</v>
      </c>
      <c r="BT146" s="295">
        <v>0</v>
      </c>
      <c r="BU146" s="295">
        <v>0</v>
      </c>
      <c r="BV146" s="295">
        <v>0</v>
      </c>
      <c r="BW146" s="295">
        <v>0</v>
      </c>
      <c r="BX146" s="295">
        <v>0</v>
      </c>
      <c r="BY146" s="295">
        <v>0</v>
      </c>
      <c r="BZ146" s="295">
        <v>0</v>
      </c>
      <c r="CA146" s="295">
        <v>0</v>
      </c>
      <c r="CB146" s="295">
        <v>0</v>
      </c>
    </row>
    <row r="147" spans="5:80" s="283" customFormat="1">
      <c r="E147" s="308"/>
      <c r="F147" s="308"/>
      <c r="G147" s="308"/>
      <c r="H147" s="308"/>
      <c r="I147" s="294"/>
      <c r="J147" s="308"/>
      <c r="K147" s="308"/>
      <c r="L147" s="308"/>
      <c r="M147" s="308"/>
      <c r="N147" s="294"/>
      <c r="O147" s="295">
        <v>4500</v>
      </c>
      <c r="P147" s="298">
        <f t="shared" si="51"/>
        <v>107.5</v>
      </c>
      <c r="Q147" s="298">
        <v>60</v>
      </c>
      <c r="R147" s="298">
        <v>0</v>
      </c>
      <c r="S147" s="298">
        <v>60</v>
      </c>
      <c r="AK147" s="295">
        <v>4500</v>
      </c>
      <c r="AL147" s="295">
        <f t="shared" si="73"/>
        <v>145</v>
      </c>
      <c r="AM147" s="295">
        <v>0</v>
      </c>
      <c r="AN147" s="298">
        <f t="shared" si="74"/>
        <v>390.00000000000006</v>
      </c>
      <c r="AO147" s="295">
        <f t="shared" si="6"/>
        <v>394.05000000000007</v>
      </c>
      <c r="AP147" s="295">
        <f t="shared" si="7"/>
        <v>398.10000000000008</v>
      </c>
      <c r="AQ147" s="295">
        <f t="shared" si="8"/>
        <v>402.15000000000009</v>
      </c>
      <c r="AR147" s="295">
        <f t="shared" si="9"/>
        <v>406.2000000000001</v>
      </c>
      <c r="AS147" s="295">
        <f t="shared" si="10"/>
        <v>410.25000000000011</v>
      </c>
      <c r="AT147" s="295">
        <f t="shared" si="11"/>
        <v>414.30000000000013</v>
      </c>
      <c r="AU147" s="295">
        <f t="shared" si="12"/>
        <v>418.35000000000014</v>
      </c>
      <c r="AV147" s="295">
        <f t="shared" si="13"/>
        <v>422.40000000000015</v>
      </c>
      <c r="AW147" s="295">
        <f t="shared" si="14"/>
        <v>426.45000000000016</v>
      </c>
      <c r="AX147" s="298">
        <f t="shared" si="75"/>
        <v>430.50000000000011</v>
      </c>
      <c r="AY147" s="295">
        <f t="shared" si="16"/>
        <v>436.9500000000001</v>
      </c>
      <c r="AZ147" s="295">
        <f t="shared" si="17"/>
        <v>443.40000000000009</v>
      </c>
      <c r="BA147" s="295">
        <f t="shared" si="18"/>
        <v>449.85000000000008</v>
      </c>
      <c r="BB147" s="295">
        <f t="shared" si="19"/>
        <v>456.30000000000007</v>
      </c>
      <c r="BC147" s="295">
        <f t="shared" si="20"/>
        <v>462.75000000000006</v>
      </c>
      <c r="BD147" s="295">
        <f t="shared" si="21"/>
        <v>469.20000000000005</v>
      </c>
      <c r="BE147" s="295">
        <f t="shared" si="22"/>
        <v>475.65000000000009</v>
      </c>
      <c r="BF147" s="295">
        <f t="shared" si="23"/>
        <v>482.10000000000008</v>
      </c>
      <c r="BG147" s="295">
        <f t="shared" si="24"/>
        <v>488.55000000000007</v>
      </c>
      <c r="BH147" s="298">
        <f t="shared" si="76"/>
        <v>495.00000000000011</v>
      </c>
      <c r="BI147" s="295">
        <v>0</v>
      </c>
      <c r="BJ147" s="295">
        <v>0</v>
      </c>
      <c r="BK147" s="295">
        <v>0</v>
      </c>
      <c r="BL147" s="295">
        <v>0</v>
      </c>
      <c r="BM147" s="295">
        <v>0</v>
      </c>
      <c r="BN147" s="295">
        <v>0</v>
      </c>
      <c r="BO147" s="295">
        <v>0</v>
      </c>
      <c r="BP147" s="295">
        <v>0</v>
      </c>
      <c r="BQ147" s="295">
        <v>0</v>
      </c>
      <c r="BR147" s="295">
        <v>0</v>
      </c>
      <c r="BS147" s="295">
        <v>0</v>
      </c>
      <c r="BT147" s="295">
        <v>0</v>
      </c>
      <c r="BU147" s="295">
        <v>0</v>
      </c>
      <c r="BV147" s="295">
        <v>0</v>
      </c>
      <c r="BW147" s="295">
        <v>0</v>
      </c>
      <c r="BX147" s="295">
        <v>0</v>
      </c>
      <c r="BY147" s="295">
        <v>0</v>
      </c>
      <c r="BZ147" s="295">
        <v>0</v>
      </c>
      <c r="CA147" s="295">
        <v>0</v>
      </c>
      <c r="CB147" s="295">
        <v>0</v>
      </c>
    </row>
    <row r="148" spans="5:80" s="283" customFormat="1">
      <c r="E148" s="308"/>
      <c r="F148" s="308"/>
      <c r="G148" s="308"/>
      <c r="H148" s="308"/>
      <c r="I148" s="294"/>
      <c r="J148" s="308"/>
      <c r="K148" s="308"/>
      <c r="L148" s="308"/>
      <c r="M148" s="308"/>
      <c r="N148" s="294"/>
      <c r="O148" s="295">
        <v>4600</v>
      </c>
      <c r="P148" s="298">
        <f t="shared" si="51"/>
        <v>104</v>
      </c>
      <c r="Q148" s="298">
        <v>60</v>
      </c>
      <c r="R148" s="298">
        <v>0</v>
      </c>
      <c r="S148" s="298">
        <v>60</v>
      </c>
      <c r="AK148" s="295">
        <v>4600</v>
      </c>
      <c r="AL148" s="295">
        <f t="shared" si="73"/>
        <v>140</v>
      </c>
      <c r="AM148" s="295">
        <v>0</v>
      </c>
      <c r="AN148" s="298">
        <f t="shared" si="74"/>
        <v>382.80000000000007</v>
      </c>
      <c r="AO148" s="295">
        <f t="shared" si="6"/>
        <v>387.0800000000001</v>
      </c>
      <c r="AP148" s="295">
        <f t="shared" si="7"/>
        <v>391.36000000000013</v>
      </c>
      <c r="AQ148" s="295">
        <f t="shared" si="8"/>
        <v>395.6400000000001</v>
      </c>
      <c r="AR148" s="295">
        <f t="shared" si="9"/>
        <v>399.92000000000013</v>
      </c>
      <c r="AS148" s="295">
        <f t="shared" si="10"/>
        <v>404.20000000000016</v>
      </c>
      <c r="AT148" s="295">
        <f t="shared" si="11"/>
        <v>408.48000000000013</v>
      </c>
      <c r="AU148" s="295">
        <f t="shared" si="12"/>
        <v>412.7600000000001</v>
      </c>
      <c r="AV148" s="295">
        <f t="shared" si="13"/>
        <v>417.04000000000013</v>
      </c>
      <c r="AW148" s="295">
        <f t="shared" si="14"/>
        <v>421.32000000000016</v>
      </c>
      <c r="AX148" s="298">
        <f t="shared" si="75"/>
        <v>425.60000000000014</v>
      </c>
      <c r="AY148" s="295">
        <f t="shared" si="16"/>
        <v>432.40000000000015</v>
      </c>
      <c r="AZ148" s="295">
        <f t="shared" si="17"/>
        <v>439.20000000000016</v>
      </c>
      <c r="BA148" s="295">
        <f t="shared" si="18"/>
        <v>446.00000000000017</v>
      </c>
      <c r="BB148" s="295">
        <f t="shared" si="19"/>
        <v>452.80000000000018</v>
      </c>
      <c r="BC148" s="295">
        <f t="shared" si="20"/>
        <v>459.60000000000019</v>
      </c>
      <c r="BD148" s="295">
        <f t="shared" si="21"/>
        <v>466.4000000000002</v>
      </c>
      <c r="BE148" s="295">
        <f t="shared" si="22"/>
        <v>473.20000000000016</v>
      </c>
      <c r="BF148" s="295">
        <f t="shared" si="23"/>
        <v>480.00000000000017</v>
      </c>
      <c r="BG148" s="295">
        <f t="shared" si="24"/>
        <v>486.80000000000018</v>
      </c>
      <c r="BH148" s="298">
        <f t="shared" si="76"/>
        <v>493.60000000000014</v>
      </c>
      <c r="BI148" s="295">
        <v>0</v>
      </c>
      <c r="BJ148" s="295">
        <v>0</v>
      </c>
      <c r="BK148" s="295">
        <v>0</v>
      </c>
      <c r="BL148" s="295">
        <v>0</v>
      </c>
      <c r="BM148" s="295">
        <v>0</v>
      </c>
      <c r="BN148" s="295">
        <v>0</v>
      </c>
      <c r="BO148" s="295">
        <v>0</v>
      </c>
      <c r="BP148" s="295">
        <v>0</v>
      </c>
      <c r="BQ148" s="295">
        <v>0</v>
      </c>
      <c r="BR148" s="295">
        <v>0</v>
      </c>
      <c r="BS148" s="295">
        <v>0</v>
      </c>
      <c r="BT148" s="295">
        <v>0</v>
      </c>
      <c r="BU148" s="295">
        <v>0</v>
      </c>
      <c r="BV148" s="295">
        <v>0</v>
      </c>
      <c r="BW148" s="295">
        <v>0</v>
      </c>
      <c r="BX148" s="295">
        <v>0</v>
      </c>
      <c r="BY148" s="295">
        <v>0</v>
      </c>
      <c r="BZ148" s="295">
        <v>0</v>
      </c>
      <c r="CA148" s="295">
        <v>0</v>
      </c>
      <c r="CB148" s="295">
        <v>0</v>
      </c>
    </row>
    <row r="149" spans="5:80" s="283" customFormat="1">
      <c r="F149" s="284"/>
      <c r="O149" s="295">
        <v>4700</v>
      </c>
      <c r="P149" s="295">
        <f t="shared" si="51"/>
        <v>100.5</v>
      </c>
      <c r="Q149" s="295">
        <v>60</v>
      </c>
      <c r="R149" s="295">
        <v>0</v>
      </c>
      <c r="S149" s="295">
        <v>60</v>
      </c>
      <c r="AK149" s="295">
        <v>4700</v>
      </c>
      <c r="AL149" s="295">
        <f t="shared" si="73"/>
        <v>135</v>
      </c>
      <c r="AM149" s="295">
        <v>0</v>
      </c>
      <c r="AN149" s="298">
        <f t="shared" si="74"/>
        <v>375.60000000000008</v>
      </c>
      <c r="AO149" s="295">
        <f t="shared" si="6"/>
        <v>380.11000000000007</v>
      </c>
      <c r="AP149" s="295">
        <f t="shared" si="7"/>
        <v>384.62000000000006</v>
      </c>
      <c r="AQ149" s="295">
        <f t="shared" si="8"/>
        <v>389.13000000000005</v>
      </c>
      <c r="AR149" s="295">
        <f t="shared" si="9"/>
        <v>393.64000000000004</v>
      </c>
      <c r="AS149" s="295">
        <f t="shared" si="10"/>
        <v>398.15000000000009</v>
      </c>
      <c r="AT149" s="295">
        <f t="shared" si="11"/>
        <v>402.66000000000008</v>
      </c>
      <c r="AU149" s="295">
        <f t="shared" si="12"/>
        <v>407.17000000000007</v>
      </c>
      <c r="AV149" s="295">
        <f t="shared" si="13"/>
        <v>411.68000000000012</v>
      </c>
      <c r="AW149" s="295">
        <f t="shared" si="14"/>
        <v>416.19000000000017</v>
      </c>
      <c r="AX149" s="298">
        <f t="shared" si="75"/>
        <v>420.70000000000016</v>
      </c>
      <c r="AY149" s="295">
        <f t="shared" si="16"/>
        <v>427.85000000000014</v>
      </c>
      <c r="AZ149" s="295">
        <f t="shared" si="17"/>
        <v>435.00000000000011</v>
      </c>
      <c r="BA149" s="295">
        <f t="shared" si="18"/>
        <v>442.15000000000009</v>
      </c>
      <c r="BB149" s="295">
        <f t="shared" si="19"/>
        <v>449.30000000000013</v>
      </c>
      <c r="BC149" s="295">
        <f t="shared" si="20"/>
        <v>456.45000000000016</v>
      </c>
      <c r="BD149" s="295">
        <f t="shared" si="21"/>
        <v>463.60000000000014</v>
      </c>
      <c r="BE149" s="295">
        <f t="shared" si="22"/>
        <v>470.75000000000011</v>
      </c>
      <c r="BF149" s="295">
        <f t="shared" si="23"/>
        <v>477.90000000000015</v>
      </c>
      <c r="BG149" s="295">
        <f t="shared" si="24"/>
        <v>485.05000000000018</v>
      </c>
      <c r="BH149" s="298">
        <f t="shared" si="76"/>
        <v>492.20000000000016</v>
      </c>
      <c r="BI149" s="295">
        <v>0</v>
      </c>
      <c r="BJ149" s="295">
        <v>0</v>
      </c>
      <c r="BK149" s="295">
        <v>0</v>
      </c>
      <c r="BL149" s="295">
        <v>0</v>
      </c>
      <c r="BM149" s="295">
        <v>0</v>
      </c>
      <c r="BN149" s="295">
        <v>0</v>
      </c>
      <c r="BO149" s="295">
        <v>0</v>
      </c>
      <c r="BP149" s="295">
        <v>0</v>
      </c>
      <c r="BQ149" s="295">
        <v>0</v>
      </c>
      <c r="BR149" s="295">
        <v>0</v>
      </c>
      <c r="BS149" s="295">
        <v>0</v>
      </c>
      <c r="BT149" s="295">
        <v>0</v>
      </c>
      <c r="BU149" s="295">
        <v>0</v>
      </c>
      <c r="BV149" s="295">
        <v>0</v>
      </c>
      <c r="BW149" s="295">
        <v>0</v>
      </c>
      <c r="BX149" s="295">
        <v>0</v>
      </c>
      <c r="BY149" s="295">
        <v>0</v>
      </c>
      <c r="BZ149" s="295">
        <v>0</v>
      </c>
      <c r="CA149" s="295">
        <v>0</v>
      </c>
      <c r="CB149" s="295">
        <v>0</v>
      </c>
    </row>
    <row r="150" spans="5:80" s="283" customFormat="1">
      <c r="F150" s="284"/>
      <c r="O150" s="295">
        <v>4800</v>
      </c>
      <c r="P150" s="295">
        <v>100</v>
      </c>
      <c r="Q150" s="295">
        <v>60</v>
      </c>
      <c r="R150" s="295">
        <v>0</v>
      </c>
      <c r="S150" s="295">
        <v>60</v>
      </c>
      <c r="AK150" s="295">
        <v>4800</v>
      </c>
      <c r="AL150" s="295">
        <f t="shared" si="73"/>
        <v>130</v>
      </c>
      <c r="AM150" s="295">
        <v>0</v>
      </c>
      <c r="AN150" s="298">
        <f t="shared" si="74"/>
        <v>368.40000000000009</v>
      </c>
      <c r="AO150" s="295">
        <f t="shared" si="6"/>
        <v>373.1400000000001</v>
      </c>
      <c r="AP150" s="295">
        <f t="shared" si="7"/>
        <v>377.88000000000011</v>
      </c>
      <c r="AQ150" s="295">
        <f t="shared" si="8"/>
        <v>382.62000000000012</v>
      </c>
      <c r="AR150" s="295">
        <f t="shared" si="9"/>
        <v>387.36000000000013</v>
      </c>
      <c r="AS150" s="295">
        <f t="shared" si="10"/>
        <v>392.10000000000014</v>
      </c>
      <c r="AT150" s="295">
        <f t="shared" si="11"/>
        <v>396.84000000000015</v>
      </c>
      <c r="AU150" s="295">
        <f t="shared" si="12"/>
        <v>401.58000000000015</v>
      </c>
      <c r="AV150" s="295">
        <f t="shared" si="13"/>
        <v>406.32000000000016</v>
      </c>
      <c r="AW150" s="295">
        <f t="shared" si="14"/>
        <v>411.06000000000017</v>
      </c>
      <c r="AX150" s="298">
        <f t="shared" si="75"/>
        <v>415.80000000000018</v>
      </c>
      <c r="AY150" s="295">
        <f t="shared" si="16"/>
        <v>423.30000000000018</v>
      </c>
      <c r="AZ150" s="295">
        <f t="shared" si="17"/>
        <v>430.80000000000018</v>
      </c>
      <c r="BA150" s="295">
        <f t="shared" si="18"/>
        <v>438.30000000000018</v>
      </c>
      <c r="BB150" s="295">
        <f t="shared" si="19"/>
        <v>445.80000000000018</v>
      </c>
      <c r="BC150" s="295">
        <f t="shared" si="20"/>
        <v>453.30000000000018</v>
      </c>
      <c r="BD150" s="295">
        <f t="shared" si="21"/>
        <v>460.80000000000018</v>
      </c>
      <c r="BE150" s="295">
        <f t="shared" si="22"/>
        <v>468.30000000000018</v>
      </c>
      <c r="BF150" s="295">
        <f t="shared" si="23"/>
        <v>475.80000000000018</v>
      </c>
      <c r="BG150" s="295">
        <f t="shared" si="24"/>
        <v>483.30000000000018</v>
      </c>
      <c r="BH150" s="298">
        <f t="shared" si="76"/>
        <v>490.80000000000018</v>
      </c>
      <c r="BI150" s="295">
        <v>0</v>
      </c>
      <c r="BJ150" s="295">
        <v>0</v>
      </c>
      <c r="BK150" s="295">
        <v>0</v>
      </c>
      <c r="BL150" s="295">
        <v>0</v>
      </c>
      <c r="BM150" s="295">
        <v>0</v>
      </c>
      <c r="BN150" s="295">
        <v>0</v>
      </c>
      <c r="BO150" s="295">
        <v>0</v>
      </c>
      <c r="BP150" s="295">
        <v>0</v>
      </c>
      <c r="BQ150" s="295">
        <v>0</v>
      </c>
      <c r="BR150" s="295">
        <v>0</v>
      </c>
      <c r="BS150" s="295">
        <v>0</v>
      </c>
      <c r="BT150" s="295">
        <v>0</v>
      </c>
      <c r="BU150" s="295">
        <v>0</v>
      </c>
      <c r="BV150" s="295">
        <v>0</v>
      </c>
      <c r="BW150" s="295">
        <v>0</v>
      </c>
      <c r="BX150" s="295">
        <v>0</v>
      </c>
      <c r="BY150" s="295">
        <v>0</v>
      </c>
      <c r="BZ150" s="295">
        <v>0</v>
      </c>
      <c r="CA150" s="295">
        <v>0</v>
      </c>
      <c r="CB150" s="295">
        <v>0</v>
      </c>
    </row>
    <row r="151" spans="5:80" s="283" customFormat="1">
      <c r="F151" s="284"/>
      <c r="O151" s="295">
        <v>4900</v>
      </c>
      <c r="P151" s="295">
        <v>0</v>
      </c>
      <c r="Q151" s="295">
        <v>0</v>
      </c>
      <c r="R151" s="295">
        <v>0</v>
      </c>
      <c r="S151" s="295">
        <v>60</v>
      </c>
      <c r="AK151" s="295">
        <v>4900</v>
      </c>
      <c r="AL151" s="295">
        <f t="shared" si="73"/>
        <v>125</v>
      </c>
      <c r="AM151" s="295">
        <v>0</v>
      </c>
      <c r="AN151" s="298">
        <f t="shared" si="74"/>
        <v>361.2000000000001</v>
      </c>
      <c r="AO151" s="295">
        <f t="shared" si="6"/>
        <v>366.17000000000013</v>
      </c>
      <c r="AP151" s="295">
        <f t="shared" si="7"/>
        <v>371.14000000000016</v>
      </c>
      <c r="AQ151" s="295">
        <f t="shared" si="8"/>
        <v>376.11000000000018</v>
      </c>
      <c r="AR151" s="295">
        <f t="shared" si="9"/>
        <v>381.08000000000021</v>
      </c>
      <c r="AS151" s="295">
        <f t="shared" si="10"/>
        <v>386.05000000000018</v>
      </c>
      <c r="AT151" s="295">
        <f t="shared" si="11"/>
        <v>391.02000000000021</v>
      </c>
      <c r="AU151" s="295">
        <f t="shared" si="12"/>
        <v>395.99000000000024</v>
      </c>
      <c r="AV151" s="295">
        <f t="shared" si="13"/>
        <v>400.96000000000021</v>
      </c>
      <c r="AW151" s="295">
        <f t="shared" si="14"/>
        <v>405.93000000000018</v>
      </c>
      <c r="AX151" s="298">
        <f t="shared" si="75"/>
        <v>410.9000000000002</v>
      </c>
      <c r="AY151" s="295">
        <f t="shared" si="16"/>
        <v>418.75000000000023</v>
      </c>
      <c r="AZ151" s="295">
        <f t="shared" si="17"/>
        <v>426.60000000000025</v>
      </c>
      <c r="BA151" s="295">
        <f t="shared" si="18"/>
        <v>434.45000000000027</v>
      </c>
      <c r="BB151" s="295">
        <f t="shared" si="19"/>
        <v>442.30000000000024</v>
      </c>
      <c r="BC151" s="295">
        <f t="shared" si="20"/>
        <v>450.1500000000002</v>
      </c>
      <c r="BD151" s="295">
        <f t="shared" si="21"/>
        <v>458.00000000000023</v>
      </c>
      <c r="BE151" s="295">
        <f t="shared" si="22"/>
        <v>465.85000000000025</v>
      </c>
      <c r="BF151" s="295">
        <f t="shared" si="23"/>
        <v>473.70000000000022</v>
      </c>
      <c r="BG151" s="295">
        <f t="shared" si="24"/>
        <v>481.55000000000018</v>
      </c>
      <c r="BH151" s="298">
        <f t="shared" si="76"/>
        <v>489.4000000000002</v>
      </c>
      <c r="BI151" s="295">
        <v>0</v>
      </c>
      <c r="BJ151" s="295">
        <v>0</v>
      </c>
      <c r="BK151" s="295">
        <v>0</v>
      </c>
      <c r="BL151" s="295">
        <v>0</v>
      </c>
      <c r="BM151" s="295">
        <v>0</v>
      </c>
      <c r="BN151" s="295">
        <v>0</v>
      </c>
      <c r="BO151" s="295">
        <v>0</v>
      </c>
      <c r="BP151" s="295">
        <v>0</v>
      </c>
      <c r="BQ151" s="295">
        <v>0</v>
      </c>
      <c r="BR151" s="295">
        <v>0</v>
      </c>
      <c r="BS151" s="295">
        <v>0</v>
      </c>
      <c r="BT151" s="295">
        <v>0</v>
      </c>
      <c r="BU151" s="295">
        <v>0</v>
      </c>
      <c r="BV151" s="295">
        <v>0</v>
      </c>
      <c r="BW151" s="295">
        <v>0</v>
      </c>
      <c r="BX151" s="295">
        <v>0</v>
      </c>
      <c r="BY151" s="295">
        <v>0</v>
      </c>
      <c r="BZ151" s="295">
        <v>0</v>
      </c>
      <c r="CA151" s="295">
        <v>0</v>
      </c>
      <c r="CB151" s="295">
        <v>0</v>
      </c>
    </row>
    <row r="152" spans="5:80" s="283" customFormat="1">
      <c r="F152" s="284"/>
      <c r="O152" s="295">
        <v>5000</v>
      </c>
      <c r="P152" s="295">
        <v>0</v>
      </c>
      <c r="Q152" s="295">
        <v>0</v>
      </c>
      <c r="R152" s="295">
        <v>130</v>
      </c>
      <c r="S152" s="295">
        <v>60</v>
      </c>
      <c r="AK152" s="295">
        <v>5000</v>
      </c>
      <c r="AL152" s="295">
        <f t="shared" si="73"/>
        <v>120</v>
      </c>
      <c r="AM152" s="295">
        <v>0</v>
      </c>
      <c r="AN152" s="302">
        <v>354</v>
      </c>
      <c r="AO152" s="295">
        <f t="shared" si="6"/>
        <v>359.2</v>
      </c>
      <c r="AP152" s="295">
        <f t="shared" si="7"/>
        <v>364.4</v>
      </c>
      <c r="AQ152" s="295">
        <f t="shared" si="8"/>
        <v>369.59999999999997</v>
      </c>
      <c r="AR152" s="295">
        <f t="shared" si="9"/>
        <v>374.79999999999995</v>
      </c>
      <c r="AS152" s="295">
        <f t="shared" si="10"/>
        <v>379.99999999999994</v>
      </c>
      <c r="AT152" s="295">
        <f t="shared" si="11"/>
        <v>385.19999999999993</v>
      </c>
      <c r="AU152" s="295">
        <f t="shared" si="12"/>
        <v>390.4</v>
      </c>
      <c r="AV152" s="295">
        <f t="shared" si="13"/>
        <v>395.59999999999997</v>
      </c>
      <c r="AW152" s="295">
        <f t="shared" si="14"/>
        <v>400.79999999999995</v>
      </c>
      <c r="AX152" s="302">
        <v>406</v>
      </c>
      <c r="AY152" s="295">
        <f t="shared" si="16"/>
        <v>414.2</v>
      </c>
      <c r="AZ152" s="295">
        <f t="shared" si="17"/>
        <v>422.4</v>
      </c>
      <c r="BA152" s="295">
        <f t="shared" si="18"/>
        <v>430.59999999999997</v>
      </c>
      <c r="BB152" s="295">
        <f t="shared" si="19"/>
        <v>438.79999999999995</v>
      </c>
      <c r="BC152" s="295">
        <f t="shared" si="20"/>
        <v>446.99999999999994</v>
      </c>
      <c r="BD152" s="295">
        <f t="shared" si="21"/>
        <v>455.19999999999993</v>
      </c>
      <c r="BE152" s="295">
        <f t="shared" si="22"/>
        <v>463.4</v>
      </c>
      <c r="BF152" s="295">
        <f t="shared" si="23"/>
        <v>471.59999999999997</v>
      </c>
      <c r="BG152" s="295">
        <f t="shared" si="24"/>
        <v>479.79999999999995</v>
      </c>
      <c r="BH152" s="302">
        <v>488</v>
      </c>
      <c r="BI152" s="302">
        <v>0</v>
      </c>
      <c r="BJ152" s="302">
        <v>0</v>
      </c>
      <c r="BK152" s="302">
        <v>0</v>
      </c>
      <c r="BL152" s="302">
        <v>0</v>
      </c>
      <c r="BM152" s="302">
        <v>0</v>
      </c>
      <c r="BN152" s="302">
        <v>0</v>
      </c>
      <c r="BO152" s="302">
        <v>0</v>
      </c>
      <c r="BP152" s="302">
        <v>0</v>
      </c>
      <c r="BQ152" s="302">
        <v>0</v>
      </c>
      <c r="BR152" s="302">
        <v>0</v>
      </c>
      <c r="BS152" s="302">
        <v>0</v>
      </c>
      <c r="BT152" s="302">
        <v>0</v>
      </c>
      <c r="BU152" s="302">
        <v>0</v>
      </c>
      <c r="BV152" s="302">
        <v>0</v>
      </c>
      <c r="BW152" s="302">
        <v>0</v>
      </c>
      <c r="BX152" s="302">
        <v>0</v>
      </c>
      <c r="BY152" s="302">
        <v>0</v>
      </c>
      <c r="BZ152" s="302">
        <v>0</v>
      </c>
      <c r="CA152" s="302">
        <v>0</v>
      </c>
      <c r="CB152" s="302">
        <v>0</v>
      </c>
    </row>
    <row r="153" spans="5:80" s="283" customFormat="1">
      <c r="F153" s="284"/>
      <c r="O153" s="295">
        <v>5100</v>
      </c>
      <c r="P153" s="295">
        <v>0</v>
      </c>
      <c r="Q153" s="295">
        <v>0</v>
      </c>
      <c r="R153" s="295">
        <f>R152-3</f>
        <v>127</v>
      </c>
      <c r="S153" s="295">
        <f>S152+2</f>
        <v>62</v>
      </c>
    </row>
    <row r="154" spans="5:80" s="283" customFormat="1">
      <c r="F154" s="284"/>
      <c r="O154" s="295">
        <v>5200</v>
      </c>
      <c r="P154" s="295">
        <v>0</v>
      </c>
      <c r="Q154" s="295">
        <v>0</v>
      </c>
      <c r="R154" s="295">
        <f t="shared" ref="R154:R162" si="77">R153-3</f>
        <v>124</v>
      </c>
      <c r="S154" s="295">
        <f t="shared" ref="S154:S161" si="78">S153+2</f>
        <v>64</v>
      </c>
    </row>
    <row r="155" spans="5:80" s="283" customFormat="1">
      <c r="F155" s="284"/>
      <c r="O155" s="295">
        <v>5300</v>
      </c>
      <c r="P155" s="295">
        <v>0</v>
      </c>
      <c r="Q155" s="295">
        <v>0</v>
      </c>
      <c r="R155" s="295">
        <f t="shared" si="77"/>
        <v>121</v>
      </c>
      <c r="S155" s="295">
        <f t="shared" si="78"/>
        <v>66</v>
      </c>
    </row>
    <row r="156" spans="5:80" s="283" customFormat="1">
      <c r="F156" s="284"/>
      <c r="O156" s="295">
        <v>5400</v>
      </c>
      <c r="P156" s="295">
        <v>0</v>
      </c>
      <c r="Q156" s="295">
        <v>0</v>
      </c>
      <c r="R156" s="295">
        <f t="shared" si="77"/>
        <v>118</v>
      </c>
      <c r="S156" s="295">
        <f t="shared" si="78"/>
        <v>68</v>
      </c>
    </row>
    <row r="157" spans="5:80" s="283" customFormat="1">
      <c r="F157" s="284"/>
      <c r="O157" s="295">
        <v>5500</v>
      </c>
      <c r="P157" s="295">
        <v>0</v>
      </c>
      <c r="Q157" s="295">
        <v>0</v>
      </c>
      <c r="R157" s="295">
        <f t="shared" si="77"/>
        <v>115</v>
      </c>
      <c r="S157" s="295">
        <f t="shared" si="78"/>
        <v>70</v>
      </c>
    </row>
    <row r="158" spans="5:80" s="283" customFormat="1">
      <c r="F158" s="284"/>
      <c r="O158" s="295">
        <v>5600</v>
      </c>
      <c r="P158" s="295">
        <v>0</v>
      </c>
      <c r="Q158" s="295">
        <v>0</v>
      </c>
      <c r="R158" s="295">
        <f t="shared" si="77"/>
        <v>112</v>
      </c>
      <c r="S158" s="295">
        <f t="shared" si="78"/>
        <v>72</v>
      </c>
    </row>
    <row r="159" spans="5:80" s="283" customFormat="1">
      <c r="F159" s="284"/>
      <c r="O159" s="295">
        <v>5700</v>
      </c>
      <c r="P159" s="295">
        <v>0</v>
      </c>
      <c r="Q159" s="295">
        <v>0</v>
      </c>
      <c r="R159" s="295">
        <f t="shared" si="77"/>
        <v>109</v>
      </c>
      <c r="S159" s="295">
        <f t="shared" si="78"/>
        <v>74</v>
      </c>
    </row>
    <row r="160" spans="5:80" s="283" customFormat="1">
      <c r="F160" s="284"/>
      <c r="O160" s="295">
        <v>5800</v>
      </c>
      <c r="P160" s="295">
        <v>0</v>
      </c>
      <c r="Q160" s="295">
        <v>0</v>
      </c>
      <c r="R160" s="295">
        <f t="shared" si="77"/>
        <v>106</v>
      </c>
      <c r="S160" s="295">
        <f t="shared" si="78"/>
        <v>76</v>
      </c>
    </row>
    <row r="161" spans="5:106" s="283" customFormat="1">
      <c r="F161" s="284"/>
      <c r="O161" s="295">
        <v>5900</v>
      </c>
      <c r="P161" s="295">
        <v>0</v>
      </c>
      <c r="Q161" s="295">
        <v>0</v>
      </c>
      <c r="R161" s="295">
        <f t="shared" si="77"/>
        <v>103</v>
      </c>
      <c r="S161" s="295">
        <f t="shared" si="78"/>
        <v>78</v>
      </c>
    </row>
    <row r="162" spans="5:106" s="283" customFormat="1">
      <c r="F162" s="284"/>
      <c r="O162" s="295">
        <v>6000</v>
      </c>
      <c r="P162" s="295">
        <v>0</v>
      </c>
      <c r="Q162" s="295">
        <v>0</v>
      </c>
      <c r="R162" s="295">
        <f t="shared" si="77"/>
        <v>100</v>
      </c>
      <c r="S162" s="295">
        <v>80</v>
      </c>
    </row>
    <row r="163" spans="5:106" s="283" customFormat="1">
      <c r="F163" s="284"/>
      <c r="O163" s="314"/>
      <c r="P163" s="314"/>
      <c r="Q163" s="314"/>
      <c r="R163" s="314"/>
      <c r="S163" s="314"/>
    </row>
    <row r="164" spans="5:106" s="283" customFormat="1">
      <c r="F164" s="284"/>
      <c r="O164" s="314"/>
      <c r="P164" s="314"/>
      <c r="Q164" s="314"/>
      <c r="R164" s="314"/>
      <c r="S164" s="314"/>
    </row>
    <row r="165" spans="5:106" s="283" customFormat="1">
      <c r="F165" s="284" t="s">
        <v>2</v>
      </c>
      <c r="O165" s="314"/>
      <c r="P165" s="314"/>
      <c r="Q165" s="314"/>
      <c r="R165" s="314"/>
      <c r="S165" s="314"/>
    </row>
    <row r="166" spans="5:106" s="283" customFormat="1">
      <c r="E166" s="315"/>
      <c r="F166" s="315">
        <v>0</v>
      </c>
      <c r="G166" s="315">
        <v>50</v>
      </c>
      <c r="H166" s="315">
        <v>100</v>
      </c>
      <c r="I166" s="315">
        <v>150</v>
      </c>
      <c r="J166" s="315">
        <v>200</v>
      </c>
      <c r="K166" s="315">
        <v>250</v>
      </c>
      <c r="L166" s="315">
        <v>300</v>
      </c>
      <c r="M166" s="315">
        <v>350</v>
      </c>
      <c r="N166" s="315">
        <v>400</v>
      </c>
      <c r="O166" s="315">
        <v>450</v>
      </c>
      <c r="P166" s="315">
        <v>500</v>
      </c>
      <c r="Q166" s="315">
        <v>550</v>
      </c>
      <c r="R166" s="315">
        <v>600</v>
      </c>
      <c r="S166" s="315">
        <v>650</v>
      </c>
      <c r="T166" s="315">
        <v>700</v>
      </c>
      <c r="U166" s="315">
        <v>750</v>
      </c>
      <c r="V166" s="315">
        <v>800</v>
      </c>
      <c r="W166" s="315">
        <v>850</v>
      </c>
      <c r="X166" s="315">
        <v>900</v>
      </c>
      <c r="Y166" s="315">
        <v>950</v>
      </c>
      <c r="Z166" s="315">
        <v>1000</v>
      </c>
      <c r="AA166" s="315">
        <v>1050</v>
      </c>
      <c r="AB166" s="315">
        <v>1100</v>
      </c>
      <c r="AC166" s="315">
        <v>1150</v>
      </c>
      <c r="AD166" s="315">
        <v>1200</v>
      </c>
      <c r="AE166" s="315">
        <v>1250</v>
      </c>
      <c r="AF166" s="315">
        <v>1300</v>
      </c>
      <c r="AG166" s="315">
        <v>1350</v>
      </c>
      <c r="AH166" s="315">
        <v>1400</v>
      </c>
      <c r="AI166" s="315">
        <v>1450</v>
      </c>
      <c r="AJ166" s="315">
        <v>1500</v>
      </c>
      <c r="AK166" s="316">
        <v>1550</v>
      </c>
      <c r="AL166" s="316">
        <v>1600</v>
      </c>
      <c r="AM166" s="316">
        <v>1650</v>
      </c>
      <c r="AN166" s="316">
        <v>1700</v>
      </c>
      <c r="AO166" s="316">
        <v>1750</v>
      </c>
      <c r="AP166" s="316">
        <v>1800</v>
      </c>
      <c r="AQ166" s="316">
        <v>1850</v>
      </c>
      <c r="AR166" s="316">
        <v>1900</v>
      </c>
      <c r="AS166" s="316">
        <v>1950</v>
      </c>
      <c r="AT166" s="315">
        <v>2000</v>
      </c>
      <c r="AU166" s="315">
        <v>2050</v>
      </c>
      <c r="AV166" s="315">
        <v>2100</v>
      </c>
      <c r="AW166" s="315">
        <v>2150</v>
      </c>
      <c r="AX166" s="317">
        <v>2200</v>
      </c>
      <c r="AY166" s="315">
        <v>2250</v>
      </c>
      <c r="AZ166" s="315">
        <v>2300</v>
      </c>
      <c r="BA166" s="315">
        <v>2350</v>
      </c>
      <c r="BB166" s="317">
        <v>2400</v>
      </c>
      <c r="BC166" s="315">
        <v>2450</v>
      </c>
      <c r="BD166" s="315">
        <v>2500</v>
      </c>
      <c r="BE166" s="315">
        <v>2550</v>
      </c>
      <c r="BF166" s="317">
        <v>2600</v>
      </c>
      <c r="BG166" s="315">
        <v>2650</v>
      </c>
      <c r="BH166" s="315">
        <v>2700</v>
      </c>
      <c r="BI166" s="315">
        <v>2750</v>
      </c>
      <c r="BJ166" s="317">
        <v>2800</v>
      </c>
      <c r="BK166" s="315">
        <v>2850</v>
      </c>
      <c r="BL166" s="315">
        <v>2900</v>
      </c>
      <c r="BM166" s="315">
        <v>2950</v>
      </c>
      <c r="BN166" s="317">
        <v>3000</v>
      </c>
      <c r="BO166" s="315">
        <v>3050</v>
      </c>
      <c r="BP166" s="315">
        <v>3100</v>
      </c>
      <c r="BQ166" s="315">
        <v>3150</v>
      </c>
      <c r="BR166" s="317">
        <v>3200</v>
      </c>
      <c r="BS166" s="315">
        <v>3250</v>
      </c>
      <c r="BT166" s="315">
        <v>3300</v>
      </c>
      <c r="BU166" s="315">
        <v>3350</v>
      </c>
      <c r="BV166" s="317">
        <v>3400</v>
      </c>
      <c r="BW166" s="315">
        <v>3450</v>
      </c>
      <c r="BX166" s="315">
        <v>3500</v>
      </c>
      <c r="BY166" s="315">
        <v>3550</v>
      </c>
      <c r="BZ166" s="317">
        <v>3600</v>
      </c>
      <c r="CA166" s="315">
        <v>3650</v>
      </c>
      <c r="CB166" s="315">
        <v>3700</v>
      </c>
      <c r="CC166" s="315">
        <v>3750</v>
      </c>
      <c r="CD166" s="317">
        <v>3800</v>
      </c>
      <c r="CE166" s="315">
        <v>3850</v>
      </c>
      <c r="CF166" s="315">
        <v>3900</v>
      </c>
      <c r="CG166" s="315">
        <v>3950</v>
      </c>
      <c r="CH166" s="317">
        <v>4000</v>
      </c>
      <c r="CI166" s="315">
        <v>4050</v>
      </c>
      <c r="CJ166" s="315">
        <v>4100</v>
      </c>
      <c r="CK166" s="315">
        <v>4150</v>
      </c>
      <c r="CL166" s="317">
        <v>4200</v>
      </c>
      <c r="CM166" s="315">
        <v>4250</v>
      </c>
      <c r="CN166" s="315">
        <v>4300</v>
      </c>
      <c r="CO166" s="315">
        <v>4350</v>
      </c>
      <c r="CP166" s="317">
        <v>4400</v>
      </c>
      <c r="CQ166" s="315">
        <v>4450</v>
      </c>
      <c r="CR166" s="315">
        <v>4500</v>
      </c>
      <c r="CS166" s="315">
        <v>4550</v>
      </c>
      <c r="CT166" s="317">
        <v>4600</v>
      </c>
      <c r="CU166" s="315">
        <v>4650</v>
      </c>
      <c r="CV166" s="315">
        <v>4700</v>
      </c>
      <c r="CW166" s="315">
        <v>4750</v>
      </c>
      <c r="CX166" s="317">
        <v>4800</v>
      </c>
      <c r="CY166" s="315">
        <v>4850</v>
      </c>
      <c r="CZ166" s="315">
        <v>4900</v>
      </c>
      <c r="DA166" s="315">
        <v>4950</v>
      </c>
      <c r="DB166" s="317">
        <v>5000</v>
      </c>
    </row>
    <row r="167" spans="5:106" s="283" customFormat="1">
      <c r="E167" s="315">
        <v>-50</v>
      </c>
      <c r="F167" s="318">
        <v>14700</v>
      </c>
      <c r="G167" s="318">
        <v>14707</v>
      </c>
      <c r="H167" s="318">
        <v>14714</v>
      </c>
      <c r="I167" s="318">
        <v>14721</v>
      </c>
      <c r="J167" s="318">
        <v>14728</v>
      </c>
      <c r="K167" s="318">
        <v>14735</v>
      </c>
      <c r="L167" s="318">
        <v>14742</v>
      </c>
      <c r="M167" s="318">
        <v>14749</v>
      </c>
      <c r="N167" s="318">
        <v>14756</v>
      </c>
      <c r="O167" s="318">
        <v>14763</v>
      </c>
      <c r="P167" s="318">
        <v>14770</v>
      </c>
      <c r="Q167" s="318">
        <v>14771</v>
      </c>
      <c r="R167" s="318">
        <v>14772</v>
      </c>
      <c r="S167" s="318">
        <v>14773</v>
      </c>
      <c r="T167" s="318">
        <v>14774</v>
      </c>
      <c r="U167" s="318">
        <v>14775</v>
      </c>
      <c r="V167" s="318">
        <v>14776</v>
      </c>
      <c r="W167" s="318">
        <v>14777</v>
      </c>
      <c r="X167" s="318">
        <v>14778</v>
      </c>
      <c r="Y167" s="318">
        <v>14779</v>
      </c>
      <c r="Z167" s="318">
        <v>14780</v>
      </c>
      <c r="AA167" s="318">
        <v>14763</v>
      </c>
      <c r="AB167" s="318">
        <v>14746</v>
      </c>
      <c r="AC167" s="318">
        <v>14729</v>
      </c>
      <c r="AD167" s="318">
        <v>14712</v>
      </c>
      <c r="AE167" s="318">
        <v>14695</v>
      </c>
      <c r="AF167" s="318">
        <v>14678</v>
      </c>
      <c r="AG167" s="318">
        <v>14661</v>
      </c>
      <c r="AH167" s="318">
        <v>14644</v>
      </c>
      <c r="AI167" s="318">
        <v>14627</v>
      </c>
      <c r="AJ167" s="318">
        <v>14610</v>
      </c>
      <c r="AK167" s="319">
        <v>14579</v>
      </c>
      <c r="AL167" s="319">
        <v>14548</v>
      </c>
      <c r="AM167" s="319">
        <v>14517</v>
      </c>
      <c r="AN167" s="319">
        <v>14486</v>
      </c>
      <c r="AO167" s="319">
        <v>14455</v>
      </c>
      <c r="AP167" s="319">
        <v>14424</v>
      </c>
      <c r="AQ167" s="319">
        <v>14393</v>
      </c>
      <c r="AR167" s="319">
        <v>14362</v>
      </c>
      <c r="AS167" s="319">
        <v>14331</v>
      </c>
      <c r="AT167" s="318">
        <v>14300</v>
      </c>
      <c r="AU167" s="318">
        <v>14267.5</v>
      </c>
      <c r="AV167" s="318">
        <v>14235</v>
      </c>
      <c r="AW167" s="318">
        <v>14202.5</v>
      </c>
      <c r="AX167" s="318">
        <v>14170</v>
      </c>
      <c r="AY167" s="318">
        <v>14127.5</v>
      </c>
      <c r="AZ167" s="318">
        <v>14085</v>
      </c>
      <c r="BA167" s="318">
        <v>14042.5</v>
      </c>
      <c r="BB167" s="318">
        <v>14000</v>
      </c>
      <c r="BC167" s="318">
        <v>13955</v>
      </c>
      <c r="BD167" s="318">
        <v>13910</v>
      </c>
      <c r="BE167" s="318">
        <v>13865</v>
      </c>
      <c r="BF167" s="318">
        <v>13820</v>
      </c>
      <c r="BG167" s="318">
        <v>13760</v>
      </c>
      <c r="BH167" s="318">
        <v>13700</v>
      </c>
      <c r="BI167" s="318">
        <v>13640</v>
      </c>
      <c r="BJ167" s="318">
        <v>13580</v>
      </c>
      <c r="BK167" s="318">
        <v>13487.5</v>
      </c>
      <c r="BL167" s="318">
        <v>13395</v>
      </c>
      <c r="BM167" s="318">
        <v>13302.5</v>
      </c>
      <c r="BN167" s="318">
        <v>13210</v>
      </c>
      <c r="BO167" s="318">
        <v>13130</v>
      </c>
      <c r="BP167" s="318">
        <v>13050</v>
      </c>
      <c r="BQ167" s="318">
        <v>12970</v>
      </c>
      <c r="BR167" s="318">
        <v>12890</v>
      </c>
      <c r="BS167" s="318">
        <v>12817.5</v>
      </c>
      <c r="BT167" s="318">
        <v>12745</v>
      </c>
      <c r="BU167" s="318">
        <v>12672.5</v>
      </c>
      <c r="BV167" s="318">
        <v>12600</v>
      </c>
      <c r="BW167" s="318">
        <v>12522.5</v>
      </c>
      <c r="BX167" s="318">
        <v>12445</v>
      </c>
      <c r="BY167" s="318">
        <v>12367.5</v>
      </c>
      <c r="BZ167" s="318">
        <v>12290</v>
      </c>
      <c r="CA167" s="318">
        <v>12210</v>
      </c>
      <c r="CB167" s="318">
        <v>12130</v>
      </c>
      <c r="CC167" s="318">
        <v>12050</v>
      </c>
      <c r="CD167" s="318">
        <v>11970</v>
      </c>
      <c r="CE167" s="318">
        <v>11882.5</v>
      </c>
      <c r="CF167" s="318">
        <v>11795</v>
      </c>
      <c r="CG167" s="318">
        <v>11707.5</v>
      </c>
      <c r="CH167" s="318">
        <v>11620</v>
      </c>
      <c r="CI167" s="318">
        <v>11562.5</v>
      </c>
      <c r="CJ167" s="318">
        <v>11505</v>
      </c>
      <c r="CK167" s="318">
        <v>11447.5</v>
      </c>
      <c r="CL167" s="318">
        <v>11390</v>
      </c>
      <c r="CM167" s="318">
        <v>11320</v>
      </c>
      <c r="CN167" s="318">
        <v>11250</v>
      </c>
      <c r="CO167" s="318">
        <v>11180</v>
      </c>
      <c r="CP167" s="318">
        <v>11110</v>
      </c>
      <c r="CQ167" s="318">
        <v>11037.5</v>
      </c>
      <c r="CR167" s="318">
        <v>10965</v>
      </c>
      <c r="CS167" s="318">
        <v>10892.5</v>
      </c>
      <c r="CT167" s="318">
        <v>10820</v>
      </c>
      <c r="CU167" s="318">
        <v>10760</v>
      </c>
      <c r="CV167" s="318">
        <v>10700</v>
      </c>
      <c r="CW167" s="318">
        <v>10640</v>
      </c>
      <c r="CX167" s="318">
        <v>10580</v>
      </c>
      <c r="CY167" s="318">
        <v>10507.5</v>
      </c>
      <c r="CZ167" s="318">
        <v>10435</v>
      </c>
      <c r="DA167" s="318">
        <v>10362.5</v>
      </c>
      <c r="DB167" s="318">
        <v>10290</v>
      </c>
    </row>
    <row r="168" spans="5:106" s="283" customFormat="1">
      <c r="E168" s="315">
        <v>-49</v>
      </c>
      <c r="F168" s="318">
        <v>14689</v>
      </c>
      <c r="G168" s="318">
        <v>14695.5</v>
      </c>
      <c r="H168" s="318">
        <v>14702</v>
      </c>
      <c r="I168" s="318">
        <v>14708.5</v>
      </c>
      <c r="J168" s="318">
        <v>14715</v>
      </c>
      <c r="K168" s="318">
        <v>14721.5</v>
      </c>
      <c r="L168" s="318">
        <v>14728</v>
      </c>
      <c r="M168" s="318">
        <v>14734.5</v>
      </c>
      <c r="N168" s="318">
        <v>14741</v>
      </c>
      <c r="O168" s="318">
        <v>14747.5</v>
      </c>
      <c r="P168" s="318">
        <v>14754</v>
      </c>
      <c r="Q168" s="318">
        <v>14755</v>
      </c>
      <c r="R168" s="318">
        <v>14756</v>
      </c>
      <c r="S168" s="318">
        <v>14757</v>
      </c>
      <c r="T168" s="318">
        <v>14758</v>
      </c>
      <c r="U168" s="318">
        <v>14759</v>
      </c>
      <c r="V168" s="318">
        <v>14760</v>
      </c>
      <c r="W168" s="318">
        <v>14761</v>
      </c>
      <c r="X168" s="318">
        <v>14762</v>
      </c>
      <c r="Y168" s="318">
        <v>14763</v>
      </c>
      <c r="Z168" s="318">
        <v>14764</v>
      </c>
      <c r="AA168" s="318">
        <v>14747.400000000001</v>
      </c>
      <c r="AB168" s="318">
        <v>14730.800000000001</v>
      </c>
      <c r="AC168" s="318">
        <v>14714.2</v>
      </c>
      <c r="AD168" s="318">
        <v>14697.600000000002</v>
      </c>
      <c r="AE168" s="318">
        <v>14681.000000000002</v>
      </c>
      <c r="AF168" s="318">
        <v>14664.400000000001</v>
      </c>
      <c r="AG168" s="318">
        <v>14647.800000000001</v>
      </c>
      <c r="AH168" s="318">
        <v>14631.2</v>
      </c>
      <c r="AI168" s="318">
        <v>14614.6</v>
      </c>
      <c r="AJ168" s="318">
        <v>14598</v>
      </c>
      <c r="AK168" s="319">
        <v>14567.099999999999</v>
      </c>
      <c r="AL168" s="319">
        <v>14536.199999999999</v>
      </c>
      <c r="AM168" s="319">
        <v>14505.3</v>
      </c>
      <c r="AN168" s="319">
        <v>14474.399999999998</v>
      </c>
      <c r="AO168" s="319">
        <v>14443.499999999998</v>
      </c>
      <c r="AP168" s="319">
        <v>14412.599999999999</v>
      </c>
      <c r="AQ168" s="319">
        <v>14381.699999999999</v>
      </c>
      <c r="AR168" s="319">
        <v>14350.8</v>
      </c>
      <c r="AS168" s="319">
        <v>14319.9</v>
      </c>
      <c r="AT168" s="318">
        <v>14289</v>
      </c>
      <c r="AU168" s="318">
        <v>14255.75</v>
      </c>
      <c r="AV168" s="318">
        <v>14222.5</v>
      </c>
      <c r="AW168" s="318">
        <v>14189.25</v>
      </c>
      <c r="AX168" s="318">
        <v>14156</v>
      </c>
      <c r="AY168" s="318">
        <v>14114.25</v>
      </c>
      <c r="AZ168" s="318">
        <v>14072.5</v>
      </c>
      <c r="BA168" s="318">
        <v>14030.75</v>
      </c>
      <c r="BB168" s="318">
        <v>13989</v>
      </c>
      <c r="BC168" s="318">
        <v>13944</v>
      </c>
      <c r="BD168" s="318">
        <v>13899</v>
      </c>
      <c r="BE168" s="318">
        <v>13854</v>
      </c>
      <c r="BF168" s="318">
        <v>13809</v>
      </c>
      <c r="BG168" s="318">
        <v>13754.25</v>
      </c>
      <c r="BH168" s="318">
        <v>13699.5</v>
      </c>
      <c r="BI168" s="318">
        <v>13644.75</v>
      </c>
      <c r="BJ168" s="318">
        <v>13590</v>
      </c>
      <c r="BK168" s="318">
        <v>13498.625000000002</v>
      </c>
      <c r="BL168" s="318">
        <v>13407.250000000004</v>
      </c>
      <c r="BM168" s="318">
        <v>13315.875000000005</v>
      </c>
      <c r="BN168" s="318">
        <v>13224.500000000007</v>
      </c>
      <c r="BO168" s="318">
        <v>13143.375000000005</v>
      </c>
      <c r="BP168" s="318">
        <v>13062.250000000004</v>
      </c>
      <c r="BQ168" s="318">
        <v>12981.125000000002</v>
      </c>
      <c r="BR168" s="318">
        <v>12900</v>
      </c>
      <c r="BS168" s="318">
        <v>12827.25</v>
      </c>
      <c r="BT168" s="318">
        <v>12754.5</v>
      </c>
      <c r="BU168" s="318">
        <v>12681.75</v>
      </c>
      <c r="BV168" s="318">
        <v>12609</v>
      </c>
      <c r="BW168" s="318">
        <v>12531.875</v>
      </c>
      <c r="BX168" s="318">
        <v>12454.75</v>
      </c>
      <c r="BY168" s="318">
        <v>12377.625</v>
      </c>
      <c r="BZ168" s="318">
        <v>12300.5</v>
      </c>
      <c r="CA168" s="318">
        <v>12221.625</v>
      </c>
      <c r="CB168" s="318">
        <v>12142.75</v>
      </c>
      <c r="CC168" s="318">
        <v>12063.875</v>
      </c>
      <c r="CD168" s="318">
        <v>11985</v>
      </c>
      <c r="CE168" s="318">
        <v>11897.25</v>
      </c>
      <c r="CF168" s="318">
        <v>11809.5</v>
      </c>
      <c r="CG168" s="318">
        <v>11721.75</v>
      </c>
      <c r="CH168" s="318">
        <v>11634</v>
      </c>
      <c r="CI168" s="318">
        <v>11574.75</v>
      </c>
      <c r="CJ168" s="318">
        <v>11515.5</v>
      </c>
      <c r="CK168" s="318">
        <v>11456.25</v>
      </c>
      <c r="CL168" s="318">
        <v>11397</v>
      </c>
      <c r="CM168" s="318">
        <v>11327.5</v>
      </c>
      <c r="CN168" s="318">
        <v>11258</v>
      </c>
      <c r="CO168" s="318">
        <v>11188.5</v>
      </c>
      <c r="CP168" s="318">
        <v>11119</v>
      </c>
      <c r="CQ168" s="318">
        <v>11046.5</v>
      </c>
      <c r="CR168" s="318">
        <v>10974</v>
      </c>
      <c r="CS168" s="318">
        <v>10901.5</v>
      </c>
      <c r="CT168" s="318">
        <v>10829</v>
      </c>
      <c r="CU168" s="318">
        <v>10768</v>
      </c>
      <c r="CV168" s="318">
        <v>10707</v>
      </c>
      <c r="CW168" s="318">
        <v>10646</v>
      </c>
      <c r="CX168" s="318">
        <v>10585</v>
      </c>
      <c r="CY168" s="318">
        <v>10513.5</v>
      </c>
      <c r="CZ168" s="318">
        <v>10442</v>
      </c>
      <c r="DA168" s="318">
        <v>10370.5</v>
      </c>
      <c r="DB168" s="318">
        <v>10299</v>
      </c>
    </row>
    <row r="169" spans="5:106" s="283" customFormat="1">
      <c r="E169" s="315">
        <v>-48</v>
      </c>
      <c r="F169" s="318">
        <v>14678</v>
      </c>
      <c r="G169" s="318">
        <v>14684</v>
      </c>
      <c r="H169" s="318">
        <v>14690</v>
      </c>
      <c r="I169" s="318">
        <v>14696</v>
      </c>
      <c r="J169" s="318">
        <v>14702</v>
      </c>
      <c r="K169" s="318">
        <v>14708</v>
      </c>
      <c r="L169" s="318">
        <v>14714</v>
      </c>
      <c r="M169" s="318">
        <v>14720</v>
      </c>
      <c r="N169" s="318">
        <v>14726</v>
      </c>
      <c r="O169" s="318">
        <v>14732</v>
      </c>
      <c r="P169" s="318">
        <v>14738</v>
      </c>
      <c r="Q169" s="318">
        <v>14739</v>
      </c>
      <c r="R169" s="318">
        <v>14740</v>
      </c>
      <c r="S169" s="318">
        <v>14741</v>
      </c>
      <c r="T169" s="318">
        <v>14742</v>
      </c>
      <c r="U169" s="318">
        <v>14743</v>
      </c>
      <c r="V169" s="318">
        <v>14744</v>
      </c>
      <c r="W169" s="318">
        <v>14745</v>
      </c>
      <c r="X169" s="318">
        <v>14746</v>
      </c>
      <c r="Y169" s="318">
        <v>14747</v>
      </c>
      <c r="Z169" s="318">
        <v>14748</v>
      </c>
      <c r="AA169" s="318">
        <v>14731.8</v>
      </c>
      <c r="AB169" s="318">
        <v>14715.6</v>
      </c>
      <c r="AC169" s="318">
        <v>14699.400000000001</v>
      </c>
      <c r="AD169" s="318">
        <v>14683.2</v>
      </c>
      <c r="AE169" s="318">
        <v>14667</v>
      </c>
      <c r="AF169" s="318">
        <v>14650.800000000001</v>
      </c>
      <c r="AG169" s="318">
        <v>14634.600000000002</v>
      </c>
      <c r="AH169" s="318">
        <v>14618.400000000001</v>
      </c>
      <c r="AI169" s="318">
        <v>14602.2</v>
      </c>
      <c r="AJ169" s="318">
        <v>14586</v>
      </c>
      <c r="AK169" s="319">
        <v>14555.2</v>
      </c>
      <c r="AL169" s="319">
        <v>14524.4</v>
      </c>
      <c r="AM169" s="319">
        <v>14493.599999999999</v>
      </c>
      <c r="AN169" s="319">
        <v>14462.8</v>
      </c>
      <c r="AO169" s="319">
        <v>14432</v>
      </c>
      <c r="AP169" s="319">
        <v>14401.199999999999</v>
      </c>
      <c r="AQ169" s="319">
        <v>14370.399999999998</v>
      </c>
      <c r="AR169" s="319">
        <v>14339.599999999999</v>
      </c>
      <c r="AS169" s="319">
        <v>14308.8</v>
      </c>
      <c r="AT169" s="318">
        <v>14278</v>
      </c>
      <c r="AU169" s="318">
        <v>14244</v>
      </c>
      <c r="AV169" s="318">
        <v>14210</v>
      </c>
      <c r="AW169" s="318">
        <v>14176</v>
      </c>
      <c r="AX169" s="318">
        <v>14142</v>
      </c>
      <c r="AY169" s="318">
        <v>14101</v>
      </c>
      <c r="AZ169" s="318">
        <v>14060</v>
      </c>
      <c r="BA169" s="318">
        <v>14019</v>
      </c>
      <c r="BB169" s="318">
        <v>13978</v>
      </c>
      <c r="BC169" s="318">
        <v>13933</v>
      </c>
      <c r="BD169" s="318">
        <v>13888</v>
      </c>
      <c r="BE169" s="318">
        <v>13843</v>
      </c>
      <c r="BF169" s="318">
        <v>13798</v>
      </c>
      <c r="BG169" s="318">
        <v>13748.5</v>
      </c>
      <c r="BH169" s="318">
        <v>13699</v>
      </c>
      <c r="BI169" s="318">
        <v>13649.5</v>
      </c>
      <c r="BJ169" s="318">
        <v>13600</v>
      </c>
      <c r="BK169" s="318">
        <v>13509.762500000001</v>
      </c>
      <c r="BL169" s="318">
        <v>13419.525000000003</v>
      </c>
      <c r="BM169" s="318">
        <v>13329.287500000006</v>
      </c>
      <c r="BN169" s="318">
        <v>13239.050000000007</v>
      </c>
      <c r="BO169" s="318">
        <v>13156.787500000006</v>
      </c>
      <c r="BP169" s="318">
        <v>13074.525000000003</v>
      </c>
      <c r="BQ169" s="318">
        <v>12992.262500000001</v>
      </c>
      <c r="BR169" s="318">
        <v>12910</v>
      </c>
      <c r="BS169" s="318">
        <v>12837</v>
      </c>
      <c r="BT169" s="318">
        <v>12764</v>
      </c>
      <c r="BU169" s="318">
        <v>12691</v>
      </c>
      <c r="BV169" s="318">
        <v>12618</v>
      </c>
      <c r="BW169" s="318">
        <v>12541.25</v>
      </c>
      <c r="BX169" s="318">
        <v>12464.5</v>
      </c>
      <c r="BY169" s="318">
        <v>12387.75</v>
      </c>
      <c r="BZ169" s="318">
        <v>12311</v>
      </c>
      <c r="CA169" s="318">
        <v>12233.25</v>
      </c>
      <c r="CB169" s="318">
        <v>12155.5</v>
      </c>
      <c r="CC169" s="318">
        <v>12077.75</v>
      </c>
      <c r="CD169" s="318">
        <v>12000</v>
      </c>
      <c r="CE169" s="318">
        <v>11912</v>
      </c>
      <c r="CF169" s="318">
        <v>11824</v>
      </c>
      <c r="CG169" s="318">
        <v>11736</v>
      </c>
      <c r="CH169" s="318">
        <v>11648</v>
      </c>
      <c r="CI169" s="318">
        <v>11587</v>
      </c>
      <c r="CJ169" s="318">
        <v>11526</v>
      </c>
      <c r="CK169" s="318">
        <v>11465</v>
      </c>
      <c r="CL169" s="318">
        <v>11404</v>
      </c>
      <c r="CM169" s="318">
        <v>11335</v>
      </c>
      <c r="CN169" s="318">
        <v>11266</v>
      </c>
      <c r="CO169" s="318">
        <v>11197</v>
      </c>
      <c r="CP169" s="318">
        <v>11128</v>
      </c>
      <c r="CQ169" s="318">
        <v>11055.5</v>
      </c>
      <c r="CR169" s="318">
        <v>10983</v>
      </c>
      <c r="CS169" s="318">
        <v>10910.5</v>
      </c>
      <c r="CT169" s="318">
        <v>10838</v>
      </c>
      <c r="CU169" s="318">
        <v>10776</v>
      </c>
      <c r="CV169" s="318">
        <v>10714</v>
      </c>
      <c r="CW169" s="318">
        <v>10652</v>
      </c>
      <c r="CX169" s="318">
        <v>10590</v>
      </c>
      <c r="CY169" s="318">
        <v>10519.5</v>
      </c>
      <c r="CZ169" s="318">
        <v>10449</v>
      </c>
      <c r="DA169" s="318">
        <v>10378.5</v>
      </c>
      <c r="DB169" s="318">
        <v>10308</v>
      </c>
    </row>
    <row r="170" spans="5:106" s="283" customFormat="1">
      <c r="E170" s="315">
        <v>-47</v>
      </c>
      <c r="F170" s="318">
        <v>14667</v>
      </c>
      <c r="G170" s="318">
        <v>14672.5</v>
      </c>
      <c r="H170" s="318">
        <v>14678</v>
      </c>
      <c r="I170" s="318">
        <v>14683.5</v>
      </c>
      <c r="J170" s="318">
        <v>14689</v>
      </c>
      <c r="K170" s="318">
        <v>14694.5</v>
      </c>
      <c r="L170" s="318">
        <v>14700</v>
      </c>
      <c r="M170" s="318">
        <v>14705.5</v>
      </c>
      <c r="N170" s="318">
        <v>14711</v>
      </c>
      <c r="O170" s="318">
        <v>14716.5</v>
      </c>
      <c r="P170" s="318">
        <v>14722</v>
      </c>
      <c r="Q170" s="318">
        <v>14723</v>
      </c>
      <c r="R170" s="318">
        <v>14724</v>
      </c>
      <c r="S170" s="318">
        <v>14725</v>
      </c>
      <c r="T170" s="318">
        <v>14726</v>
      </c>
      <c r="U170" s="318">
        <v>14727</v>
      </c>
      <c r="V170" s="318">
        <v>14728</v>
      </c>
      <c r="W170" s="318">
        <v>14729</v>
      </c>
      <c r="X170" s="318">
        <v>14730</v>
      </c>
      <c r="Y170" s="318">
        <v>14731</v>
      </c>
      <c r="Z170" s="318">
        <v>14732</v>
      </c>
      <c r="AA170" s="318">
        <v>14716.2</v>
      </c>
      <c r="AB170" s="318">
        <v>14700.4</v>
      </c>
      <c r="AC170" s="318">
        <v>14684.599999999999</v>
      </c>
      <c r="AD170" s="318">
        <v>14668.8</v>
      </c>
      <c r="AE170" s="318">
        <v>14653</v>
      </c>
      <c r="AF170" s="318">
        <v>14637.199999999999</v>
      </c>
      <c r="AG170" s="318">
        <v>14621.399999999998</v>
      </c>
      <c r="AH170" s="318">
        <v>14605.599999999999</v>
      </c>
      <c r="AI170" s="318">
        <v>14589.8</v>
      </c>
      <c r="AJ170" s="318">
        <v>14574</v>
      </c>
      <c r="AK170" s="319">
        <v>14543.3</v>
      </c>
      <c r="AL170" s="319">
        <v>14512.6</v>
      </c>
      <c r="AM170" s="319">
        <v>14481.900000000001</v>
      </c>
      <c r="AN170" s="319">
        <v>14451.2</v>
      </c>
      <c r="AO170" s="319">
        <v>14420.5</v>
      </c>
      <c r="AP170" s="319">
        <v>14389.800000000001</v>
      </c>
      <c r="AQ170" s="319">
        <v>14359.100000000002</v>
      </c>
      <c r="AR170" s="319">
        <v>14328.400000000001</v>
      </c>
      <c r="AS170" s="319">
        <v>14297.7</v>
      </c>
      <c r="AT170" s="318">
        <v>14267</v>
      </c>
      <c r="AU170" s="318">
        <v>14232.25</v>
      </c>
      <c r="AV170" s="318">
        <v>14197.5</v>
      </c>
      <c r="AW170" s="318">
        <v>14162.75</v>
      </c>
      <c r="AX170" s="318">
        <v>14128</v>
      </c>
      <c r="AY170" s="318">
        <v>14087.75</v>
      </c>
      <c r="AZ170" s="318">
        <v>14047.5</v>
      </c>
      <c r="BA170" s="318">
        <v>14007.25</v>
      </c>
      <c r="BB170" s="318">
        <v>13967</v>
      </c>
      <c r="BC170" s="318">
        <v>13922</v>
      </c>
      <c r="BD170" s="318">
        <v>13877</v>
      </c>
      <c r="BE170" s="318">
        <v>13832</v>
      </c>
      <c r="BF170" s="318">
        <v>13787</v>
      </c>
      <c r="BG170" s="318">
        <v>13742.75</v>
      </c>
      <c r="BH170" s="318">
        <v>13698.5</v>
      </c>
      <c r="BI170" s="318">
        <v>13654.25</v>
      </c>
      <c r="BJ170" s="318">
        <v>13610</v>
      </c>
      <c r="BK170" s="318">
        <v>13520.900000000001</v>
      </c>
      <c r="BL170" s="318">
        <v>13431.800000000003</v>
      </c>
      <c r="BM170" s="318">
        <v>13342.700000000004</v>
      </c>
      <c r="BN170" s="318">
        <v>13253.600000000006</v>
      </c>
      <c r="BO170" s="318">
        <v>13170.200000000004</v>
      </c>
      <c r="BP170" s="318">
        <v>13086.800000000003</v>
      </c>
      <c r="BQ170" s="318">
        <v>13003.400000000001</v>
      </c>
      <c r="BR170" s="318">
        <v>12920</v>
      </c>
      <c r="BS170" s="318">
        <v>12846.75</v>
      </c>
      <c r="BT170" s="318">
        <v>12773.5</v>
      </c>
      <c r="BU170" s="318">
        <v>12700.25</v>
      </c>
      <c r="BV170" s="318">
        <v>12627</v>
      </c>
      <c r="BW170" s="318">
        <v>12550.625</v>
      </c>
      <c r="BX170" s="318">
        <v>12474.25</v>
      </c>
      <c r="BY170" s="318">
        <v>12397.875</v>
      </c>
      <c r="BZ170" s="318">
        <v>12321.5</v>
      </c>
      <c r="CA170" s="318">
        <v>12244.875</v>
      </c>
      <c r="CB170" s="318">
        <v>12168.25</v>
      </c>
      <c r="CC170" s="318">
        <v>12091.625</v>
      </c>
      <c r="CD170" s="318">
        <v>12015</v>
      </c>
      <c r="CE170" s="318">
        <v>11926.75</v>
      </c>
      <c r="CF170" s="318">
        <v>11838.5</v>
      </c>
      <c r="CG170" s="318">
        <v>11750.25</v>
      </c>
      <c r="CH170" s="318">
        <v>11662</v>
      </c>
      <c r="CI170" s="318">
        <v>11599.25</v>
      </c>
      <c r="CJ170" s="318">
        <v>11536.5</v>
      </c>
      <c r="CK170" s="318">
        <v>11473.75</v>
      </c>
      <c r="CL170" s="318">
        <v>11411</v>
      </c>
      <c r="CM170" s="318">
        <v>11342.5</v>
      </c>
      <c r="CN170" s="318">
        <v>11274</v>
      </c>
      <c r="CO170" s="318">
        <v>11205.5</v>
      </c>
      <c r="CP170" s="318">
        <v>11137</v>
      </c>
      <c r="CQ170" s="318">
        <v>11064.5</v>
      </c>
      <c r="CR170" s="318">
        <v>10992</v>
      </c>
      <c r="CS170" s="318">
        <v>10919.5</v>
      </c>
      <c r="CT170" s="318">
        <v>10847</v>
      </c>
      <c r="CU170" s="318">
        <v>10784</v>
      </c>
      <c r="CV170" s="318">
        <v>10721</v>
      </c>
      <c r="CW170" s="318">
        <v>10658</v>
      </c>
      <c r="CX170" s="318">
        <v>10595</v>
      </c>
      <c r="CY170" s="318">
        <v>10525.5</v>
      </c>
      <c r="CZ170" s="318">
        <v>10456</v>
      </c>
      <c r="DA170" s="318">
        <v>10386.5</v>
      </c>
      <c r="DB170" s="318">
        <v>10317</v>
      </c>
    </row>
    <row r="171" spans="5:106" s="283" customFormat="1">
      <c r="E171" s="315">
        <v>-46</v>
      </c>
      <c r="F171" s="318">
        <v>14656</v>
      </c>
      <c r="G171" s="318">
        <v>14661</v>
      </c>
      <c r="H171" s="318">
        <v>14666</v>
      </c>
      <c r="I171" s="318">
        <v>14671</v>
      </c>
      <c r="J171" s="318">
        <v>14676</v>
      </c>
      <c r="K171" s="318">
        <v>14681</v>
      </c>
      <c r="L171" s="318">
        <v>14686</v>
      </c>
      <c r="M171" s="318">
        <v>14691</v>
      </c>
      <c r="N171" s="318">
        <v>14696</v>
      </c>
      <c r="O171" s="318">
        <v>14701</v>
      </c>
      <c r="P171" s="318">
        <v>14706</v>
      </c>
      <c r="Q171" s="318">
        <v>14707</v>
      </c>
      <c r="R171" s="318">
        <v>14708</v>
      </c>
      <c r="S171" s="318">
        <v>14709</v>
      </c>
      <c r="T171" s="318">
        <v>14710</v>
      </c>
      <c r="U171" s="318">
        <v>14711</v>
      </c>
      <c r="V171" s="318">
        <v>14712</v>
      </c>
      <c r="W171" s="318">
        <v>14713</v>
      </c>
      <c r="X171" s="318">
        <v>14714</v>
      </c>
      <c r="Y171" s="318">
        <v>14715</v>
      </c>
      <c r="Z171" s="318">
        <v>14716</v>
      </c>
      <c r="AA171" s="318">
        <v>14700.599999999999</v>
      </c>
      <c r="AB171" s="318">
        <v>14685.199999999999</v>
      </c>
      <c r="AC171" s="318">
        <v>14669.8</v>
      </c>
      <c r="AD171" s="318">
        <v>14654.399999999998</v>
      </c>
      <c r="AE171" s="318">
        <v>14638.999999999998</v>
      </c>
      <c r="AF171" s="318">
        <v>14623.599999999999</v>
      </c>
      <c r="AG171" s="318">
        <v>14608.199999999999</v>
      </c>
      <c r="AH171" s="318">
        <v>14592.8</v>
      </c>
      <c r="AI171" s="318">
        <v>14577.4</v>
      </c>
      <c r="AJ171" s="318">
        <v>14562</v>
      </c>
      <c r="AK171" s="319">
        <v>14531.400000000001</v>
      </c>
      <c r="AL171" s="319">
        <v>14500.800000000001</v>
      </c>
      <c r="AM171" s="319">
        <v>14470.2</v>
      </c>
      <c r="AN171" s="319">
        <v>14439.600000000002</v>
      </c>
      <c r="AO171" s="319">
        <v>14409.000000000002</v>
      </c>
      <c r="AP171" s="319">
        <v>14378.400000000001</v>
      </c>
      <c r="AQ171" s="319">
        <v>14347.800000000001</v>
      </c>
      <c r="AR171" s="319">
        <v>14317.2</v>
      </c>
      <c r="AS171" s="319">
        <v>14286.6</v>
      </c>
      <c r="AT171" s="318">
        <v>14256</v>
      </c>
      <c r="AU171" s="318">
        <v>14220.5</v>
      </c>
      <c r="AV171" s="318">
        <v>14185</v>
      </c>
      <c r="AW171" s="318">
        <v>14149.5</v>
      </c>
      <c r="AX171" s="318">
        <v>14114</v>
      </c>
      <c r="AY171" s="318">
        <v>14074.5</v>
      </c>
      <c r="AZ171" s="318">
        <v>14035</v>
      </c>
      <c r="BA171" s="318">
        <v>13995.5</v>
      </c>
      <c r="BB171" s="318">
        <v>13956</v>
      </c>
      <c r="BC171" s="318">
        <v>13911</v>
      </c>
      <c r="BD171" s="318">
        <v>13866</v>
      </c>
      <c r="BE171" s="318">
        <v>13821</v>
      </c>
      <c r="BF171" s="318">
        <v>13776</v>
      </c>
      <c r="BG171" s="318">
        <v>13733.064999999999</v>
      </c>
      <c r="BH171" s="318">
        <v>13690.129999999997</v>
      </c>
      <c r="BI171" s="318">
        <v>13647.194999999996</v>
      </c>
      <c r="BJ171" s="318">
        <v>13604.259999999995</v>
      </c>
      <c r="BK171" s="318">
        <v>13538.75</v>
      </c>
      <c r="BL171" s="318">
        <v>13436.205</v>
      </c>
      <c r="BM171" s="318">
        <v>13352.177500000002</v>
      </c>
      <c r="BN171" s="318">
        <v>13268.150000000005</v>
      </c>
      <c r="BO171" s="318">
        <v>13183.612500000003</v>
      </c>
      <c r="BP171" s="318">
        <v>13099.075000000003</v>
      </c>
      <c r="BQ171" s="318">
        <v>13014.537500000002</v>
      </c>
      <c r="BR171" s="318">
        <v>12930</v>
      </c>
      <c r="BS171" s="318">
        <v>12856.5</v>
      </c>
      <c r="BT171" s="318">
        <v>12783</v>
      </c>
      <c r="BU171" s="318">
        <v>12709.5</v>
      </c>
      <c r="BV171" s="318">
        <v>12636</v>
      </c>
      <c r="BW171" s="318">
        <v>12560</v>
      </c>
      <c r="BX171" s="318">
        <v>12484</v>
      </c>
      <c r="BY171" s="318">
        <v>12408</v>
      </c>
      <c r="BZ171" s="318">
        <v>12332</v>
      </c>
      <c r="CA171" s="318">
        <v>12256.5</v>
      </c>
      <c r="CB171" s="318">
        <v>12181</v>
      </c>
      <c r="CC171" s="318">
        <v>12105.5</v>
      </c>
      <c r="CD171" s="318">
        <v>12030</v>
      </c>
      <c r="CE171" s="318">
        <v>11941.5</v>
      </c>
      <c r="CF171" s="318">
        <v>11853</v>
      </c>
      <c r="CG171" s="318">
        <v>11764.5</v>
      </c>
      <c r="CH171" s="318">
        <v>11676</v>
      </c>
      <c r="CI171" s="318">
        <v>11611.5</v>
      </c>
      <c r="CJ171" s="318">
        <v>11547</v>
      </c>
      <c r="CK171" s="318">
        <v>11482.5</v>
      </c>
      <c r="CL171" s="318">
        <v>11418</v>
      </c>
      <c r="CM171" s="318">
        <v>11350</v>
      </c>
      <c r="CN171" s="318">
        <v>11282</v>
      </c>
      <c r="CO171" s="318">
        <v>11214</v>
      </c>
      <c r="CP171" s="318">
        <v>11146</v>
      </c>
      <c r="CQ171" s="318">
        <v>11073.5</v>
      </c>
      <c r="CR171" s="318">
        <v>11001</v>
      </c>
      <c r="CS171" s="318">
        <v>10928.5</v>
      </c>
      <c r="CT171" s="318">
        <v>10856</v>
      </c>
      <c r="CU171" s="318">
        <v>10792</v>
      </c>
      <c r="CV171" s="318">
        <v>10728</v>
      </c>
      <c r="CW171" s="318">
        <v>10664</v>
      </c>
      <c r="CX171" s="318">
        <v>10600</v>
      </c>
      <c r="CY171" s="318">
        <v>10531.5</v>
      </c>
      <c r="CZ171" s="318">
        <v>10463</v>
      </c>
      <c r="DA171" s="318">
        <v>10394.5</v>
      </c>
      <c r="DB171" s="318">
        <v>10326</v>
      </c>
    </row>
    <row r="172" spans="5:106" s="283" customFormat="1">
      <c r="E172" s="315">
        <v>-45</v>
      </c>
      <c r="F172" s="318">
        <v>14645</v>
      </c>
      <c r="G172" s="318">
        <v>14649.5</v>
      </c>
      <c r="H172" s="318">
        <v>14654</v>
      </c>
      <c r="I172" s="318">
        <v>14658.5</v>
      </c>
      <c r="J172" s="318">
        <v>14663</v>
      </c>
      <c r="K172" s="318">
        <v>14667.5</v>
      </c>
      <c r="L172" s="318">
        <v>14672</v>
      </c>
      <c r="M172" s="318">
        <v>14676.5</v>
      </c>
      <c r="N172" s="318">
        <v>14681</v>
      </c>
      <c r="O172" s="318">
        <v>14685.5</v>
      </c>
      <c r="P172" s="318">
        <v>14690</v>
      </c>
      <c r="Q172" s="318">
        <v>14691</v>
      </c>
      <c r="R172" s="318">
        <v>14692</v>
      </c>
      <c r="S172" s="318">
        <v>14693</v>
      </c>
      <c r="T172" s="318">
        <v>14694</v>
      </c>
      <c r="U172" s="318">
        <v>14695</v>
      </c>
      <c r="V172" s="318">
        <v>14696</v>
      </c>
      <c r="W172" s="318">
        <v>14697</v>
      </c>
      <c r="X172" s="318">
        <v>14698</v>
      </c>
      <c r="Y172" s="318">
        <v>14699</v>
      </c>
      <c r="Z172" s="318">
        <v>14700</v>
      </c>
      <c r="AA172" s="318">
        <v>14685</v>
      </c>
      <c r="AB172" s="318">
        <v>14670</v>
      </c>
      <c r="AC172" s="318">
        <v>14655</v>
      </c>
      <c r="AD172" s="318">
        <v>14640</v>
      </c>
      <c r="AE172" s="318">
        <v>14625</v>
      </c>
      <c r="AF172" s="318">
        <v>14610</v>
      </c>
      <c r="AG172" s="318">
        <v>14595</v>
      </c>
      <c r="AH172" s="318">
        <v>14580</v>
      </c>
      <c r="AI172" s="318">
        <v>14565</v>
      </c>
      <c r="AJ172" s="318">
        <v>14550</v>
      </c>
      <c r="AK172" s="319">
        <v>14519.5</v>
      </c>
      <c r="AL172" s="319">
        <v>14489</v>
      </c>
      <c r="AM172" s="319">
        <v>14458.5</v>
      </c>
      <c r="AN172" s="319">
        <v>14428</v>
      </c>
      <c r="AO172" s="319">
        <v>14397.5</v>
      </c>
      <c r="AP172" s="319">
        <v>14367</v>
      </c>
      <c r="AQ172" s="319">
        <v>14336.5</v>
      </c>
      <c r="AR172" s="319">
        <v>14306</v>
      </c>
      <c r="AS172" s="319">
        <v>14275.5</v>
      </c>
      <c r="AT172" s="318">
        <v>14245</v>
      </c>
      <c r="AU172" s="318">
        <v>14208.75</v>
      </c>
      <c r="AV172" s="318">
        <v>14172.5</v>
      </c>
      <c r="AW172" s="318">
        <v>14136.25</v>
      </c>
      <c r="AX172" s="318">
        <v>14100</v>
      </c>
      <c r="AY172" s="318">
        <v>14061.25</v>
      </c>
      <c r="AZ172" s="318">
        <v>14022.5</v>
      </c>
      <c r="BA172" s="318">
        <v>13983.75</v>
      </c>
      <c r="BB172" s="318">
        <v>13945</v>
      </c>
      <c r="BC172" s="318">
        <v>13900</v>
      </c>
      <c r="BD172" s="318">
        <v>13855</v>
      </c>
      <c r="BE172" s="318">
        <v>13810</v>
      </c>
      <c r="BF172" s="318">
        <v>13765</v>
      </c>
      <c r="BG172" s="318">
        <v>13723.387499999999</v>
      </c>
      <c r="BH172" s="318">
        <v>13681.774999999998</v>
      </c>
      <c r="BI172" s="318">
        <v>13640.162499999997</v>
      </c>
      <c r="BJ172" s="318">
        <v>13598.549999999996</v>
      </c>
      <c r="BK172" s="318">
        <v>13519.587499999998</v>
      </c>
      <c r="BL172" s="318">
        <v>13440.625</v>
      </c>
      <c r="BM172" s="318">
        <v>13361.662500000002</v>
      </c>
      <c r="BN172" s="318">
        <v>13282.700000000004</v>
      </c>
      <c r="BO172" s="318">
        <v>13197.025000000003</v>
      </c>
      <c r="BP172" s="318">
        <v>13111.350000000002</v>
      </c>
      <c r="BQ172" s="318">
        <v>13025.675000000001</v>
      </c>
      <c r="BR172" s="318">
        <v>12940</v>
      </c>
      <c r="BS172" s="318">
        <v>12866.25</v>
      </c>
      <c r="BT172" s="318">
        <v>12792.5</v>
      </c>
      <c r="BU172" s="318">
        <v>12718.75</v>
      </c>
      <c r="BV172" s="318">
        <v>12645</v>
      </c>
      <c r="BW172" s="318">
        <v>12569.375</v>
      </c>
      <c r="BX172" s="318">
        <v>12493.75</v>
      </c>
      <c r="BY172" s="318">
        <v>12418.125</v>
      </c>
      <c r="BZ172" s="318">
        <v>12342.5</v>
      </c>
      <c r="CA172" s="318">
        <v>12268.125</v>
      </c>
      <c r="CB172" s="318">
        <v>12193.75</v>
      </c>
      <c r="CC172" s="318">
        <v>12119.375</v>
      </c>
      <c r="CD172" s="318">
        <v>12045</v>
      </c>
      <c r="CE172" s="318">
        <v>11956.25</v>
      </c>
      <c r="CF172" s="318">
        <v>11867.5</v>
      </c>
      <c r="CG172" s="318">
        <v>11778.75</v>
      </c>
      <c r="CH172" s="318">
        <v>11690</v>
      </c>
      <c r="CI172" s="318">
        <v>11623.75</v>
      </c>
      <c r="CJ172" s="318">
        <v>11557.5</v>
      </c>
      <c r="CK172" s="318">
        <v>11491.25</v>
      </c>
      <c r="CL172" s="318">
        <v>11425</v>
      </c>
      <c r="CM172" s="318">
        <v>11357.5</v>
      </c>
      <c r="CN172" s="318">
        <v>11290</v>
      </c>
      <c r="CO172" s="318">
        <v>11222.5</v>
      </c>
      <c r="CP172" s="318">
        <v>11155</v>
      </c>
      <c r="CQ172" s="318">
        <v>11082.5</v>
      </c>
      <c r="CR172" s="318">
        <v>11010</v>
      </c>
      <c r="CS172" s="318">
        <v>10937.5</v>
      </c>
      <c r="CT172" s="318">
        <v>10865</v>
      </c>
      <c r="CU172" s="318">
        <v>10800</v>
      </c>
      <c r="CV172" s="318">
        <v>10735</v>
      </c>
      <c r="CW172" s="318">
        <v>10670</v>
      </c>
      <c r="CX172" s="318">
        <v>10605</v>
      </c>
      <c r="CY172" s="318">
        <v>10537.5</v>
      </c>
      <c r="CZ172" s="318">
        <v>10470</v>
      </c>
      <c r="DA172" s="318">
        <v>10402.5</v>
      </c>
      <c r="DB172" s="318">
        <v>10335</v>
      </c>
    </row>
    <row r="173" spans="5:106" s="283" customFormat="1">
      <c r="E173" s="315">
        <v>-44</v>
      </c>
      <c r="F173" s="318">
        <v>14634</v>
      </c>
      <c r="G173" s="318">
        <v>14638</v>
      </c>
      <c r="H173" s="318">
        <v>14642</v>
      </c>
      <c r="I173" s="318">
        <v>14646</v>
      </c>
      <c r="J173" s="318">
        <v>14650</v>
      </c>
      <c r="K173" s="318">
        <v>14654</v>
      </c>
      <c r="L173" s="318">
        <v>14658</v>
      </c>
      <c r="M173" s="318">
        <v>14662</v>
      </c>
      <c r="N173" s="318">
        <v>14666</v>
      </c>
      <c r="O173" s="318">
        <v>14670</v>
      </c>
      <c r="P173" s="318">
        <v>14674</v>
      </c>
      <c r="Q173" s="318">
        <v>14675</v>
      </c>
      <c r="R173" s="318">
        <v>14676</v>
      </c>
      <c r="S173" s="318">
        <v>14677</v>
      </c>
      <c r="T173" s="318">
        <v>14678</v>
      </c>
      <c r="U173" s="318">
        <v>14679</v>
      </c>
      <c r="V173" s="318">
        <v>14680</v>
      </c>
      <c r="W173" s="318">
        <v>14681</v>
      </c>
      <c r="X173" s="318">
        <v>14682</v>
      </c>
      <c r="Y173" s="318">
        <v>14683</v>
      </c>
      <c r="Z173" s="318">
        <v>14684</v>
      </c>
      <c r="AA173" s="318">
        <v>14669.400000000001</v>
      </c>
      <c r="AB173" s="318">
        <v>14654.800000000001</v>
      </c>
      <c r="AC173" s="318">
        <v>14640.2</v>
      </c>
      <c r="AD173" s="318">
        <v>14625.600000000002</v>
      </c>
      <c r="AE173" s="318">
        <v>14611.000000000002</v>
      </c>
      <c r="AF173" s="318">
        <v>14596.400000000001</v>
      </c>
      <c r="AG173" s="318">
        <v>14581.800000000001</v>
      </c>
      <c r="AH173" s="318">
        <v>14567.2</v>
      </c>
      <c r="AI173" s="318">
        <v>14552.6</v>
      </c>
      <c r="AJ173" s="318">
        <v>14538</v>
      </c>
      <c r="AK173" s="319">
        <v>14507.599999999999</v>
      </c>
      <c r="AL173" s="319">
        <v>14477.199999999999</v>
      </c>
      <c r="AM173" s="319">
        <v>14446.8</v>
      </c>
      <c r="AN173" s="319">
        <v>14416.399999999998</v>
      </c>
      <c r="AO173" s="319">
        <v>14385.999999999998</v>
      </c>
      <c r="AP173" s="319">
        <v>14355.599999999999</v>
      </c>
      <c r="AQ173" s="319">
        <v>14325.199999999999</v>
      </c>
      <c r="AR173" s="319">
        <v>14294.8</v>
      </c>
      <c r="AS173" s="319">
        <v>14264.4</v>
      </c>
      <c r="AT173" s="318">
        <v>14234</v>
      </c>
      <c r="AU173" s="318">
        <v>14197</v>
      </c>
      <c r="AV173" s="318">
        <v>14160</v>
      </c>
      <c r="AW173" s="318">
        <v>14123</v>
      </c>
      <c r="AX173" s="318">
        <v>14086</v>
      </c>
      <c r="AY173" s="318">
        <v>14048</v>
      </c>
      <c r="AZ173" s="318">
        <v>14010</v>
      </c>
      <c r="BA173" s="318">
        <v>13972</v>
      </c>
      <c r="BB173" s="318">
        <v>13934</v>
      </c>
      <c r="BC173" s="318">
        <v>13889</v>
      </c>
      <c r="BD173" s="318">
        <v>13844</v>
      </c>
      <c r="BE173" s="318">
        <v>13799</v>
      </c>
      <c r="BF173" s="318">
        <v>13754</v>
      </c>
      <c r="BG173" s="318">
        <v>13713.71</v>
      </c>
      <c r="BH173" s="318">
        <v>13673.419999999998</v>
      </c>
      <c r="BI173" s="318">
        <v>13633.129999999997</v>
      </c>
      <c r="BJ173" s="318">
        <v>13592.839999999997</v>
      </c>
      <c r="BK173" s="318">
        <v>13535.169999999998</v>
      </c>
      <c r="BL173" s="318">
        <v>13477.5</v>
      </c>
      <c r="BM173" s="318">
        <v>13371.147500000003</v>
      </c>
      <c r="BN173" s="318">
        <v>13297.250000000004</v>
      </c>
      <c r="BO173" s="318">
        <v>13210.437500000004</v>
      </c>
      <c r="BP173" s="318">
        <v>13123.625000000002</v>
      </c>
      <c r="BQ173" s="318">
        <v>13036.8125</v>
      </c>
      <c r="BR173" s="318">
        <v>12950</v>
      </c>
      <c r="BS173" s="318">
        <v>12876</v>
      </c>
      <c r="BT173" s="318">
        <v>12802</v>
      </c>
      <c r="BU173" s="318">
        <v>12728</v>
      </c>
      <c r="BV173" s="318">
        <v>12654</v>
      </c>
      <c r="BW173" s="318">
        <v>12578.75</v>
      </c>
      <c r="BX173" s="318">
        <v>12503.5</v>
      </c>
      <c r="BY173" s="318">
        <v>12428.25</v>
      </c>
      <c r="BZ173" s="318">
        <v>12353</v>
      </c>
      <c r="CA173" s="318">
        <v>12279.75</v>
      </c>
      <c r="CB173" s="318">
        <v>12206.5</v>
      </c>
      <c r="CC173" s="318">
        <v>12133.25</v>
      </c>
      <c r="CD173" s="318">
        <v>12060</v>
      </c>
      <c r="CE173" s="318">
        <v>11971</v>
      </c>
      <c r="CF173" s="318">
        <v>11882</v>
      </c>
      <c r="CG173" s="318">
        <v>11793</v>
      </c>
      <c r="CH173" s="318">
        <v>11704</v>
      </c>
      <c r="CI173" s="318">
        <v>11636</v>
      </c>
      <c r="CJ173" s="318">
        <v>11568</v>
      </c>
      <c r="CK173" s="318">
        <v>11500</v>
      </c>
      <c r="CL173" s="318">
        <v>11432</v>
      </c>
      <c r="CM173" s="318">
        <v>11365</v>
      </c>
      <c r="CN173" s="318">
        <v>11298</v>
      </c>
      <c r="CO173" s="318">
        <v>11231</v>
      </c>
      <c r="CP173" s="318">
        <v>11164</v>
      </c>
      <c r="CQ173" s="318">
        <v>11091.5</v>
      </c>
      <c r="CR173" s="318">
        <v>11019</v>
      </c>
      <c r="CS173" s="318">
        <v>10946.5</v>
      </c>
      <c r="CT173" s="318">
        <v>10874</v>
      </c>
      <c r="CU173" s="318">
        <v>10808</v>
      </c>
      <c r="CV173" s="318">
        <v>10742</v>
      </c>
      <c r="CW173" s="318">
        <v>10676</v>
      </c>
      <c r="CX173" s="318">
        <v>10610</v>
      </c>
      <c r="CY173" s="318">
        <v>10543.5</v>
      </c>
      <c r="CZ173" s="318">
        <v>10477</v>
      </c>
      <c r="DA173" s="318">
        <v>10410.5</v>
      </c>
      <c r="DB173" s="318">
        <v>10344</v>
      </c>
    </row>
    <row r="174" spans="5:106" s="283" customFormat="1">
      <c r="E174" s="315">
        <v>-43</v>
      </c>
      <c r="F174" s="318">
        <v>14623</v>
      </c>
      <c r="G174" s="318">
        <v>14626.5</v>
      </c>
      <c r="H174" s="318">
        <v>14630</v>
      </c>
      <c r="I174" s="318">
        <v>14633.5</v>
      </c>
      <c r="J174" s="318">
        <v>14637</v>
      </c>
      <c r="K174" s="318">
        <v>14640.5</v>
      </c>
      <c r="L174" s="318">
        <v>14644</v>
      </c>
      <c r="M174" s="318">
        <v>14647.5</v>
      </c>
      <c r="N174" s="318">
        <v>14651</v>
      </c>
      <c r="O174" s="318">
        <v>14654.5</v>
      </c>
      <c r="P174" s="318">
        <v>14658</v>
      </c>
      <c r="Q174" s="318">
        <v>14659</v>
      </c>
      <c r="R174" s="318">
        <v>14660</v>
      </c>
      <c r="S174" s="318">
        <v>14661</v>
      </c>
      <c r="T174" s="318">
        <v>14662</v>
      </c>
      <c r="U174" s="318">
        <v>14663</v>
      </c>
      <c r="V174" s="318">
        <v>14664</v>
      </c>
      <c r="W174" s="318">
        <v>14665</v>
      </c>
      <c r="X174" s="318">
        <v>14666</v>
      </c>
      <c r="Y174" s="318">
        <v>14667</v>
      </c>
      <c r="Z174" s="318">
        <v>14668</v>
      </c>
      <c r="AA174" s="318">
        <v>14653.8</v>
      </c>
      <c r="AB174" s="318">
        <v>14639.6</v>
      </c>
      <c r="AC174" s="318">
        <v>14625.400000000001</v>
      </c>
      <c r="AD174" s="318">
        <v>14611.2</v>
      </c>
      <c r="AE174" s="318">
        <v>14597</v>
      </c>
      <c r="AF174" s="318">
        <v>14582.800000000001</v>
      </c>
      <c r="AG174" s="318">
        <v>14568.600000000002</v>
      </c>
      <c r="AH174" s="318">
        <v>14554.400000000001</v>
      </c>
      <c r="AI174" s="318">
        <v>14540.2</v>
      </c>
      <c r="AJ174" s="318">
        <v>14526</v>
      </c>
      <c r="AK174" s="319">
        <v>14495.7</v>
      </c>
      <c r="AL174" s="319">
        <v>14465.4</v>
      </c>
      <c r="AM174" s="319">
        <v>14435.099999999999</v>
      </c>
      <c r="AN174" s="319">
        <v>14404.8</v>
      </c>
      <c r="AO174" s="319">
        <v>14374.5</v>
      </c>
      <c r="AP174" s="319">
        <v>14344.199999999999</v>
      </c>
      <c r="AQ174" s="319">
        <v>14313.899999999998</v>
      </c>
      <c r="AR174" s="319">
        <v>14283.599999999999</v>
      </c>
      <c r="AS174" s="319">
        <v>14253.3</v>
      </c>
      <c r="AT174" s="318">
        <v>14223</v>
      </c>
      <c r="AU174" s="318">
        <v>14185.25</v>
      </c>
      <c r="AV174" s="318">
        <v>14147.5</v>
      </c>
      <c r="AW174" s="318">
        <v>14109.75</v>
      </c>
      <c r="AX174" s="318">
        <v>14072</v>
      </c>
      <c r="AY174" s="318">
        <v>14034.75</v>
      </c>
      <c r="AZ174" s="318">
        <v>13997.5</v>
      </c>
      <c r="BA174" s="318">
        <v>13960.25</v>
      </c>
      <c r="BB174" s="318">
        <v>13923</v>
      </c>
      <c r="BC174" s="318">
        <v>13878</v>
      </c>
      <c r="BD174" s="318">
        <v>13833</v>
      </c>
      <c r="BE174" s="318">
        <v>13788</v>
      </c>
      <c r="BF174" s="318">
        <v>13743</v>
      </c>
      <c r="BG174" s="318">
        <v>13704.032499999999</v>
      </c>
      <c r="BH174" s="318">
        <v>13665.064999999999</v>
      </c>
      <c r="BI174" s="318">
        <v>13626.097499999998</v>
      </c>
      <c r="BJ174" s="318">
        <v>13587.129999999997</v>
      </c>
      <c r="BK174" s="318">
        <v>13518.297499999999</v>
      </c>
      <c r="BL174" s="318">
        <v>13449.465</v>
      </c>
      <c r="BM174" s="318">
        <v>13380.632500000002</v>
      </c>
      <c r="BN174" s="318">
        <v>13311.800000000003</v>
      </c>
      <c r="BO174" s="318">
        <v>13223.850000000002</v>
      </c>
      <c r="BP174" s="318">
        <v>13135.900000000001</v>
      </c>
      <c r="BQ174" s="318">
        <v>13047.95</v>
      </c>
      <c r="BR174" s="318">
        <v>12960</v>
      </c>
      <c r="BS174" s="318">
        <v>12885.75</v>
      </c>
      <c r="BT174" s="318">
        <v>12811.5</v>
      </c>
      <c r="BU174" s="318">
        <v>12737.25</v>
      </c>
      <c r="BV174" s="318">
        <v>12663</v>
      </c>
      <c r="BW174" s="318">
        <v>12588.125</v>
      </c>
      <c r="BX174" s="318">
        <v>12513.25</v>
      </c>
      <c r="BY174" s="318">
        <v>12438.375</v>
      </c>
      <c r="BZ174" s="318">
        <v>12363.5</v>
      </c>
      <c r="CA174" s="318">
        <v>12291.375</v>
      </c>
      <c r="CB174" s="318">
        <v>12219.25</v>
      </c>
      <c r="CC174" s="318">
        <v>12147.125</v>
      </c>
      <c r="CD174" s="318">
        <v>12075</v>
      </c>
      <c r="CE174" s="318">
        <v>11985.75</v>
      </c>
      <c r="CF174" s="318">
        <v>11896.5</v>
      </c>
      <c r="CG174" s="318">
        <v>11807.25</v>
      </c>
      <c r="CH174" s="318">
        <v>11718</v>
      </c>
      <c r="CI174" s="318">
        <v>11648.25</v>
      </c>
      <c r="CJ174" s="318">
        <v>11578.5</v>
      </c>
      <c r="CK174" s="318">
        <v>11508.75</v>
      </c>
      <c r="CL174" s="318">
        <v>11439</v>
      </c>
      <c r="CM174" s="318">
        <v>11372.5</v>
      </c>
      <c r="CN174" s="318">
        <v>11306</v>
      </c>
      <c r="CO174" s="318">
        <v>11239.5</v>
      </c>
      <c r="CP174" s="318">
        <v>11173</v>
      </c>
      <c r="CQ174" s="318">
        <v>11100.5</v>
      </c>
      <c r="CR174" s="318">
        <v>11028</v>
      </c>
      <c r="CS174" s="318">
        <v>10955.5</v>
      </c>
      <c r="CT174" s="318">
        <v>10883</v>
      </c>
      <c r="CU174" s="318">
        <v>10816</v>
      </c>
      <c r="CV174" s="318">
        <v>10749</v>
      </c>
      <c r="CW174" s="318">
        <v>10682</v>
      </c>
      <c r="CX174" s="318">
        <v>10615</v>
      </c>
      <c r="CY174" s="318">
        <v>10549.5</v>
      </c>
      <c r="CZ174" s="318">
        <v>10484</v>
      </c>
      <c r="DA174" s="318">
        <v>10418.5</v>
      </c>
      <c r="DB174" s="318">
        <v>10353</v>
      </c>
    </row>
    <row r="175" spans="5:106" s="283" customFormat="1">
      <c r="E175" s="315">
        <v>-42</v>
      </c>
      <c r="F175" s="318">
        <v>14612</v>
      </c>
      <c r="G175" s="318">
        <v>14615</v>
      </c>
      <c r="H175" s="318">
        <v>14618</v>
      </c>
      <c r="I175" s="318">
        <v>14621</v>
      </c>
      <c r="J175" s="318">
        <v>14624</v>
      </c>
      <c r="K175" s="318">
        <v>14627</v>
      </c>
      <c r="L175" s="318">
        <v>14630</v>
      </c>
      <c r="M175" s="318">
        <v>14633</v>
      </c>
      <c r="N175" s="318">
        <v>14636</v>
      </c>
      <c r="O175" s="318">
        <v>14639</v>
      </c>
      <c r="P175" s="318">
        <v>14642</v>
      </c>
      <c r="Q175" s="318">
        <v>14643</v>
      </c>
      <c r="R175" s="318">
        <v>14644</v>
      </c>
      <c r="S175" s="318">
        <v>14645</v>
      </c>
      <c r="T175" s="318">
        <v>14646</v>
      </c>
      <c r="U175" s="318">
        <v>14647</v>
      </c>
      <c r="V175" s="318">
        <v>14648</v>
      </c>
      <c r="W175" s="318">
        <v>14649</v>
      </c>
      <c r="X175" s="318">
        <v>14650</v>
      </c>
      <c r="Y175" s="318">
        <v>14651</v>
      </c>
      <c r="Z175" s="318">
        <v>14652</v>
      </c>
      <c r="AA175" s="318">
        <v>14638.2</v>
      </c>
      <c r="AB175" s="318">
        <v>14624.4</v>
      </c>
      <c r="AC175" s="318">
        <v>14610.599999999999</v>
      </c>
      <c r="AD175" s="318">
        <v>14596.8</v>
      </c>
      <c r="AE175" s="318">
        <v>14583</v>
      </c>
      <c r="AF175" s="318">
        <v>14569.199999999999</v>
      </c>
      <c r="AG175" s="318">
        <v>14555.399999999998</v>
      </c>
      <c r="AH175" s="318">
        <v>14541.599999999999</v>
      </c>
      <c r="AI175" s="318">
        <v>14527.8</v>
      </c>
      <c r="AJ175" s="318">
        <v>14514</v>
      </c>
      <c r="AK175" s="319">
        <v>14483.8</v>
      </c>
      <c r="AL175" s="319">
        <v>14453.6</v>
      </c>
      <c r="AM175" s="319">
        <v>14423.400000000001</v>
      </c>
      <c r="AN175" s="319">
        <v>14393.2</v>
      </c>
      <c r="AO175" s="319">
        <v>14363</v>
      </c>
      <c r="AP175" s="319">
        <v>14332.800000000001</v>
      </c>
      <c r="AQ175" s="319">
        <v>14302.600000000002</v>
      </c>
      <c r="AR175" s="319">
        <v>14272.400000000001</v>
      </c>
      <c r="AS175" s="319">
        <v>14242.2</v>
      </c>
      <c r="AT175" s="318">
        <v>14212</v>
      </c>
      <c r="AU175" s="318">
        <v>14173.5</v>
      </c>
      <c r="AV175" s="318">
        <v>14135</v>
      </c>
      <c r="AW175" s="318">
        <v>14096.5</v>
      </c>
      <c r="AX175" s="318">
        <v>14058</v>
      </c>
      <c r="AY175" s="318">
        <v>14021.5</v>
      </c>
      <c r="AZ175" s="318">
        <v>13985</v>
      </c>
      <c r="BA175" s="318">
        <v>13948.5</v>
      </c>
      <c r="BB175" s="318">
        <v>13912</v>
      </c>
      <c r="BC175" s="318">
        <v>13867</v>
      </c>
      <c r="BD175" s="318">
        <v>13822</v>
      </c>
      <c r="BE175" s="318">
        <v>13777</v>
      </c>
      <c r="BF175" s="318">
        <v>13732</v>
      </c>
      <c r="BG175" s="318">
        <v>13694.355</v>
      </c>
      <c r="BH175" s="318">
        <v>13656.71</v>
      </c>
      <c r="BI175" s="318">
        <v>13619.064999999999</v>
      </c>
      <c r="BJ175" s="318">
        <v>13581.419999999998</v>
      </c>
      <c r="BK175" s="318">
        <v>13526.363333333331</v>
      </c>
      <c r="BL175" s="318">
        <v>13471.306666666665</v>
      </c>
      <c r="BM175" s="318">
        <v>13416.25</v>
      </c>
      <c r="BN175" s="318">
        <v>13326.350000000002</v>
      </c>
      <c r="BO175" s="318">
        <v>13237.262500000001</v>
      </c>
      <c r="BP175" s="318">
        <v>13148.175000000001</v>
      </c>
      <c r="BQ175" s="318">
        <v>13059.087500000001</v>
      </c>
      <c r="BR175" s="318">
        <v>12970</v>
      </c>
      <c r="BS175" s="318">
        <v>12895.5</v>
      </c>
      <c r="BT175" s="318">
        <v>12821</v>
      </c>
      <c r="BU175" s="318">
        <v>12746.5</v>
      </c>
      <c r="BV175" s="318">
        <v>12672</v>
      </c>
      <c r="BW175" s="318">
        <v>12597.5</v>
      </c>
      <c r="BX175" s="318">
        <v>12523</v>
      </c>
      <c r="BY175" s="318">
        <v>12448.5</v>
      </c>
      <c r="BZ175" s="318">
        <v>12374</v>
      </c>
      <c r="CA175" s="318">
        <v>12303</v>
      </c>
      <c r="CB175" s="318">
        <v>12232</v>
      </c>
      <c r="CC175" s="318">
        <v>12161</v>
      </c>
      <c r="CD175" s="318">
        <v>12090</v>
      </c>
      <c r="CE175" s="318">
        <v>12000.5</v>
      </c>
      <c r="CF175" s="318">
        <v>11911</v>
      </c>
      <c r="CG175" s="318">
        <v>11821.5</v>
      </c>
      <c r="CH175" s="318">
        <v>11732</v>
      </c>
      <c r="CI175" s="318">
        <v>11660.5</v>
      </c>
      <c r="CJ175" s="318">
        <v>11589</v>
      </c>
      <c r="CK175" s="318">
        <v>11517.5</v>
      </c>
      <c r="CL175" s="318">
        <v>11446</v>
      </c>
      <c r="CM175" s="318">
        <v>11380</v>
      </c>
      <c r="CN175" s="318">
        <v>11314</v>
      </c>
      <c r="CO175" s="318">
        <v>11248</v>
      </c>
      <c r="CP175" s="318">
        <v>11182</v>
      </c>
      <c r="CQ175" s="318">
        <v>11109.5</v>
      </c>
      <c r="CR175" s="318">
        <v>11037</v>
      </c>
      <c r="CS175" s="318">
        <v>10964.5</v>
      </c>
      <c r="CT175" s="318">
        <v>10892</v>
      </c>
      <c r="CU175" s="318">
        <v>10824</v>
      </c>
      <c r="CV175" s="318">
        <v>10756</v>
      </c>
      <c r="CW175" s="318">
        <v>10688</v>
      </c>
      <c r="CX175" s="318">
        <v>10620</v>
      </c>
      <c r="CY175" s="318">
        <v>10555.5</v>
      </c>
      <c r="CZ175" s="318">
        <v>10491</v>
      </c>
      <c r="DA175" s="318">
        <v>10426.5</v>
      </c>
      <c r="DB175" s="318">
        <v>10362</v>
      </c>
    </row>
    <row r="176" spans="5:106" s="283" customFormat="1">
      <c r="E176" s="315">
        <v>-41</v>
      </c>
      <c r="F176" s="318">
        <v>14601</v>
      </c>
      <c r="G176" s="318">
        <v>14603.5</v>
      </c>
      <c r="H176" s="318">
        <v>14606</v>
      </c>
      <c r="I176" s="318">
        <v>14608.5</v>
      </c>
      <c r="J176" s="318">
        <v>14611</v>
      </c>
      <c r="K176" s="318">
        <v>14613.5</v>
      </c>
      <c r="L176" s="318">
        <v>14616</v>
      </c>
      <c r="M176" s="318">
        <v>14618.5</v>
      </c>
      <c r="N176" s="318">
        <v>14621</v>
      </c>
      <c r="O176" s="318">
        <v>14623.5</v>
      </c>
      <c r="P176" s="318">
        <v>14626</v>
      </c>
      <c r="Q176" s="318">
        <v>14627</v>
      </c>
      <c r="R176" s="318">
        <v>14628</v>
      </c>
      <c r="S176" s="318">
        <v>14629</v>
      </c>
      <c r="T176" s="318">
        <v>14630</v>
      </c>
      <c r="U176" s="318">
        <v>14631</v>
      </c>
      <c r="V176" s="318">
        <v>14632</v>
      </c>
      <c r="W176" s="318">
        <v>14633</v>
      </c>
      <c r="X176" s="318">
        <v>14634</v>
      </c>
      <c r="Y176" s="318">
        <v>14635</v>
      </c>
      <c r="Z176" s="318">
        <v>14636</v>
      </c>
      <c r="AA176" s="318">
        <v>14622.599999999999</v>
      </c>
      <c r="AB176" s="318">
        <v>14609.199999999999</v>
      </c>
      <c r="AC176" s="318">
        <v>14595.8</v>
      </c>
      <c r="AD176" s="318">
        <v>14582.399999999998</v>
      </c>
      <c r="AE176" s="318">
        <v>14568.999999999998</v>
      </c>
      <c r="AF176" s="318">
        <v>14555.599999999999</v>
      </c>
      <c r="AG176" s="318">
        <v>14542.199999999999</v>
      </c>
      <c r="AH176" s="318">
        <v>14528.8</v>
      </c>
      <c r="AI176" s="318">
        <v>14515.4</v>
      </c>
      <c r="AJ176" s="318">
        <v>14502</v>
      </c>
      <c r="AK176" s="319">
        <v>14471.900000000001</v>
      </c>
      <c r="AL176" s="319">
        <v>14441.800000000001</v>
      </c>
      <c r="AM176" s="319">
        <v>14411.7</v>
      </c>
      <c r="AN176" s="319">
        <v>14381.600000000002</v>
      </c>
      <c r="AO176" s="319">
        <v>14351.500000000002</v>
      </c>
      <c r="AP176" s="319">
        <v>14321.400000000001</v>
      </c>
      <c r="AQ176" s="319">
        <v>14291.300000000001</v>
      </c>
      <c r="AR176" s="319">
        <v>14261.2</v>
      </c>
      <c r="AS176" s="319">
        <v>14231.1</v>
      </c>
      <c r="AT176" s="318">
        <v>14201</v>
      </c>
      <c r="AU176" s="318">
        <v>14161.75</v>
      </c>
      <c r="AV176" s="318">
        <v>14122.5</v>
      </c>
      <c r="AW176" s="318">
        <v>14083.25</v>
      </c>
      <c r="AX176" s="318">
        <v>14044</v>
      </c>
      <c r="AY176" s="318">
        <v>14008.25</v>
      </c>
      <c r="AZ176" s="318">
        <v>13972.5</v>
      </c>
      <c r="BA176" s="318">
        <v>13936.75</v>
      </c>
      <c r="BB176" s="318">
        <v>13901</v>
      </c>
      <c r="BC176" s="318">
        <v>13856</v>
      </c>
      <c r="BD176" s="318">
        <v>13811</v>
      </c>
      <c r="BE176" s="318">
        <v>13766</v>
      </c>
      <c r="BF176" s="318">
        <v>13721</v>
      </c>
      <c r="BG176" s="318">
        <v>13684.6775</v>
      </c>
      <c r="BH176" s="318">
        <v>13648.355</v>
      </c>
      <c r="BI176" s="318">
        <v>13612.032499999999</v>
      </c>
      <c r="BJ176" s="318">
        <v>13575.71</v>
      </c>
      <c r="BK176" s="318">
        <v>13517.0075</v>
      </c>
      <c r="BL176" s="318">
        <v>13458.305</v>
      </c>
      <c r="BM176" s="318">
        <v>13399.602500000001</v>
      </c>
      <c r="BN176" s="318">
        <v>13340.900000000001</v>
      </c>
      <c r="BO176" s="318">
        <v>13250.675000000001</v>
      </c>
      <c r="BP176" s="318">
        <v>13160.45</v>
      </c>
      <c r="BQ176" s="318">
        <v>13070.225</v>
      </c>
      <c r="BR176" s="318">
        <v>12980</v>
      </c>
      <c r="BS176" s="318">
        <v>12905.25</v>
      </c>
      <c r="BT176" s="318">
        <v>12830.5</v>
      </c>
      <c r="BU176" s="318">
        <v>12755.75</v>
      </c>
      <c r="BV176" s="318">
        <v>12681</v>
      </c>
      <c r="BW176" s="318">
        <v>12606.875</v>
      </c>
      <c r="BX176" s="318">
        <v>12532.75</v>
      </c>
      <c r="BY176" s="318">
        <v>12458.625</v>
      </c>
      <c r="BZ176" s="318">
        <v>12384.5</v>
      </c>
      <c r="CA176" s="318">
        <v>12314.625</v>
      </c>
      <c r="CB176" s="318">
        <v>12244.75</v>
      </c>
      <c r="CC176" s="318">
        <v>12174.875</v>
      </c>
      <c r="CD176" s="318">
        <v>12105</v>
      </c>
      <c r="CE176" s="318">
        <v>12015.25</v>
      </c>
      <c r="CF176" s="318">
        <v>11925.5</v>
      </c>
      <c r="CG176" s="318">
        <v>11835.75</v>
      </c>
      <c r="CH176" s="318">
        <v>11746</v>
      </c>
      <c r="CI176" s="318">
        <v>11672.75</v>
      </c>
      <c r="CJ176" s="318">
        <v>11599.5</v>
      </c>
      <c r="CK176" s="318">
        <v>11526.25</v>
      </c>
      <c r="CL176" s="318">
        <v>11453</v>
      </c>
      <c r="CM176" s="318">
        <v>11387.5</v>
      </c>
      <c r="CN176" s="318">
        <v>11322</v>
      </c>
      <c r="CO176" s="318">
        <v>11256.5</v>
      </c>
      <c r="CP176" s="318">
        <v>11191</v>
      </c>
      <c r="CQ176" s="318">
        <v>11118.5</v>
      </c>
      <c r="CR176" s="318">
        <v>11046</v>
      </c>
      <c r="CS176" s="318">
        <v>10973.5</v>
      </c>
      <c r="CT176" s="318">
        <v>10901</v>
      </c>
      <c r="CU176" s="318">
        <v>10832</v>
      </c>
      <c r="CV176" s="318">
        <v>10763</v>
      </c>
      <c r="CW176" s="318">
        <v>10694</v>
      </c>
      <c r="CX176" s="318">
        <v>10625</v>
      </c>
      <c r="CY176" s="318">
        <v>10561.5</v>
      </c>
      <c r="CZ176" s="318">
        <v>10498</v>
      </c>
      <c r="DA176" s="318">
        <v>10434.5</v>
      </c>
      <c r="DB176" s="318">
        <v>10371</v>
      </c>
    </row>
    <row r="177" spans="5:106" s="283" customFormat="1">
      <c r="E177" s="315">
        <v>-40</v>
      </c>
      <c r="F177" s="318">
        <v>14590</v>
      </c>
      <c r="G177" s="318">
        <v>14592</v>
      </c>
      <c r="H177" s="318">
        <v>14594</v>
      </c>
      <c r="I177" s="318">
        <v>14596</v>
      </c>
      <c r="J177" s="318">
        <v>14598</v>
      </c>
      <c r="K177" s="318">
        <v>14600</v>
      </c>
      <c r="L177" s="318">
        <v>14602</v>
      </c>
      <c r="M177" s="318">
        <v>14604</v>
      </c>
      <c r="N177" s="318">
        <v>14606</v>
      </c>
      <c r="O177" s="318">
        <v>14608</v>
      </c>
      <c r="P177" s="318">
        <v>14610</v>
      </c>
      <c r="Q177" s="318">
        <v>14611</v>
      </c>
      <c r="R177" s="318">
        <v>14612</v>
      </c>
      <c r="S177" s="318">
        <v>14613</v>
      </c>
      <c r="T177" s="318">
        <v>14614</v>
      </c>
      <c r="U177" s="318">
        <v>14615</v>
      </c>
      <c r="V177" s="318">
        <v>14616</v>
      </c>
      <c r="W177" s="318">
        <v>14617</v>
      </c>
      <c r="X177" s="318">
        <v>14618</v>
      </c>
      <c r="Y177" s="318">
        <v>14619</v>
      </c>
      <c r="Z177" s="318">
        <v>14620</v>
      </c>
      <c r="AA177" s="318">
        <v>14607</v>
      </c>
      <c r="AB177" s="318">
        <v>14594</v>
      </c>
      <c r="AC177" s="318">
        <v>14581</v>
      </c>
      <c r="AD177" s="318">
        <v>14568</v>
      </c>
      <c r="AE177" s="318">
        <v>14555</v>
      </c>
      <c r="AF177" s="318">
        <v>14542</v>
      </c>
      <c r="AG177" s="318">
        <v>14529</v>
      </c>
      <c r="AH177" s="318">
        <v>14516</v>
      </c>
      <c r="AI177" s="318">
        <v>14503</v>
      </c>
      <c r="AJ177" s="318">
        <v>14490</v>
      </c>
      <c r="AK177" s="319">
        <v>14460</v>
      </c>
      <c r="AL177" s="319">
        <v>14430</v>
      </c>
      <c r="AM177" s="319">
        <v>14400</v>
      </c>
      <c r="AN177" s="319">
        <v>14370</v>
      </c>
      <c r="AO177" s="319">
        <v>14340</v>
      </c>
      <c r="AP177" s="319">
        <v>14310</v>
      </c>
      <c r="AQ177" s="319">
        <v>14280</v>
      </c>
      <c r="AR177" s="319">
        <v>14250</v>
      </c>
      <c r="AS177" s="319">
        <v>14220</v>
      </c>
      <c r="AT177" s="318">
        <v>14190</v>
      </c>
      <c r="AU177" s="318">
        <v>14150</v>
      </c>
      <c r="AV177" s="318">
        <v>14110</v>
      </c>
      <c r="AW177" s="318">
        <v>14070</v>
      </c>
      <c r="AX177" s="318">
        <v>14030</v>
      </c>
      <c r="AY177" s="318">
        <v>13995</v>
      </c>
      <c r="AZ177" s="318">
        <v>13960</v>
      </c>
      <c r="BA177" s="318">
        <v>13925</v>
      </c>
      <c r="BB177" s="318">
        <v>13890</v>
      </c>
      <c r="BC177" s="318">
        <v>13845</v>
      </c>
      <c r="BD177" s="318">
        <v>13800</v>
      </c>
      <c r="BE177" s="318">
        <v>13755</v>
      </c>
      <c r="BF177" s="318">
        <v>13710</v>
      </c>
      <c r="BG177" s="318">
        <v>13675</v>
      </c>
      <c r="BH177" s="318">
        <v>13640</v>
      </c>
      <c r="BI177" s="318">
        <v>13605</v>
      </c>
      <c r="BJ177" s="318">
        <v>13570</v>
      </c>
      <c r="BK177" s="318">
        <v>13516.362499999999</v>
      </c>
      <c r="BL177" s="318">
        <v>13462.725</v>
      </c>
      <c r="BM177" s="318">
        <v>13409.087500000001</v>
      </c>
      <c r="BN177" s="318">
        <v>13355.45</v>
      </c>
      <c r="BO177" s="318">
        <v>13264.087500000001</v>
      </c>
      <c r="BP177" s="318">
        <v>13172.725</v>
      </c>
      <c r="BQ177" s="318">
        <v>13081.362499999999</v>
      </c>
      <c r="BR177" s="318">
        <v>12990</v>
      </c>
      <c r="BS177" s="318">
        <v>12915</v>
      </c>
      <c r="BT177" s="318">
        <v>12840</v>
      </c>
      <c r="BU177" s="318">
        <v>12765</v>
      </c>
      <c r="BV177" s="318">
        <v>12690</v>
      </c>
      <c r="BW177" s="318">
        <v>12616.25</v>
      </c>
      <c r="BX177" s="318">
        <v>12542.5</v>
      </c>
      <c r="BY177" s="318">
        <v>12468.75</v>
      </c>
      <c r="BZ177" s="318">
        <v>12395</v>
      </c>
      <c r="CA177" s="318">
        <v>12326.25</v>
      </c>
      <c r="CB177" s="318">
        <v>12257.5</v>
      </c>
      <c r="CC177" s="318">
        <v>12188.75</v>
      </c>
      <c r="CD177" s="318">
        <v>12120</v>
      </c>
      <c r="CE177" s="318">
        <v>12030</v>
      </c>
      <c r="CF177" s="318">
        <v>11940</v>
      </c>
      <c r="CG177" s="318">
        <v>11850</v>
      </c>
      <c r="CH177" s="318">
        <v>11760</v>
      </c>
      <c r="CI177" s="318">
        <v>11685</v>
      </c>
      <c r="CJ177" s="318">
        <v>11610</v>
      </c>
      <c r="CK177" s="318">
        <v>11535</v>
      </c>
      <c r="CL177" s="318">
        <v>11460</v>
      </c>
      <c r="CM177" s="318">
        <v>11395</v>
      </c>
      <c r="CN177" s="318">
        <v>11330</v>
      </c>
      <c r="CO177" s="318">
        <v>11265</v>
      </c>
      <c r="CP177" s="318">
        <v>11200</v>
      </c>
      <c r="CQ177" s="318">
        <v>11127.5</v>
      </c>
      <c r="CR177" s="318">
        <v>11055</v>
      </c>
      <c r="CS177" s="318">
        <v>10982.5</v>
      </c>
      <c r="CT177" s="318">
        <v>10910</v>
      </c>
      <c r="CU177" s="318">
        <v>10840</v>
      </c>
      <c r="CV177" s="318">
        <v>10770</v>
      </c>
      <c r="CW177" s="318">
        <v>10700</v>
      </c>
      <c r="CX177" s="318">
        <v>10630</v>
      </c>
      <c r="CY177" s="318">
        <v>10567.5</v>
      </c>
      <c r="CZ177" s="318">
        <v>10505</v>
      </c>
      <c r="DA177" s="318">
        <v>10442.5</v>
      </c>
      <c r="DB177" s="318">
        <v>10380</v>
      </c>
    </row>
    <row r="178" spans="5:106" s="283" customFormat="1">
      <c r="E178" s="315">
        <v>-39</v>
      </c>
      <c r="F178" s="318">
        <v>14588</v>
      </c>
      <c r="G178" s="318">
        <v>14589.400000000001</v>
      </c>
      <c r="H178" s="318">
        <v>14590.800000000001</v>
      </c>
      <c r="I178" s="318">
        <v>14592.2</v>
      </c>
      <c r="J178" s="318">
        <v>14593.600000000002</v>
      </c>
      <c r="K178" s="318">
        <v>14595.000000000002</v>
      </c>
      <c r="L178" s="318">
        <v>14596.400000000001</v>
      </c>
      <c r="M178" s="318">
        <v>14597.800000000001</v>
      </c>
      <c r="N178" s="318">
        <v>14599.2</v>
      </c>
      <c r="O178" s="318">
        <v>14600.6</v>
      </c>
      <c r="P178" s="318">
        <v>14602</v>
      </c>
      <c r="Q178" s="318">
        <v>14602.900000000001</v>
      </c>
      <c r="R178" s="318">
        <v>14603.800000000001</v>
      </c>
      <c r="S178" s="318">
        <v>14604.7</v>
      </c>
      <c r="T178" s="318">
        <v>14605.600000000002</v>
      </c>
      <c r="U178" s="318">
        <v>14606.500000000002</v>
      </c>
      <c r="V178" s="318">
        <v>14607.400000000001</v>
      </c>
      <c r="W178" s="318">
        <v>14608.300000000001</v>
      </c>
      <c r="X178" s="318">
        <v>14609.2</v>
      </c>
      <c r="Y178" s="318">
        <v>14610.1</v>
      </c>
      <c r="Z178" s="318">
        <v>14611</v>
      </c>
      <c r="AA178" s="318">
        <v>14598.099999999999</v>
      </c>
      <c r="AB178" s="318">
        <v>14585.199999999999</v>
      </c>
      <c r="AC178" s="318">
        <v>14572.3</v>
      </c>
      <c r="AD178" s="318">
        <v>14559.399999999998</v>
      </c>
      <c r="AE178" s="318">
        <v>14546.499999999998</v>
      </c>
      <c r="AF178" s="318">
        <v>14533.599999999999</v>
      </c>
      <c r="AG178" s="318">
        <v>14520.699999999999</v>
      </c>
      <c r="AH178" s="318">
        <v>14507.8</v>
      </c>
      <c r="AI178" s="318">
        <v>14494.9</v>
      </c>
      <c r="AJ178" s="318">
        <v>14482</v>
      </c>
      <c r="AK178" s="319">
        <v>14451.8</v>
      </c>
      <c r="AL178" s="319">
        <v>14421.6</v>
      </c>
      <c r="AM178" s="319">
        <v>14391.400000000001</v>
      </c>
      <c r="AN178" s="319">
        <v>14361.2</v>
      </c>
      <c r="AO178" s="319">
        <v>14331</v>
      </c>
      <c r="AP178" s="319">
        <v>14300.800000000001</v>
      </c>
      <c r="AQ178" s="319">
        <v>14270.600000000002</v>
      </c>
      <c r="AR178" s="319">
        <v>14240.400000000001</v>
      </c>
      <c r="AS178" s="319">
        <v>14210.2</v>
      </c>
      <c r="AT178" s="318">
        <v>14180</v>
      </c>
      <c r="AU178" s="318">
        <v>14117.25</v>
      </c>
      <c r="AV178" s="318">
        <v>14054.5</v>
      </c>
      <c r="AW178" s="318">
        <v>13991.75</v>
      </c>
      <c r="AX178" s="318">
        <v>13929</v>
      </c>
      <c r="AY178" s="318">
        <v>13916.75</v>
      </c>
      <c r="AZ178" s="318">
        <v>13904.5</v>
      </c>
      <c r="BA178" s="318">
        <v>13892.25</v>
      </c>
      <c r="BB178" s="318">
        <v>13880</v>
      </c>
      <c r="BC178" s="318">
        <v>13835.25</v>
      </c>
      <c r="BD178" s="318">
        <v>13790.5</v>
      </c>
      <c r="BE178" s="318">
        <v>13745.75</v>
      </c>
      <c r="BF178" s="318">
        <v>13701</v>
      </c>
      <c r="BG178" s="318">
        <v>13665.875</v>
      </c>
      <c r="BH178" s="318">
        <v>13630.75</v>
      </c>
      <c r="BI178" s="318">
        <v>13595.625</v>
      </c>
      <c r="BJ178" s="318">
        <v>13560.5</v>
      </c>
      <c r="BK178" s="318">
        <v>13512.875</v>
      </c>
      <c r="BL178" s="318">
        <v>13465.25</v>
      </c>
      <c r="BM178" s="318">
        <v>13417.625</v>
      </c>
      <c r="BN178" s="318">
        <v>13370</v>
      </c>
      <c r="BO178" s="318">
        <v>13280.3125</v>
      </c>
      <c r="BP178" s="318">
        <v>13190.625</v>
      </c>
      <c r="BQ178" s="318">
        <v>13100.9375</v>
      </c>
      <c r="BR178" s="318">
        <v>13011.25</v>
      </c>
      <c r="BS178" s="318">
        <v>12934.1875</v>
      </c>
      <c r="BT178" s="318">
        <v>12857.125</v>
      </c>
      <c r="BU178" s="318">
        <v>12780.0625</v>
      </c>
      <c r="BV178" s="318">
        <v>12703</v>
      </c>
      <c r="BW178" s="318">
        <v>12628.625</v>
      </c>
      <c r="BX178" s="318">
        <v>12554.25</v>
      </c>
      <c r="BY178" s="318">
        <v>12479.875</v>
      </c>
      <c r="BZ178" s="318">
        <v>12405.5</v>
      </c>
      <c r="CA178" s="318">
        <v>12335.125</v>
      </c>
      <c r="CB178" s="318">
        <v>12264.75</v>
      </c>
      <c r="CC178" s="318">
        <v>12194.375</v>
      </c>
      <c r="CD178" s="318">
        <v>12124</v>
      </c>
      <c r="CE178" s="318">
        <v>12034.5</v>
      </c>
      <c r="CF178" s="318">
        <v>11945</v>
      </c>
      <c r="CG178" s="318">
        <v>11855.5</v>
      </c>
      <c r="CH178" s="318">
        <v>11766</v>
      </c>
      <c r="CI178" s="318">
        <v>11692.5</v>
      </c>
      <c r="CJ178" s="318">
        <v>11619</v>
      </c>
      <c r="CK178" s="318">
        <v>11545.5</v>
      </c>
      <c r="CL178" s="318">
        <v>11472</v>
      </c>
      <c r="CM178" s="318">
        <v>11406.75</v>
      </c>
      <c r="CN178" s="318">
        <v>11341.5</v>
      </c>
      <c r="CO178" s="318">
        <v>11276.25</v>
      </c>
      <c r="CP178" s="318">
        <v>11211</v>
      </c>
      <c r="CQ178" s="318">
        <v>11138.5</v>
      </c>
      <c r="CR178" s="318">
        <v>11066</v>
      </c>
      <c r="CS178" s="318">
        <v>10993.5</v>
      </c>
      <c r="CT178" s="318">
        <v>10921</v>
      </c>
      <c r="CU178" s="318">
        <v>10850.25</v>
      </c>
      <c r="CV178" s="318">
        <v>10779.5</v>
      </c>
      <c r="CW178" s="318">
        <v>10708.75</v>
      </c>
      <c r="CX178" s="318">
        <v>10638</v>
      </c>
      <c r="CY178" s="318">
        <v>10575.875</v>
      </c>
      <c r="CZ178" s="318">
        <v>10513.75</v>
      </c>
      <c r="DA178" s="318">
        <v>10451.625</v>
      </c>
      <c r="DB178" s="318">
        <v>10389.5</v>
      </c>
    </row>
    <row r="179" spans="5:106" s="283" customFormat="1">
      <c r="E179" s="283">
        <v>-38</v>
      </c>
      <c r="F179" s="284">
        <v>14586</v>
      </c>
      <c r="G179" s="283">
        <v>14586.8</v>
      </c>
      <c r="H179" s="283">
        <v>14587.6</v>
      </c>
      <c r="I179" s="283">
        <v>14588.400000000001</v>
      </c>
      <c r="J179" s="283">
        <v>14589.2</v>
      </c>
      <c r="K179" s="283">
        <v>14590</v>
      </c>
      <c r="L179" s="283">
        <v>14590.800000000001</v>
      </c>
      <c r="M179" s="283">
        <v>14591.600000000002</v>
      </c>
      <c r="N179" s="283">
        <v>14592.400000000001</v>
      </c>
      <c r="O179" s="283">
        <v>14593.2</v>
      </c>
      <c r="P179" s="283">
        <v>14594</v>
      </c>
      <c r="Q179" s="283">
        <v>14594.8</v>
      </c>
      <c r="R179" s="283">
        <v>14595.6</v>
      </c>
      <c r="S179" s="283">
        <v>14596.400000000001</v>
      </c>
      <c r="T179" s="283">
        <v>14597.2</v>
      </c>
      <c r="U179" s="283">
        <v>14598</v>
      </c>
      <c r="V179" s="283">
        <v>14598.800000000001</v>
      </c>
      <c r="W179" s="283">
        <v>14599.600000000002</v>
      </c>
      <c r="X179" s="283">
        <v>14600.400000000001</v>
      </c>
      <c r="Y179" s="283">
        <v>14601.2</v>
      </c>
      <c r="Z179" s="283">
        <v>14602</v>
      </c>
      <c r="AA179" s="283">
        <v>14589.2</v>
      </c>
      <c r="AB179" s="283">
        <v>14576.4</v>
      </c>
      <c r="AC179" s="283">
        <v>14563.599999999999</v>
      </c>
      <c r="AD179" s="283">
        <v>14550.8</v>
      </c>
      <c r="AE179" s="283">
        <v>14538</v>
      </c>
      <c r="AF179" s="283">
        <v>14525.199999999999</v>
      </c>
      <c r="AG179" s="283">
        <v>14512.399999999998</v>
      </c>
      <c r="AH179" s="283">
        <v>14499.599999999999</v>
      </c>
      <c r="AI179" s="283">
        <v>14486.8</v>
      </c>
      <c r="AJ179" s="283">
        <v>14474</v>
      </c>
      <c r="AK179" s="283">
        <v>14443.599999999999</v>
      </c>
      <c r="AL179" s="283">
        <v>14413.199999999999</v>
      </c>
      <c r="AM179" s="283">
        <v>14382.8</v>
      </c>
      <c r="AN179" s="283">
        <v>14352.399999999998</v>
      </c>
      <c r="AO179" s="283">
        <v>14321.999999999998</v>
      </c>
      <c r="AP179" s="283">
        <v>14291.599999999999</v>
      </c>
      <c r="AQ179" s="283">
        <v>14261.199999999999</v>
      </c>
      <c r="AR179" s="283">
        <v>14230.8</v>
      </c>
      <c r="AS179" s="283">
        <v>14200.4</v>
      </c>
      <c r="AT179" s="283">
        <v>14170</v>
      </c>
      <c r="AU179" s="283">
        <v>14109.5</v>
      </c>
      <c r="AV179" s="283">
        <v>14049</v>
      </c>
      <c r="AW179" s="283">
        <v>13988.5</v>
      </c>
      <c r="AX179" s="283">
        <v>13928</v>
      </c>
      <c r="AY179" s="283">
        <v>13913.5</v>
      </c>
      <c r="AZ179" s="283">
        <v>13899</v>
      </c>
      <c r="BA179" s="283">
        <v>13884.5</v>
      </c>
      <c r="BB179" s="283">
        <v>13870</v>
      </c>
      <c r="BC179" s="283">
        <v>13825.5</v>
      </c>
      <c r="BD179" s="283">
        <v>13781</v>
      </c>
      <c r="BE179" s="283">
        <v>13736.5</v>
      </c>
      <c r="BF179" s="283">
        <v>13692</v>
      </c>
      <c r="BG179" s="283">
        <v>13656.75</v>
      </c>
      <c r="BH179" s="283">
        <v>13621.5</v>
      </c>
      <c r="BI179" s="283">
        <v>13586.25</v>
      </c>
      <c r="BJ179" s="283">
        <v>13551</v>
      </c>
      <c r="BK179" s="283">
        <v>13504.650000000009</v>
      </c>
      <c r="BL179" s="283">
        <v>13458.300000000016</v>
      </c>
      <c r="BM179" s="283">
        <v>13411.950000000023</v>
      </c>
      <c r="BN179" s="283">
        <v>13365.600000000031</v>
      </c>
      <c r="BO179" s="283">
        <v>13301.45</v>
      </c>
      <c r="BP179" s="283">
        <v>13199.050000000016</v>
      </c>
      <c r="BQ179" s="283">
        <v>13115.775000000009</v>
      </c>
      <c r="BR179" s="283">
        <v>13032.5</v>
      </c>
      <c r="BS179" s="283">
        <v>12953.375</v>
      </c>
      <c r="BT179" s="283">
        <v>12874.25</v>
      </c>
      <c r="BU179" s="283">
        <v>12795.125</v>
      </c>
      <c r="BV179" s="283">
        <v>12716</v>
      </c>
      <c r="BW179" s="283">
        <v>12641</v>
      </c>
      <c r="BX179" s="283">
        <v>12566</v>
      </c>
      <c r="BY179" s="283">
        <v>12491</v>
      </c>
      <c r="BZ179" s="283">
        <v>12416</v>
      </c>
      <c r="CA179" s="283">
        <v>12344</v>
      </c>
      <c r="CB179" s="283">
        <v>12272</v>
      </c>
      <c r="CC179" s="283">
        <v>12200</v>
      </c>
      <c r="CD179" s="283">
        <v>12128</v>
      </c>
      <c r="CE179" s="283">
        <v>12039</v>
      </c>
      <c r="CF179" s="283">
        <v>11950</v>
      </c>
      <c r="CG179" s="283">
        <v>11861</v>
      </c>
      <c r="CH179" s="283">
        <v>11772</v>
      </c>
      <c r="CI179" s="283">
        <v>11700</v>
      </c>
      <c r="CJ179" s="283">
        <v>11628</v>
      </c>
      <c r="CK179" s="283">
        <v>11556</v>
      </c>
      <c r="CL179" s="283">
        <v>11484</v>
      </c>
      <c r="CM179" s="283">
        <v>11418.5</v>
      </c>
      <c r="CN179" s="283">
        <v>11353</v>
      </c>
      <c r="CO179" s="283">
        <v>11287.5</v>
      </c>
      <c r="CP179" s="283">
        <v>11222</v>
      </c>
      <c r="CQ179" s="283">
        <v>11149.5</v>
      </c>
      <c r="CR179" s="283">
        <v>11077</v>
      </c>
      <c r="CS179" s="283">
        <v>11004.5</v>
      </c>
      <c r="CT179" s="283">
        <v>10932</v>
      </c>
      <c r="CU179" s="283">
        <v>10860.5</v>
      </c>
      <c r="CV179" s="283">
        <v>10789</v>
      </c>
      <c r="CW179" s="283">
        <v>10717.5</v>
      </c>
      <c r="CX179" s="283">
        <v>10646</v>
      </c>
      <c r="CY179" s="283">
        <v>10584.25</v>
      </c>
      <c r="CZ179" s="283">
        <v>10522.5</v>
      </c>
      <c r="DA179" s="283">
        <v>10460.75</v>
      </c>
      <c r="DB179" s="283">
        <v>10399</v>
      </c>
    </row>
    <row r="180" spans="5:106" s="283" customFormat="1">
      <c r="E180" s="283">
        <v>-37</v>
      </c>
      <c r="F180" s="284">
        <v>14584</v>
      </c>
      <c r="G180" s="283">
        <v>14584.2</v>
      </c>
      <c r="H180" s="283">
        <v>14584.4</v>
      </c>
      <c r="I180" s="283">
        <v>14584.599999999999</v>
      </c>
      <c r="J180" s="283">
        <v>14584.8</v>
      </c>
      <c r="K180" s="283">
        <v>14585</v>
      </c>
      <c r="L180" s="283">
        <v>14585.199999999999</v>
      </c>
      <c r="M180" s="283">
        <v>14585.399999999998</v>
      </c>
      <c r="N180" s="283">
        <v>14585.599999999999</v>
      </c>
      <c r="O180" s="283">
        <v>14585.8</v>
      </c>
      <c r="P180" s="283">
        <v>14586</v>
      </c>
      <c r="Q180" s="283">
        <v>14586.7</v>
      </c>
      <c r="R180" s="283">
        <v>14587.4</v>
      </c>
      <c r="S180" s="283">
        <v>14588.099999999999</v>
      </c>
      <c r="T180" s="283">
        <v>14588.8</v>
      </c>
      <c r="U180" s="283">
        <v>14589.5</v>
      </c>
      <c r="V180" s="283">
        <v>14590.199999999999</v>
      </c>
      <c r="W180" s="283">
        <v>14590.899999999998</v>
      </c>
      <c r="X180" s="283">
        <v>14591.599999999999</v>
      </c>
      <c r="Y180" s="283">
        <v>14592.3</v>
      </c>
      <c r="Z180" s="283">
        <v>14593</v>
      </c>
      <c r="AA180" s="283">
        <v>14580.3</v>
      </c>
      <c r="AB180" s="283">
        <v>14567.6</v>
      </c>
      <c r="AC180" s="283">
        <v>14554.900000000001</v>
      </c>
      <c r="AD180" s="283">
        <v>14542.2</v>
      </c>
      <c r="AE180" s="283">
        <v>14529.5</v>
      </c>
      <c r="AF180" s="283">
        <v>14516.800000000001</v>
      </c>
      <c r="AG180" s="283">
        <v>14504.100000000002</v>
      </c>
      <c r="AH180" s="283">
        <v>14491.400000000001</v>
      </c>
      <c r="AI180" s="283">
        <v>14478.7</v>
      </c>
      <c r="AJ180" s="283">
        <v>14466</v>
      </c>
      <c r="AK180" s="283">
        <v>14435.400000000001</v>
      </c>
      <c r="AL180" s="283">
        <v>14404.800000000001</v>
      </c>
      <c r="AM180" s="283">
        <v>14374.2</v>
      </c>
      <c r="AN180" s="283">
        <v>14343.600000000002</v>
      </c>
      <c r="AO180" s="283">
        <v>14313.000000000002</v>
      </c>
      <c r="AP180" s="283">
        <v>14282.400000000001</v>
      </c>
      <c r="AQ180" s="283">
        <v>14251.800000000001</v>
      </c>
      <c r="AR180" s="283">
        <v>14221.2</v>
      </c>
      <c r="AS180" s="283">
        <v>14190.6</v>
      </c>
      <c r="AT180" s="283">
        <v>14160</v>
      </c>
      <c r="AU180" s="283">
        <v>14101.75</v>
      </c>
      <c r="AV180" s="283">
        <v>14043.5</v>
      </c>
      <c r="AW180" s="283">
        <v>13985.25</v>
      </c>
      <c r="AX180" s="283">
        <v>13927</v>
      </c>
      <c r="AY180" s="283">
        <v>13910.25</v>
      </c>
      <c r="AZ180" s="283">
        <v>13893.5</v>
      </c>
      <c r="BA180" s="283">
        <v>13876.75</v>
      </c>
      <c r="BB180" s="283">
        <v>13860</v>
      </c>
      <c r="BC180" s="283">
        <v>13815.75</v>
      </c>
      <c r="BD180" s="283">
        <v>13771.5</v>
      </c>
      <c r="BE180" s="283">
        <v>13727.25</v>
      </c>
      <c r="BF180" s="283">
        <v>13683</v>
      </c>
      <c r="BG180" s="283">
        <v>13647.625</v>
      </c>
      <c r="BH180" s="283">
        <v>13612.25</v>
      </c>
      <c r="BI180" s="283">
        <v>13576.875</v>
      </c>
      <c r="BJ180" s="283">
        <v>13541.5</v>
      </c>
      <c r="BK180" s="283">
        <v>13496.475000000008</v>
      </c>
      <c r="BL180" s="283">
        <v>13451.450000000015</v>
      </c>
      <c r="BM180" s="283">
        <v>13406.425000000023</v>
      </c>
      <c r="BN180" s="283">
        <v>13361.400000000031</v>
      </c>
      <c r="BO180" s="283">
        <v>13284.487500000023</v>
      </c>
      <c r="BP180" s="283">
        <v>13207.575000000015</v>
      </c>
      <c r="BQ180" s="283">
        <v>13130.662500000008</v>
      </c>
      <c r="BR180" s="283">
        <v>13053.75</v>
      </c>
      <c r="BS180" s="283">
        <v>12972.5625</v>
      </c>
      <c r="BT180" s="283">
        <v>12891.375</v>
      </c>
      <c r="BU180" s="283">
        <v>12810.1875</v>
      </c>
      <c r="BV180" s="283">
        <v>12729</v>
      </c>
      <c r="BW180" s="283">
        <v>12653.375</v>
      </c>
      <c r="BX180" s="283">
        <v>12577.75</v>
      </c>
      <c r="BY180" s="283">
        <v>12502.125</v>
      </c>
      <c r="BZ180" s="283">
        <v>12426.5</v>
      </c>
      <c r="CA180" s="283">
        <v>12352.875</v>
      </c>
      <c r="CB180" s="283">
        <v>12279.25</v>
      </c>
      <c r="CC180" s="283">
        <v>12205.625</v>
      </c>
      <c r="CD180" s="283">
        <v>12132</v>
      </c>
      <c r="CE180" s="283">
        <v>12043.5</v>
      </c>
      <c r="CF180" s="283">
        <v>11955</v>
      </c>
      <c r="CG180" s="283">
        <v>11866.5</v>
      </c>
      <c r="CH180" s="283">
        <v>11778</v>
      </c>
      <c r="CI180" s="283">
        <v>11707.5</v>
      </c>
      <c r="CJ180" s="283">
        <v>11637</v>
      </c>
      <c r="CK180" s="283">
        <v>11566.5</v>
      </c>
      <c r="CL180" s="283">
        <v>11496</v>
      </c>
      <c r="CM180" s="283">
        <v>11430.25</v>
      </c>
      <c r="CN180" s="283">
        <v>11364.5</v>
      </c>
      <c r="CO180" s="283">
        <v>11298.75</v>
      </c>
      <c r="CP180" s="283">
        <v>11233</v>
      </c>
      <c r="CQ180" s="283">
        <v>11160.5</v>
      </c>
      <c r="CR180" s="283">
        <v>11088</v>
      </c>
      <c r="CS180" s="283">
        <v>11015.5</v>
      </c>
      <c r="CT180" s="283">
        <v>10943</v>
      </c>
      <c r="CU180" s="283">
        <v>10870.75</v>
      </c>
      <c r="CV180" s="283">
        <v>10798.5</v>
      </c>
      <c r="CW180" s="283">
        <v>10726.25</v>
      </c>
      <c r="CX180" s="283">
        <v>10654</v>
      </c>
      <c r="CY180" s="283">
        <v>10592.625</v>
      </c>
      <c r="CZ180" s="283">
        <v>10531.25</v>
      </c>
      <c r="DA180" s="283">
        <v>10469.875</v>
      </c>
      <c r="DB180" s="283">
        <v>10408.5</v>
      </c>
    </row>
    <row r="181" spans="5:106" s="283" customFormat="1">
      <c r="E181" s="283">
        <v>-36</v>
      </c>
      <c r="F181" s="284">
        <v>14582</v>
      </c>
      <c r="G181" s="283">
        <v>14581.599999999999</v>
      </c>
      <c r="H181" s="283">
        <v>14581.199999999999</v>
      </c>
      <c r="I181" s="283">
        <v>14580.8</v>
      </c>
      <c r="J181" s="283">
        <v>14580.399999999998</v>
      </c>
      <c r="K181" s="283">
        <v>14579.999999999998</v>
      </c>
      <c r="L181" s="283">
        <v>14579.599999999999</v>
      </c>
      <c r="M181" s="283">
        <v>14579.199999999999</v>
      </c>
      <c r="N181" s="283">
        <v>14578.8</v>
      </c>
      <c r="O181" s="283">
        <v>14578.4</v>
      </c>
      <c r="P181" s="283">
        <v>14578</v>
      </c>
      <c r="Q181" s="283">
        <v>14578.599999999999</v>
      </c>
      <c r="R181" s="283">
        <v>14579.199999999999</v>
      </c>
      <c r="S181" s="283">
        <v>14579.8</v>
      </c>
      <c r="T181" s="283">
        <v>14580.399999999998</v>
      </c>
      <c r="U181" s="283">
        <v>14580.999999999998</v>
      </c>
      <c r="V181" s="283">
        <v>14581.599999999999</v>
      </c>
      <c r="W181" s="283">
        <v>14582.199999999999</v>
      </c>
      <c r="X181" s="283">
        <v>14582.8</v>
      </c>
      <c r="Y181" s="283">
        <v>14583.4</v>
      </c>
      <c r="Z181" s="283">
        <v>14584</v>
      </c>
      <c r="AA181" s="283">
        <v>14571.400000000001</v>
      </c>
      <c r="AB181" s="283">
        <v>14558.800000000001</v>
      </c>
      <c r="AC181" s="283">
        <v>14546.2</v>
      </c>
      <c r="AD181" s="283">
        <v>14533.600000000002</v>
      </c>
      <c r="AE181" s="283">
        <v>14521.000000000002</v>
      </c>
      <c r="AF181" s="283">
        <v>14508.400000000001</v>
      </c>
      <c r="AG181" s="283">
        <v>14495.800000000001</v>
      </c>
      <c r="AH181" s="283">
        <v>14483.2</v>
      </c>
      <c r="AI181" s="283">
        <v>14470.6</v>
      </c>
      <c r="AJ181" s="283">
        <v>14458</v>
      </c>
      <c r="AK181" s="283">
        <v>14427.2</v>
      </c>
      <c r="AL181" s="283">
        <v>14396.4</v>
      </c>
      <c r="AM181" s="283">
        <v>14365.599999999999</v>
      </c>
      <c r="AN181" s="283">
        <v>14334.8</v>
      </c>
      <c r="AO181" s="283">
        <v>14304</v>
      </c>
      <c r="AP181" s="283">
        <v>14273.199999999999</v>
      </c>
      <c r="AQ181" s="283">
        <v>14242.399999999998</v>
      </c>
      <c r="AR181" s="283">
        <v>14211.599999999999</v>
      </c>
      <c r="AS181" s="283">
        <v>14180.8</v>
      </c>
      <c r="AT181" s="283">
        <v>14150</v>
      </c>
      <c r="AU181" s="283">
        <v>14094</v>
      </c>
      <c r="AV181" s="283">
        <v>14038</v>
      </c>
      <c r="AW181" s="283">
        <v>13982</v>
      </c>
      <c r="AX181" s="283">
        <v>13926</v>
      </c>
      <c r="AY181" s="283">
        <v>13907</v>
      </c>
      <c r="AZ181" s="283">
        <v>13888</v>
      </c>
      <c r="BA181" s="283">
        <v>13869</v>
      </c>
      <c r="BB181" s="283">
        <v>13850</v>
      </c>
      <c r="BC181" s="283">
        <v>13806</v>
      </c>
      <c r="BD181" s="283">
        <v>13762</v>
      </c>
      <c r="BE181" s="283">
        <v>13718</v>
      </c>
      <c r="BF181" s="283">
        <v>13674</v>
      </c>
      <c r="BG181" s="283">
        <v>13638.5</v>
      </c>
      <c r="BH181" s="283">
        <v>13603</v>
      </c>
      <c r="BI181" s="283">
        <v>13567.5</v>
      </c>
      <c r="BJ181" s="283">
        <v>13532</v>
      </c>
      <c r="BK181" s="283">
        <v>13488.300000000007</v>
      </c>
      <c r="BL181" s="283">
        <v>13444.600000000015</v>
      </c>
      <c r="BM181" s="283">
        <v>13400.900000000023</v>
      </c>
      <c r="BN181" s="283">
        <v>13357.20000000003</v>
      </c>
      <c r="BO181" s="283">
        <v>13302.325000000015</v>
      </c>
      <c r="BP181" s="283">
        <v>13247.45</v>
      </c>
      <c r="BQ181" s="283">
        <v>13145.550000000007</v>
      </c>
      <c r="BR181" s="283">
        <v>13075</v>
      </c>
      <c r="BS181" s="283">
        <v>12991.75</v>
      </c>
      <c r="BT181" s="283">
        <v>12908.5</v>
      </c>
      <c r="BU181" s="283">
        <v>12825.25</v>
      </c>
      <c r="BV181" s="283">
        <v>12742</v>
      </c>
      <c r="BW181" s="283">
        <v>12665.75</v>
      </c>
      <c r="BX181" s="283">
        <v>12589.5</v>
      </c>
      <c r="BY181" s="283">
        <v>12513.25</v>
      </c>
      <c r="BZ181" s="283">
        <v>12437</v>
      </c>
      <c r="CA181" s="283">
        <v>12361.75</v>
      </c>
      <c r="CB181" s="283">
        <v>12286.5</v>
      </c>
      <c r="CC181" s="283">
        <v>12211.25</v>
      </c>
      <c r="CD181" s="283">
        <v>12136</v>
      </c>
      <c r="CE181" s="283">
        <v>12048</v>
      </c>
      <c r="CF181" s="283">
        <v>11960</v>
      </c>
      <c r="CG181" s="283">
        <v>11872</v>
      </c>
      <c r="CH181" s="283">
        <v>11784</v>
      </c>
      <c r="CI181" s="283">
        <v>11715</v>
      </c>
      <c r="CJ181" s="283">
        <v>11646</v>
      </c>
      <c r="CK181" s="283">
        <v>11577</v>
      </c>
      <c r="CL181" s="283">
        <v>11508</v>
      </c>
      <c r="CM181" s="283">
        <v>11442</v>
      </c>
      <c r="CN181" s="283">
        <v>11376</v>
      </c>
      <c r="CO181" s="283">
        <v>11310</v>
      </c>
      <c r="CP181" s="283">
        <v>11244</v>
      </c>
      <c r="CQ181" s="283">
        <v>11171.5</v>
      </c>
      <c r="CR181" s="283">
        <v>11099</v>
      </c>
      <c r="CS181" s="283">
        <v>11026.5</v>
      </c>
      <c r="CT181" s="283">
        <v>10954</v>
      </c>
      <c r="CU181" s="283">
        <v>10881</v>
      </c>
      <c r="CV181" s="283">
        <v>10808</v>
      </c>
      <c r="CW181" s="283">
        <v>10735</v>
      </c>
      <c r="CX181" s="283">
        <v>10662</v>
      </c>
      <c r="CY181" s="283">
        <v>10601</v>
      </c>
      <c r="CZ181" s="283">
        <v>10540</v>
      </c>
      <c r="DA181" s="283">
        <v>10479</v>
      </c>
      <c r="DB181" s="283">
        <v>10418</v>
      </c>
    </row>
    <row r="182" spans="5:106" s="283" customFormat="1">
      <c r="E182" s="283">
        <v>-35</v>
      </c>
      <c r="F182" s="284">
        <v>14580</v>
      </c>
      <c r="G182" s="283">
        <v>14579</v>
      </c>
      <c r="H182" s="283">
        <v>14578</v>
      </c>
      <c r="I182" s="283">
        <v>14577</v>
      </c>
      <c r="J182" s="283">
        <v>14576</v>
      </c>
      <c r="K182" s="283">
        <v>14575</v>
      </c>
      <c r="L182" s="283">
        <v>14574</v>
      </c>
      <c r="M182" s="283">
        <v>14573</v>
      </c>
      <c r="N182" s="283">
        <v>14572</v>
      </c>
      <c r="O182" s="283">
        <v>14571</v>
      </c>
      <c r="P182" s="283">
        <v>14570</v>
      </c>
      <c r="Q182" s="283">
        <v>14570.5</v>
      </c>
      <c r="R182" s="283">
        <v>14571</v>
      </c>
      <c r="S182" s="283">
        <v>14571.5</v>
      </c>
      <c r="T182" s="283">
        <v>14572</v>
      </c>
      <c r="U182" s="283">
        <v>14572.5</v>
      </c>
      <c r="V182" s="283">
        <v>14573</v>
      </c>
      <c r="W182" s="283">
        <v>14573.5</v>
      </c>
      <c r="X182" s="283">
        <v>14574</v>
      </c>
      <c r="Y182" s="283">
        <v>14574.5</v>
      </c>
      <c r="Z182" s="283">
        <v>14575</v>
      </c>
      <c r="AA182" s="283">
        <v>14562.5</v>
      </c>
      <c r="AB182" s="283">
        <v>14550</v>
      </c>
      <c r="AC182" s="283">
        <v>14537.5</v>
      </c>
      <c r="AD182" s="283">
        <v>14525</v>
      </c>
      <c r="AE182" s="283">
        <v>14512.5</v>
      </c>
      <c r="AF182" s="283">
        <v>14500</v>
      </c>
      <c r="AG182" s="283">
        <v>14487.5</v>
      </c>
      <c r="AH182" s="283">
        <v>14475</v>
      </c>
      <c r="AI182" s="283">
        <v>14462.5</v>
      </c>
      <c r="AJ182" s="283">
        <v>14450</v>
      </c>
      <c r="AK182" s="283">
        <v>14419</v>
      </c>
      <c r="AL182" s="283">
        <v>14388</v>
      </c>
      <c r="AM182" s="283">
        <v>14357</v>
      </c>
      <c r="AN182" s="283">
        <v>14326</v>
      </c>
      <c r="AO182" s="283">
        <v>14295</v>
      </c>
      <c r="AP182" s="283">
        <v>14264</v>
      </c>
      <c r="AQ182" s="283">
        <v>14233</v>
      </c>
      <c r="AR182" s="283">
        <v>14202</v>
      </c>
      <c r="AS182" s="283">
        <v>14171</v>
      </c>
      <c r="AT182" s="283">
        <v>14140</v>
      </c>
      <c r="AU182" s="283">
        <v>14086.25</v>
      </c>
      <c r="AV182" s="283">
        <v>14032.5</v>
      </c>
      <c r="AW182" s="283">
        <v>13978.75</v>
      </c>
      <c r="AX182" s="283">
        <v>13925</v>
      </c>
      <c r="AY182" s="283">
        <v>13903.75</v>
      </c>
      <c r="AZ182" s="283">
        <v>13882.5</v>
      </c>
      <c r="BA182" s="283">
        <v>13861.25</v>
      </c>
      <c r="BB182" s="283">
        <v>13840</v>
      </c>
      <c r="BC182" s="283">
        <v>13796.25</v>
      </c>
      <c r="BD182" s="283">
        <v>13752.5</v>
      </c>
      <c r="BE182" s="283">
        <v>13708.75</v>
      </c>
      <c r="BF182" s="283">
        <v>13665</v>
      </c>
      <c r="BG182" s="283">
        <v>13629.375</v>
      </c>
      <c r="BH182" s="283">
        <v>13593.75</v>
      </c>
      <c r="BI182" s="283">
        <v>13558.125</v>
      </c>
      <c r="BJ182" s="283">
        <v>13522.5</v>
      </c>
      <c r="BK182" s="283">
        <v>13480.125000000007</v>
      </c>
      <c r="BL182" s="283">
        <v>13437.750000000015</v>
      </c>
      <c r="BM182" s="283">
        <v>13395.375000000022</v>
      </c>
      <c r="BN182" s="283">
        <v>13353.000000000029</v>
      </c>
      <c r="BO182" s="283">
        <v>13288.812500000022</v>
      </c>
      <c r="BP182" s="283">
        <v>13224.625000000015</v>
      </c>
      <c r="BQ182" s="283">
        <v>13160.437500000007</v>
      </c>
      <c r="BR182" s="283">
        <v>13096.25</v>
      </c>
      <c r="BS182" s="283">
        <v>13010.9375</v>
      </c>
      <c r="BT182" s="283">
        <v>12925.625</v>
      </c>
      <c r="BU182" s="283">
        <v>12840.3125</v>
      </c>
      <c r="BV182" s="283">
        <v>12755</v>
      </c>
      <c r="BW182" s="283">
        <v>12678.125</v>
      </c>
      <c r="BX182" s="283">
        <v>12601.25</v>
      </c>
      <c r="BY182" s="283">
        <v>12524.375</v>
      </c>
      <c r="BZ182" s="283">
        <v>12447.5</v>
      </c>
      <c r="CA182" s="283">
        <v>12370.625</v>
      </c>
      <c r="CB182" s="283">
        <v>12293.75</v>
      </c>
      <c r="CC182" s="283">
        <v>12216.875</v>
      </c>
      <c r="CD182" s="283">
        <v>12140</v>
      </c>
      <c r="CE182" s="283">
        <v>12052.5</v>
      </c>
      <c r="CF182" s="283">
        <v>11965</v>
      </c>
      <c r="CG182" s="283">
        <v>11877.5</v>
      </c>
      <c r="CH182" s="283">
        <v>11790</v>
      </c>
      <c r="CI182" s="283">
        <v>11722.5</v>
      </c>
      <c r="CJ182" s="283">
        <v>11655</v>
      </c>
      <c r="CK182" s="283">
        <v>11587.5</v>
      </c>
      <c r="CL182" s="283">
        <v>11520</v>
      </c>
      <c r="CM182" s="283">
        <v>11453.75</v>
      </c>
      <c r="CN182" s="283">
        <v>11387.5</v>
      </c>
      <c r="CO182" s="283">
        <v>11321.25</v>
      </c>
      <c r="CP182" s="283">
        <v>11255</v>
      </c>
      <c r="CQ182" s="283">
        <v>11182.5</v>
      </c>
      <c r="CR182" s="283">
        <v>11110</v>
      </c>
      <c r="CS182" s="283">
        <v>11037.5</v>
      </c>
      <c r="CT182" s="283">
        <v>10965</v>
      </c>
      <c r="CU182" s="283">
        <v>10891.25</v>
      </c>
      <c r="CV182" s="283">
        <v>10817.5</v>
      </c>
      <c r="CW182" s="283">
        <v>10743.75</v>
      </c>
      <c r="CX182" s="283">
        <v>10670</v>
      </c>
      <c r="CY182" s="283">
        <v>10609.375</v>
      </c>
      <c r="CZ182" s="283">
        <v>10548.75</v>
      </c>
      <c r="DA182" s="283">
        <v>10488.125</v>
      </c>
      <c r="DB182" s="283">
        <v>10427.5</v>
      </c>
    </row>
    <row r="183" spans="5:106" s="283" customFormat="1">
      <c r="E183" s="283">
        <v>-34</v>
      </c>
      <c r="F183" s="284">
        <v>14578</v>
      </c>
      <c r="G183" s="283">
        <v>14576.400000000001</v>
      </c>
      <c r="H183" s="283">
        <v>14574.800000000001</v>
      </c>
      <c r="I183" s="283">
        <v>14573.2</v>
      </c>
      <c r="J183" s="283">
        <v>14571.600000000002</v>
      </c>
      <c r="K183" s="283">
        <v>14570.000000000002</v>
      </c>
      <c r="L183" s="283">
        <v>14568.400000000001</v>
      </c>
      <c r="M183" s="283">
        <v>14566.800000000001</v>
      </c>
      <c r="N183" s="283">
        <v>14565.2</v>
      </c>
      <c r="O183" s="283">
        <v>14563.6</v>
      </c>
      <c r="P183" s="283">
        <v>14562</v>
      </c>
      <c r="Q183" s="283">
        <v>14562.400000000001</v>
      </c>
      <c r="R183" s="283">
        <v>14562.800000000001</v>
      </c>
      <c r="S183" s="283">
        <v>14563.2</v>
      </c>
      <c r="T183" s="283">
        <v>14563.600000000002</v>
      </c>
      <c r="U183" s="283">
        <v>14564.000000000002</v>
      </c>
      <c r="V183" s="283">
        <v>14564.400000000001</v>
      </c>
      <c r="W183" s="283">
        <v>14564.800000000001</v>
      </c>
      <c r="X183" s="283">
        <v>14565.2</v>
      </c>
      <c r="Y183" s="283">
        <v>14565.6</v>
      </c>
      <c r="Z183" s="283">
        <v>14566</v>
      </c>
      <c r="AA183" s="283">
        <v>14553.599999999999</v>
      </c>
      <c r="AB183" s="283">
        <v>14541.199999999999</v>
      </c>
      <c r="AC183" s="283">
        <v>14528.8</v>
      </c>
      <c r="AD183" s="283">
        <v>14516.399999999998</v>
      </c>
      <c r="AE183" s="283">
        <v>14503.999999999998</v>
      </c>
      <c r="AF183" s="283">
        <v>14491.599999999999</v>
      </c>
      <c r="AG183" s="283">
        <v>14479.199999999999</v>
      </c>
      <c r="AH183" s="283">
        <v>14466.8</v>
      </c>
      <c r="AI183" s="283">
        <v>14454.4</v>
      </c>
      <c r="AJ183" s="283">
        <v>14442</v>
      </c>
      <c r="AK183" s="283">
        <v>14410.8</v>
      </c>
      <c r="AL183" s="283">
        <v>14379.6</v>
      </c>
      <c r="AM183" s="283">
        <v>14348.400000000001</v>
      </c>
      <c r="AN183" s="283">
        <v>14317.2</v>
      </c>
      <c r="AO183" s="283">
        <v>14286</v>
      </c>
      <c r="AP183" s="283">
        <v>14254.800000000001</v>
      </c>
      <c r="AQ183" s="283">
        <v>14223.600000000002</v>
      </c>
      <c r="AR183" s="283">
        <v>14192.400000000001</v>
      </c>
      <c r="AS183" s="283">
        <v>14161.2</v>
      </c>
      <c r="AT183" s="283">
        <v>14130</v>
      </c>
      <c r="AU183" s="283">
        <v>14078.5</v>
      </c>
      <c r="AV183" s="283">
        <v>14027</v>
      </c>
      <c r="AW183" s="283">
        <v>13975.5</v>
      </c>
      <c r="AX183" s="283">
        <v>13924</v>
      </c>
      <c r="AY183" s="283">
        <v>13900.5</v>
      </c>
      <c r="AZ183" s="283">
        <v>13877</v>
      </c>
      <c r="BA183" s="283">
        <v>13853.5</v>
      </c>
      <c r="BB183" s="283">
        <v>13830</v>
      </c>
      <c r="BC183" s="283">
        <v>13786.5</v>
      </c>
      <c r="BD183" s="283">
        <v>13743</v>
      </c>
      <c r="BE183" s="283">
        <v>13699.5</v>
      </c>
      <c r="BF183" s="283">
        <v>13656</v>
      </c>
      <c r="BG183" s="283">
        <v>13620.25</v>
      </c>
      <c r="BH183" s="283">
        <v>13584.5</v>
      </c>
      <c r="BI183" s="283">
        <v>13548.75</v>
      </c>
      <c r="BJ183" s="283">
        <v>13513</v>
      </c>
      <c r="BK183" s="283">
        <v>13471.950000000008</v>
      </c>
      <c r="BL183" s="283">
        <v>13430.900000000014</v>
      </c>
      <c r="BM183" s="283">
        <v>13389.85000000002</v>
      </c>
      <c r="BN183" s="283">
        <v>13348.800000000028</v>
      </c>
      <c r="BO183" s="283">
        <v>13297.016666666685</v>
      </c>
      <c r="BP183" s="283">
        <v>13245.233333333343</v>
      </c>
      <c r="BQ183" s="283">
        <v>13193.45</v>
      </c>
      <c r="BR183" s="283">
        <v>13117.5</v>
      </c>
      <c r="BS183" s="283">
        <v>13030.125</v>
      </c>
      <c r="BT183" s="283">
        <v>12942.75</v>
      </c>
      <c r="BU183" s="283">
        <v>12855.375</v>
      </c>
      <c r="BV183" s="283">
        <v>12768</v>
      </c>
      <c r="BW183" s="283">
        <v>12690.5</v>
      </c>
      <c r="BX183" s="283">
        <v>12613</v>
      </c>
      <c r="BY183" s="283">
        <v>12535.5</v>
      </c>
      <c r="BZ183" s="283">
        <v>12458</v>
      </c>
      <c r="CA183" s="283">
        <v>12379.5</v>
      </c>
      <c r="CB183" s="283">
        <v>12301</v>
      </c>
      <c r="CC183" s="283">
        <v>12222.5</v>
      </c>
      <c r="CD183" s="283">
        <v>12144</v>
      </c>
      <c r="CE183" s="283">
        <v>12057</v>
      </c>
      <c r="CF183" s="283">
        <v>11970</v>
      </c>
      <c r="CG183" s="283">
        <v>11883</v>
      </c>
      <c r="CH183" s="283">
        <v>11796</v>
      </c>
      <c r="CI183" s="283">
        <v>11730</v>
      </c>
      <c r="CJ183" s="283">
        <v>11664</v>
      </c>
      <c r="CK183" s="283">
        <v>11598</v>
      </c>
      <c r="CL183" s="283">
        <v>11532</v>
      </c>
      <c r="CM183" s="283">
        <v>11465.5</v>
      </c>
      <c r="CN183" s="283">
        <v>11399</v>
      </c>
      <c r="CO183" s="283">
        <v>11332.5</v>
      </c>
      <c r="CP183" s="283">
        <v>11266</v>
      </c>
      <c r="CQ183" s="283">
        <v>11193.5</v>
      </c>
      <c r="CR183" s="283">
        <v>11121</v>
      </c>
      <c r="CS183" s="283">
        <v>11048.5</v>
      </c>
      <c r="CT183" s="283">
        <v>10976</v>
      </c>
      <c r="CU183" s="283">
        <v>10901.5</v>
      </c>
      <c r="CV183" s="283">
        <v>10827</v>
      </c>
      <c r="CW183" s="283">
        <v>10752.5</v>
      </c>
      <c r="CX183" s="283">
        <v>10678</v>
      </c>
      <c r="CY183" s="283">
        <v>10617.75</v>
      </c>
      <c r="CZ183" s="283">
        <v>10557.5</v>
      </c>
      <c r="DA183" s="283">
        <v>10497.25</v>
      </c>
      <c r="DB183" s="283">
        <v>10437</v>
      </c>
    </row>
    <row r="184" spans="5:106" s="283" customFormat="1">
      <c r="E184" s="283">
        <v>-33</v>
      </c>
      <c r="F184" s="284">
        <v>14576</v>
      </c>
      <c r="G184" s="283">
        <v>14573.8</v>
      </c>
      <c r="H184" s="283">
        <v>14571.6</v>
      </c>
      <c r="I184" s="283">
        <v>14569.400000000001</v>
      </c>
      <c r="J184" s="283">
        <v>14567.2</v>
      </c>
      <c r="K184" s="283">
        <v>14565</v>
      </c>
      <c r="L184" s="283">
        <v>14562.800000000001</v>
      </c>
      <c r="M184" s="283">
        <v>14560.600000000002</v>
      </c>
      <c r="N184" s="283">
        <v>14558.400000000001</v>
      </c>
      <c r="O184" s="283">
        <v>14556.2</v>
      </c>
      <c r="P184" s="283">
        <v>14554</v>
      </c>
      <c r="Q184" s="283">
        <v>14554.3</v>
      </c>
      <c r="R184" s="283">
        <v>14554.6</v>
      </c>
      <c r="S184" s="283">
        <v>14554.900000000001</v>
      </c>
      <c r="T184" s="283">
        <v>14555.2</v>
      </c>
      <c r="U184" s="283">
        <v>14555.5</v>
      </c>
      <c r="V184" s="283">
        <v>14555.800000000001</v>
      </c>
      <c r="W184" s="283">
        <v>14556.100000000002</v>
      </c>
      <c r="X184" s="283">
        <v>14556.400000000001</v>
      </c>
      <c r="Y184" s="283">
        <v>14556.7</v>
      </c>
      <c r="Z184" s="283">
        <v>14557</v>
      </c>
      <c r="AA184" s="283">
        <v>14544.7</v>
      </c>
      <c r="AB184" s="283">
        <v>14532.4</v>
      </c>
      <c r="AC184" s="283">
        <v>14520.099999999999</v>
      </c>
      <c r="AD184" s="283">
        <v>14507.8</v>
      </c>
      <c r="AE184" s="283">
        <v>14495.5</v>
      </c>
      <c r="AF184" s="283">
        <v>14483.199999999999</v>
      </c>
      <c r="AG184" s="283">
        <v>14470.899999999998</v>
      </c>
      <c r="AH184" s="283">
        <v>14458.599999999999</v>
      </c>
      <c r="AI184" s="283">
        <v>14446.3</v>
      </c>
      <c r="AJ184" s="283">
        <v>14434</v>
      </c>
      <c r="AK184" s="283">
        <v>14402.599999999999</v>
      </c>
      <c r="AL184" s="283">
        <v>14371.199999999999</v>
      </c>
      <c r="AM184" s="283">
        <v>14339.8</v>
      </c>
      <c r="AN184" s="283">
        <v>14308.399999999998</v>
      </c>
      <c r="AO184" s="283">
        <v>14276.999999999998</v>
      </c>
      <c r="AP184" s="283">
        <v>14245.599999999999</v>
      </c>
      <c r="AQ184" s="283">
        <v>14214.199999999999</v>
      </c>
      <c r="AR184" s="283">
        <v>14182.8</v>
      </c>
      <c r="AS184" s="283">
        <v>14151.4</v>
      </c>
      <c r="AT184" s="283">
        <v>14120</v>
      </c>
      <c r="AU184" s="283">
        <v>14070.75</v>
      </c>
      <c r="AV184" s="283">
        <v>14021.5</v>
      </c>
      <c r="AW184" s="283">
        <v>13972.25</v>
      </c>
      <c r="AX184" s="283">
        <v>13923</v>
      </c>
      <c r="AY184" s="283">
        <v>13897.25</v>
      </c>
      <c r="AZ184" s="283">
        <v>13871.5</v>
      </c>
      <c r="BA184" s="283">
        <v>13845.75</v>
      </c>
      <c r="BB184" s="283">
        <v>13820</v>
      </c>
      <c r="BC184" s="283">
        <v>13776.75</v>
      </c>
      <c r="BD184" s="283">
        <v>13733.5</v>
      </c>
      <c r="BE184" s="283">
        <v>13690.25</v>
      </c>
      <c r="BF184" s="283">
        <v>13647</v>
      </c>
      <c r="BG184" s="283">
        <v>13611.125</v>
      </c>
      <c r="BH184" s="283">
        <v>13575.25</v>
      </c>
      <c r="BI184" s="283">
        <v>13539.375</v>
      </c>
      <c r="BJ184" s="283">
        <v>13503.5</v>
      </c>
      <c r="BK184" s="283">
        <v>13463.775000000007</v>
      </c>
      <c r="BL184" s="283">
        <v>13424.050000000014</v>
      </c>
      <c r="BM184" s="283">
        <v>13384.325000000021</v>
      </c>
      <c r="BN184" s="283">
        <v>13344.600000000028</v>
      </c>
      <c r="BO184" s="283">
        <v>13293.137500000021</v>
      </c>
      <c r="BP184" s="283">
        <v>13241.675000000014</v>
      </c>
      <c r="BQ184" s="283">
        <v>13190.212500000007</v>
      </c>
      <c r="BR184" s="283">
        <v>13138.75</v>
      </c>
      <c r="BS184" s="283">
        <v>13049.3125</v>
      </c>
      <c r="BT184" s="283">
        <v>12959.875</v>
      </c>
      <c r="BU184" s="283">
        <v>12870.4375</v>
      </c>
      <c r="BV184" s="283">
        <v>12781</v>
      </c>
      <c r="BW184" s="283">
        <v>12702.875</v>
      </c>
      <c r="BX184" s="283">
        <v>12624.75</v>
      </c>
      <c r="BY184" s="283">
        <v>12546.625</v>
      </c>
      <c r="BZ184" s="283">
        <v>12468.5</v>
      </c>
      <c r="CA184" s="283">
        <v>12388.375</v>
      </c>
      <c r="CB184" s="283">
        <v>12308.25</v>
      </c>
      <c r="CC184" s="283">
        <v>12228.125</v>
      </c>
      <c r="CD184" s="283">
        <v>12148</v>
      </c>
      <c r="CE184" s="283">
        <v>12061.5</v>
      </c>
      <c r="CF184" s="283">
        <v>11975</v>
      </c>
      <c r="CG184" s="283">
        <v>11888.5</v>
      </c>
      <c r="CH184" s="283">
        <v>11802</v>
      </c>
      <c r="CI184" s="283">
        <v>11737.5</v>
      </c>
      <c r="CJ184" s="283">
        <v>11673</v>
      </c>
      <c r="CK184" s="283">
        <v>11608.5</v>
      </c>
      <c r="CL184" s="283">
        <v>11544</v>
      </c>
      <c r="CM184" s="283">
        <v>11477.25</v>
      </c>
      <c r="CN184" s="283">
        <v>11410.5</v>
      </c>
      <c r="CO184" s="283">
        <v>11343.75</v>
      </c>
      <c r="CP184" s="283">
        <v>11277</v>
      </c>
      <c r="CQ184" s="283">
        <v>11204.5</v>
      </c>
      <c r="CR184" s="283">
        <v>11132</v>
      </c>
      <c r="CS184" s="283">
        <v>11059.5</v>
      </c>
      <c r="CT184" s="283">
        <v>10987</v>
      </c>
      <c r="CU184" s="283">
        <v>10911.75</v>
      </c>
      <c r="CV184" s="283">
        <v>10836.5</v>
      </c>
      <c r="CW184" s="283">
        <v>10761.25</v>
      </c>
      <c r="CX184" s="283">
        <v>10686</v>
      </c>
      <c r="CY184" s="283">
        <v>10626.125</v>
      </c>
      <c r="CZ184" s="283">
        <v>10566.25</v>
      </c>
      <c r="DA184" s="283">
        <v>10506.375</v>
      </c>
      <c r="DB184" s="283">
        <v>10446.5</v>
      </c>
    </row>
    <row r="185" spans="5:106" s="283" customFormat="1">
      <c r="E185" s="283">
        <v>-32</v>
      </c>
      <c r="F185" s="284">
        <v>14574</v>
      </c>
      <c r="G185" s="283">
        <v>14571.2</v>
      </c>
      <c r="H185" s="283">
        <v>14568.4</v>
      </c>
      <c r="I185" s="283">
        <v>14565.599999999999</v>
      </c>
      <c r="J185" s="283">
        <v>14562.8</v>
      </c>
      <c r="K185" s="283">
        <v>14560</v>
      </c>
      <c r="L185" s="283">
        <v>14557.199999999999</v>
      </c>
      <c r="M185" s="283">
        <v>14554.399999999998</v>
      </c>
      <c r="N185" s="283">
        <v>14551.599999999999</v>
      </c>
      <c r="O185" s="283">
        <v>14548.8</v>
      </c>
      <c r="P185" s="283">
        <v>14546</v>
      </c>
      <c r="Q185" s="283">
        <v>14546.2</v>
      </c>
      <c r="R185" s="283">
        <v>14546.4</v>
      </c>
      <c r="S185" s="283">
        <v>14546.599999999999</v>
      </c>
      <c r="T185" s="283">
        <v>14546.8</v>
      </c>
      <c r="U185" s="283">
        <v>14547</v>
      </c>
      <c r="V185" s="283">
        <v>14547.199999999999</v>
      </c>
      <c r="W185" s="283">
        <v>14547.399999999998</v>
      </c>
      <c r="X185" s="283">
        <v>14547.599999999999</v>
      </c>
      <c r="Y185" s="283">
        <v>14547.8</v>
      </c>
      <c r="Z185" s="283">
        <v>14548</v>
      </c>
      <c r="AA185" s="283">
        <v>14535.8</v>
      </c>
      <c r="AB185" s="283">
        <v>14523.6</v>
      </c>
      <c r="AC185" s="283">
        <v>14511.400000000001</v>
      </c>
      <c r="AD185" s="283">
        <v>14499.2</v>
      </c>
      <c r="AE185" s="283">
        <v>14487</v>
      </c>
      <c r="AF185" s="283">
        <v>14474.800000000001</v>
      </c>
      <c r="AG185" s="283">
        <v>14462.600000000002</v>
      </c>
      <c r="AH185" s="283">
        <v>14450.400000000001</v>
      </c>
      <c r="AI185" s="283">
        <v>14438.2</v>
      </c>
      <c r="AJ185" s="283">
        <v>14426</v>
      </c>
      <c r="AK185" s="283">
        <v>14394.400000000001</v>
      </c>
      <c r="AL185" s="283">
        <v>14362.800000000001</v>
      </c>
      <c r="AM185" s="283">
        <v>14331.2</v>
      </c>
      <c r="AN185" s="283">
        <v>14299.600000000002</v>
      </c>
      <c r="AO185" s="283">
        <v>14268.000000000002</v>
      </c>
      <c r="AP185" s="283">
        <v>14236.400000000001</v>
      </c>
      <c r="AQ185" s="283">
        <v>14204.800000000001</v>
      </c>
      <c r="AR185" s="283">
        <v>14173.2</v>
      </c>
      <c r="AS185" s="283">
        <v>14141.6</v>
      </c>
      <c r="AT185" s="283">
        <v>14110</v>
      </c>
      <c r="AU185" s="283">
        <v>14063</v>
      </c>
      <c r="AV185" s="283">
        <v>14016</v>
      </c>
      <c r="AW185" s="283">
        <v>13969</v>
      </c>
      <c r="AX185" s="283">
        <v>13922</v>
      </c>
      <c r="AY185" s="283">
        <v>13894</v>
      </c>
      <c r="AZ185" s="283">
        <v>13866</v>
      </c>
      <c r="BA185" s="283">
        <v>13838</v>
      </c>
      <c r="BB185" s="283">
        <v>13810</v>
      </c>
      <c r="BC185" s="283">
        <v>13767</v>
      </c>
      <c r="BD185" s="283">
        <v>13724</v>
      </c>
      <c r="BE185" s="283">
        <v>13681</v>
      </c>
      <c r="BF185" s="283">
        <v>13638</v>
      </c>
      <c r="BG185" s="283">
        <v>13602</v>
      </c>
      <c r="BH185" s="283">
        <v>13566</v>
      </c>
      <c r="BI185" s="283">
        <v>13530</v>
      </c>
      <c r="BJ185" s="283">
        <v>13494</v>
      </c>
      <c r="BK185" s="283">
        <v>13455.600000000006</v>
      </c>
      <c r="BL185" s="283">
        <v>13417.200000000013</v>
      </c>
      <c r="BM185" s="283">
        <v>13378.800000000021</v>
      </c>
      <c r="BN185" s="283">
        <v>13340.400000000027</v>
      </c>
      <c r="BO185" s="283">
        <v>13295.300000000021</v>
      </c>
      <c r="BP185" s="283">
        <v>13250.200000000013</v>
      </c>
      <c r="BQ185" s="283">
        <v>13205.100000000006</v>
      </c>
      <c r="BR185" s="283">
        <v>13160</v>
      </c>
      <c r="BS185" s="283">
        <v>13074</v>
      </c>
      <c r="BT185" s="283">
        <v>12977</v>
      </c>
      <c r="BU185" s="283">
        <v>12885.5</v>
      </c>
      <c r="BV185" s="283">
        <v>12794</v>
      </c>
      <c r="BW185" s="283">
        <v>12715.25</v>
      </c>
      <c r="BX185" s="283">
        <v>12636.5</v>
      </c>
      <c r="BY185" s="283">
        <v>12557.75</v>
      </c>
      <c r="BZ185" s="283">
        <v>12479</v>
      </c>
      <c r="CA185" s="283">
        <v>12397.25</v>
      </c>
      <c r="CB185" s="283">
        <v>12315.5</v>
      </c>
      <c r="CC185" s="283">
        <v>12233.75</v>
      </c>
      <c r="CD185" s="283">
        <v>12152</v>
      </c>
      <c r="CE185" s="283">
        <v>12066</v>
      </c>
      <c r="CF185" s="283">
        <v>11980</v>
      </c>
      <c r="CG185" s="283">
        <v>11894</v>
      </c>
      <c r="CH185" s="283">
        <v>11808</v>
      </c>
      <c r="CI185" s="283">
        <v>11745</v>
      </c>
      <c r="CJ185" s="283">
        <v>11682</v>
      </c>
      <c r="CK185" s="283">
        <v>11619</v>
      </c>
      <c r="CL185" s="283">
        <v>11556</v>
      </c>
      <c r="CM185" s="283">
        <v>11489</v>
      </c>
      <c r="CN185" s="283">
        <v>11422</v>
      </c>
      <c r="CO185" s="283">
        <v>11355</v>
      </c>
      <c r="CP185" s="283">
        <v>11288</v>
      </c>
      <c r="CQ185" s="283">
        <v>11215.5</v>
      </c>
      <c r="CR185" s="283">
        <v>11143</v>
      </c>
      <c r="CS185" s="283">
        <v>11070.5</v>
      </c>
      <c r="CT185" s="283">
        <v>10998</v>
      </c>
      <c r="CU185" s="283">
        <v>10922</v>
      </c>
      <c r="CV185" s="283">
        <v>10846</v>
      </c>
      <c r="CW185" s="283">
        <v>10770</v>
      </c>
      <c r="CX185" s="283">
        <v>10694</v>
      </c>
      <c r="CY185" s="283">
        <v>10634.5</v>
      </c>
      <c r="CZ185" s="283">
        <v>10575</v>
      </c>
      <c r="DA185" s="283">
        <v>10515.5</v>
      </c>
      <c r="DB185" s="283">
        <v>10456</v>
      </c>
    </row>
    <row r="186" spans="5:106" s="283" customFormat="1">
      <c r="E186" s="283">
        <v>-31</v>
      </c>
      <c r="F186" s="284">
        <v>14572</v>
      </c>
      <c r="G186" s="283">
        <v>14568.599999999999</v>
      </c>
      <c r="H186" s="283">
        <v>14565.199999999999</v>
      </c>
      <c r="I186" s="283">
        <v>14561.8</v>
      </c>
      <c r="J186" s="283">
        <v>14558.399999999998</v>
      </c>
      <c r="K186" s="283">
        <v>14554.999999999998</v>
      </c>
      <c r="L186" s="283">
        <v>14551.599999999999</v>
      </c>
      <c r="M186" s="283">
        <v>14548.199999999999</v>
      </c>
      <c r="N186" s="283">
        <v>14544.8</v>
      </c>
      <c r="O186" s="283">
        <v>14541.4</v>
      </c>
      <c r="P186" s="283">
        <v>14538</v>
      </c>
      <c r="Q186" s="283">
        <v>14538.099999999999</v>
      </c>
      <c r="R186" s="283">
        <v>14538.199999999999</v>
      </c>
      <c r="S186" s="283">
        <v>14538.3</v>
      </c>
      <c r="T186" s="283">
        <v>14538.399999999998</v>
      </c>
      <c r="U186" s="283">
        <v>14538.499999999998</v>
      </c>
      <c r="V186" s="283">
        <v>14538.599999999999</v>
      </c>
      <c r="W186" s="283">
        <v>14538.699999999999</v>
      </c>
      <c r="X186" s="283">
        <v>14538.8</v>
      </c>
      <c r="Y186" s="283">
        <v>14538.9</v>
      </c>
      <c r="Z186" s="283">
        <v>14539</v>
      </c>
      <c r="AA186" s="283">
        <v>14526.900000000001</v>
      </c>
      <c r="AB186" s="283">
        <v>14514.800000000001</v>
      </c>
      <c r="AC186" s="283">
        <v>14502.7</v>
      </c>
      <c r="AD186" s="283">
        <v>14490.600000000002</v>
      </c>
      <c r="AE186" s="283">
        <v>14478.500000000002</v>
      </c>
      <c r="AF186" s="283">
        <v>14466.400000000001</v>
      </c>
      <c r="AG186" s="283">
        <v>14454.300000000001</v>
      </c>
      <c r="AH186" s="283">
        <v>14442.2</v>
      </c>
      <c r="AI186" s="283">
        <v>14430.1</v>
      </c>
      <c r="AJ186" s="283">
        <v>14418</v>
      </c>
      <c r="AK186" s="283">
        <v>14386.2</v>
      </c>
      <c r="AL186" s="283">
        <v>14354.4</v>
      </c>
      <c r="AM186" s="283">
        <v>14322.599999999999</v>
      </c>
      <c r="AN186" s="283">
        <v>14290.8</v>
      </c>
      <c r="AO186" s="283">
        <v>14259</v>
      </c>
      <c r="AP186" s="283">
        <v>14227.199999999999</v>
      </c>
      <c r="AQ186" s="283">
        <v>14195.399999999998</v>
      </c>
      <c r="AR186" s="283">
        <v>14163.599999999999</v>
      </c>
      <c r="AS186" s="283">
        <v>14131.8</v>
      </c>
      <c r="AT186" s="283">
        <v>14100</v>
      </c>
      <c r="AU186" s="283">
        <v>14055.25</v>
      </c>
      <c r="AV186" s="283">
        <v>14010.5</v>
      </c>
      <c r="AW186" s="283">
        <v>13965.75</v>
      </c>
      <c r="AX186" s="283">
        <v>13921</v>
      </c>
      <c r="AY186" s="283">
        <v>13890.75</v>
      </c>
      <c r="AZ186" s="283">
        <v>13860.5</v>
      </c>
      <c r="BA186" s="283">
        <v>13830.25</v>
      </c>
      <c r="BB186" s="283">
        <v>13800</v>
      </c>
      <c r="BC186" s="283">
        <v>13757.25</v>
      </c>
      <c r="BD186" s="283">
        <v>13714.5</v>
      </c>
      <c r="BE186" s="283">
        <v>13671.75</v>
      </c>
      <c r="BF186" s="283">
        <v>13629</v>
      </c>
      <c r="BG186" s="283">
        <v>13592.875</v>
      </c>
      <c r="BH186" s="283">
        <v>13556.75</v>
      </c>
      <c r="BI186" s="283">
        <v>13520.625</v>
      </c>
      <c r="BJ186" s="283">
        <v>13484.5</v>
      </c>
      <c r="BK186" s="283">
        <v>13447.425000000007</v>
      </c>
      <c r="BL186" s="283">
        <v>13410.350000000013</v>
      </c>
      <c r="BM186" s="283">
        <v>13373.27500000002</v>
      </c>
      <c r="BN186" s="283">
        <v>13336.200000000026</v>
      </c>
      <c r="BO186" s="283">
        <v>13290.685000000012</v>
      </c>
      <c r="BP186" s="283">
        <v>13245.169999999998</v>
      </c>
      <c r="BQ186" s="283">
        <v>13199.654999999984</v>
      </c>
      <c r="BR186" s="283">
        <v>13154.13999999997</v>
      </c>
      <c r="BS186" s="283">
        <v>13067.354999999978</v>
      </c>
      <c r="BT186" s="283">
        <v>12980.569999999985</v>
      </c>
      <c r="BU186" s="283">
        <v>12893.784999999993</v>
      </c>
      <c r="BV186" s="283">
        <v>12807</v>
      </c>
      <c r="BW186" s="283">
        <v>12727.625</v>
      </c>
      <c r="BX186" s="283">
        <v>12648.25</v>
      </c>
      <c r="BY186" s="283">
        <v>12568.875</v>
      </c>
      <c r="BZ186" s="283">
        <v>12489.5</v>
      </c>
      <c r="CA186" s="283">
        <v>12406.125</v>
      </c>
      <c r="CB186" s="283">
        <v>12322.75</v>
      </c>
      <c r="CC186" s="283">
        <v>12239.375</v>
      </c>
      <c r="CD186" s="283">
        <v>12156</v>
      </c>
      <c r="CE186" s="283">
        <v>12070.5</v>
      </c>
      <c r="CF186" s="283">
        <v>11985</v>
      </c>
      <c r="CG186" s="283">
        <v>11899.5</v>
      </c>
      <c r="CH186" s="283">
        <v>11814</v>
      </c>
      <c r="CI186" s="283">
        <v>11752.5</v>
      </c>
      <c r="CJ186" s="283">
        <v>11691</v>
      </c>
      <c r="CK186" s="283">
        <v>11629.5</v>
      </c>
      <c r="CL186" s="283">
        <v>11568</v>
      </c>
      <c r="CM186" s="283">
        <v>11500.75</v>
      </c>
      <c r="CN186" s="283">
        <v>11433.5</v>
      </c>
      <c r="CO186" s="283">
        <v>11366.25</v>
      </c>
      <c r="CP186" s="283">
        <v>11299</v>
      </c>
      <c r="CQ186" s="283">
        <v>11226.5</v>
      </c>
      <c r="CR186" s="283">
        <v>11154</v>
      </c>
      <c r="CS186" s="283">
        <v>11081.5</v>
      </c>
      <c r="CT186" s="283">
        <v>11009</v>
      </c>
      <c r="CU186" s="283">
        <v>10932.25</v>
      </c>
      <c r="CV186" s="283">
        <v>10855.5</v>
      </c>
      <c r="CW186" s="283">
        <v>10778.75</v>
      </c>
      <c r="CX186" s="283">
        <v>10702</v>
      </c>
      <c r="CY186" s="283">
        <v>10642.875</v>
      </c>
      <c r="CZ186" s="283">
        <v>10583.75</v>
      </c>
      <c r="DA186" s="283">
        <v>10524.625</v>
      </c>
      <c r="DB186" s="283">
        <v>10465.5</v>
      </c>
    </row>
    <row r="187" spans="5:106" s="283" customFormat="1">
      <c r="E187" s="283">
        <v>-30</v>
      </c>
      <c r="F187" s="284">
        <v>14570</v>
      </c>
      <c r="G187" s="283">
        <v>14566</v>
      </c>
      <c r="H187" s="283">
        <v>14562</v>
      </c>
      <c r="I187" s="283">
        <v>14558</v>
      </c>
      <c r="J187" s="283">
        <v>14554</v>
      </c>
      <c r="K187" s="283">
        <v>14550</v>
      </c>
      <c r="L187" s="283">
        <v>14546</v>
      </c>
      <c r="M187" s="283">
        <v>14542</v>
      </c>
      <c r="N187" s="283">
        <v>14538</v>
      </c>
      <c r="O187" s="283">
        <v>14534</v>
      </c>
      <c r="P187" s="283">
        <v>14530</v>
      </c>
      <c r="Q187" s="283">
        <v>14530</v>
      </c>
      <c r="R187" s="283">
        <v>14530</v>
      </c>
      <c r="S187" s="283">
        <v>14530</v>
      </c>
      <c r="T187" s="283">
        <v>14530</v>
      </c>
      <c r="U187" s="283">
        <v>14530</v>
      </c>
      <c r="V187" s="283">
        <v>14530</v>
      </c>
      <c r="W187" s="283">
        <v>14530</v>
      </c>
      <c r="X187" s="283">
        <v>14530</v>
      </c>
      <c r="Y187" s="283">
        <v>14530</v>
      </c>
      <c r="Z187" s="283">
        <v>14530</v>
      </c>
      <c r="AA187" s="283">
        <v>14518</v>
      </c>
      <c r="AB187" s="283">
        <v>14506</v>
      </c>
      <c r="AC187" s="283">
        <v>14494</v>
      </c>
      <c r="AD187" s="283">
        <v>14482</v>
      </c>
      <c r="AE187" s="283">
        <v>14470</v>
      </c>
      <c r="AF187" s="283">
        <v>14458</v>
      </c>
      <c r="AG187" s="283">
        <v>14446</v>
      </c>
      <c r="AH187" s="283">
        <v>14434</v>
      </c>
      <c r="AI187" s="283">
        <v>14422</v>
      </c>
      <c r="AJ187" s="283">
        <v>14410</v>
      </c>
      <c r="AK187" s="283">
        <v>14378</v>
      </c>
      <c r="AL187" s="283">
        <v>14346</v>
      </c>
      <c r="AM187" s="283">
        <v>14314</v>
      </c>
      <c r="AN187" s="283">
        <v>14282</v>
      </c>
      <c r="AO187" s="283">
        <v>14250</v>
      </c>
      <c r="AP187" s="283">
        <v>14218</v>
      </c>
      <c r="AQ187" s="283">
        <v>14186</v>
      </c>
      <c r="AR187" s="283">
        <v>14154</v>
      </c>
      <c r="AS187" s="283">
        <v>14122</v>
      </c>
      <c r="AT187" s="283">
        <v>14090</v>
      </c>
      <c r="AU187" s="283">
        <v>14047.5</v>
      </c>
      <c r="AV187" s="283">
        <v>14005</v>
      </c>
      <c r="AW187" s="283">
        <v>13962.5</v>
      </c>
      <c r="AX187" s="283">
        <v>13920</v>
      </c>
      <c r="AY187" s="283">
        <v>13887.5</v>
      </c>
      <c r="AZ187" s="283">
        <v>13855</v>
      </c>
      <c r="BA187" s="283">
        <v>13822.5</v>
      </c>
      <c r="BB187" s="283">
        <v>13790</v>
      </c>
      <c r="BC187" s="283">
        <v>13747.5</v>
      </c>
      <c r="BD187" s="283">
        <v>13705</v>
      </c>
      <c r="BE187" s="283">
        <v>13662.5</v>
      </c>
      <c r="BF187" s="283">
        <v>13620</v>
      </c>
      <c r="BG187" s="283">
        <v>13583.75</v>
      </c>
      <c r="BH187" s="283">
        <v>13547.5</v>
      </c>
      <c r="BI187" s="283">
        <v>13511.25</v>
      </c>
      <c r="BJ187" s="283">
        <v>13475</v>
      </c>
      <c r="BK187" s="283">
        <v>13439.250000000007</v>
      </c>
      <c r="BL187" s="283">
        <v>13403.500000000013</v>
      </c>
      <c r="BM187" s="283">
        <v>13367.750000000018</v>
      </c>
      <c r="BN187" s="283">
        <v>13332.000000000025</v>
      </c>
      <c r="BO187" s="283">
        <v>13286.107500000013</v>
      </c>
      <c r="BP187" s="283">
        <v>13240.214999999998</v>
      </c>
      <c r="BQ187" s="283">
        <v>13194.322499999984</v>
      </c>
      <c r="BR187" s="283">
        <v>13148.429999999971</v>
      </c>
      <c r="BS187" s="283">
        <v>13078.839999999986</v>
      </c>
      <c r="BT187" s="283">
        <v>13009.25</v>
      </c>
      <c r="BU187" s="283">
        <v>12902.107499999993</v>
      </c>
      <c r="BV187" s="283">
        <v>12820</v>
      </c>
      <c r="BW187" s="283">
        <v>12740</v>
      </c>
      <c r="BX187" s="283">
        <v>12660</v>
      </c>
      <c r="BY187" s="283">
        <v>12580</v>
      </c>
      <c r="BZ187" s="283">
        <v>12500</v>
      </c>
      <c r="CA187" s="283">
        <v>12415</v>
      </c>
      <c r="CB187" s="283">
        <v>12330</v>
      </c>
      <c r="CC187" s="283">
        <v>12245</v>
      </c>
      <c r="CD187" s="283">
        <v>12160</v>
      </c>
      <c r="CE187" s="283">
        <v>12075</v>
      </c>
      <c r="CF187" s="283">
        <v>11990</v>
      </c>
      <c r="CG187" s="283">
        <v>11905</v>
      </c>
      <c r="CH187" s="283">
        <v>11820</v>
      </c>
      <c r="CI187" s="283">
        <v>11760</v>
      </c>
      <c r="CJ187" s="283">
        <v>11700</v>
      </c>
      <c r="CK187" s="283">
        <v>11640</v>
      </c>
      <c r="CL187" s="283">
        <v>11580</v>
      </c>
      <c r="CM187" s="283">
        <v>11512.5</v>
      </c>
      <c r="CN187" s="283">
        <v>11445</v>
      </c>
      <c r="CO187" s="283">
        <v>11377.5</v>
      </c>
      <c r="CP187" s="283">
        <v>11310</v>
      </c>
      <c r="CQ187" s="283">
        <v>11237.5</v>
      </c>
      <c r="CR187" s="283">
        <v>11165</v>
      </c>
      <c r="CS187" s="283">
        <v>11092.5</v>
      </c>
      <c r="CT187" s="283">
        <v>11020</v>
      </c>
      <c r="CU187" s="283">
        <v>10942.5</v>
      </c>
      <c r="CV187" s="283">
        <v>10865</v>
      </c>
      <c r="CW187" s="283">
        <v>10787.5</v>
      </c>
      <c r="CX187" s="283">
        <v>10710</v>
      </c>
      <c r="CY187" s="283">
        <v>10651.25</v>
      </c>
      <c r="CZ187" s="283">
        <v>10592.5</v>
      </c>
      <c r="DA187" s="283">
        <v>10533.75</v>
      </c>
      <c r="DB187" s="283">
        <v>10475</v>
      </c>
    </row>
    <row r="188" spans="5:106" s="283" customFormat="1">
      <c r="E188" s="283">
        <v>-29</v>
      </c>
      <c r="F188" s="284">
        <v>14563</v>
      </c>
      <c r="G188" s="283">
        <v>14559.400000000001</v>
      </c>
      <c r="H188" s="283">
        <v>14555.800000000001</v>
      </c>
      <c r="I188" s="283">
        <v>14552.2</v>
      </c>
      <c r="J188" s="283">
        <v>14548.600000000002</v>
      </c>
      <c r="K188" s="283">
        <v>14545.000000000002</v>
      </c>
      <c r="L188" s="283">
        <v>14541.400000000001</v>
      </c>
      <c r="M188" s="283">
        <v>14537.800000000001</v>
      </c>
      <c r="N188" s="283">
        <v>14534.2</v>
      </c>
      <c r="O188" s="283">
        <v>14530.6</v>
      </c>
      <c r="P188" s="283">
        <v>14527</v>
      </c>
      <c r="Q188" s="283">
        <v>14517.8</v>
      </c>
      <c r="R188" s="283">
        <v>14508.6</v>
      </c>
      <c r="S188" s="283">
        <v>14499.400000000001</v>
      </c>
      <c r="T188" s="283">
        <v>14490.2</v>
      </c>
      <c r="U188" s="283">
        <v>14481</v>
      </c>
      <c r="V188" s="283">
        <v>14471.800000000001</v>
      </c>
      <c r="W188" s="283">
        <v>14462.600000000002</v>
      </c>
      <c r="X188" s="283">
        <v>14453.400000000001</v>
      </c>
      <c r="Y188" s="283">
        <v>14444.2</v>
      </c>
      <c r="Z188" s="283">
        <v>14435</v>
      </c>
      <c r="AA188" s="283">
        <v>14432.099999999999</v>
      </c>
      <c r="AB188" s="283">
        <v>14429.199999999999</v>
      </c>
      <c r="AC188" s="283">
        <v>14426.3</v>
      </c>
      <c r="AD188" s="283">
        <v>14423.399999999998</v>
      </c>
      <c r="AE188" s="283">
        <v>14420.499999999998</v>
      </c>
      <c r="AF188" s="283">
        <v>14417.599999999999</v>
      </c>
      <c r="AG188" s="283">
        <v>14414.699999999999</v>
      </c>
      <c r="AH188" s="283">
        <v>14411.8</v>
      </c>
      <c r="AI188" s="283">
        <v>14408.9</v>
      </c>
      <c r="AJ188" s="283">
        <v>14406</v>
      </c>
      <c r="AK188" s="283">
        <v>14373.7</v>
      </c>
      <c r="AL188" s="283">
        <v>14341.4</v>
      </c>
      <c r="AM188" s="283">
        <v>14309.099999999999</v>
      </c>
      <c r="AN188" s="283">
        <v>14276.8</v>
      </c>
      <c r="AO188" s="283">
        <v>14244.5</v>
      </c>
      <c r="AP188" s="283">
        <v>14212.199999999999</v>
      </c>
      <c r="AQ188" s="283">
        <v>14179.899999999998</v>
      </c>
      <c r="AR188" s="283">
        <v>14147.599999999999</v>
      </c>
      <c r="AS188" s="283">
        <v>14115.3</v>
      </c>
      <c r="AT188" s="283">
        <v>14083</v>
      </c>
      <c r="AU188" s="283">
        <v>14040.75</v>
      </c>
      <c r="AV188" s="283">
        <v>13998.5</v>
      </c>
      <c r="AW188" s="283">
        <v>13956.25</v>
      </c>
      <c r="AX188" s="283">
        <v>13914</v>
      </c>
      <c r="AY188" s="283">
        <v>13881</v>
      </c>
      <c r="AZ188" s="283">
        <v>13848</v>
      </c>
      <c r="BA188" s="283">
        <v>13815</v>
      </c>
      <c r="BB188" s="283">
        <v>13782</v>
      </c>
      <c r="BC188" s="283">
        <v>13739.875</v>
      </c>
      <c r="BD188" s="283">
        <v>13697.75</v>
      </c>
      <c r="BE188" s="283">
        <v>13655.625</v>
      </c>
      <c r="BF188" s="283">
        <v>13613.5</v>
      </c>
      <c r="BG188" s="283">
        <v>13576.5</v>
      </c>
      <c r="BH188" s="283">
        <v>13539.5</v>
      </c>
      <c r="BI188" s="283">
        <v>13502.5</v>
      </c>
      <c r="BJ188" s="283">
        <v>13465.5</v>
      </c>
      <c r="BK188" s="283">
        <v>13431.075000000006</v>
      </c>
      <c r="BL188" s="283">
        <v>13396.650000000012</v>
      </c>
      <c r="BM188" s="283">
        <v>13362.225000000019</v>
      </c>
      <c r="BN188" s="283">
        <v>13327.800000000025</v>
      </c>
      <c r="BO188" s="283">
        <v>13281.530000000012</v>
      </c>
      <c r="BP188" s="283">
        <v>13235.259999999998</v>
      </c>
      <c r="BQ188" s="283">
        <v>13188.989999999985</v>
      </c>
      <c r="BR188" s="283">
        <v>13142.719999999972</v>
      </c>
      <c r="BS188" s="283">
        <v>13067.039999999979</v>
      </c>
      <c r="BT188" s="283">
        <v>12991.359999999986</v>
      </c>
      <c r="BU188" s="283">
        <v>12915.679999999993</v>
      </c>
      <c r="BV188" s="283">
        <v>12840</v>
      </c>
      <c r="BW188" s="283">
        <v>12759.324999999999</v>
      </c>
      <c r="BX188" s="283">
        <v>12678.649999999998</v>
      </c>
      <c r="BY188" s="283">
        <v>12597.974999999997</v>
      </c>
      <c r="BZ188" s="283">
        <v>12517.299999999996</v>
      </c>
      <c r="CA188" s="283">
        <v>12431.474999999997</v>
      </c>
      <c r="CB188" s="283">
        <v>12345.649999999998</v>
      </c>
      <c r="CC188" s="283">
        <v>12259.824999999999</v>
      </c>
      <c r="CD188" s="283">
        <v>12174</v>
      </c>
      <c r="CE188" s="283">
        <v>12112</v>
      </c>
      <c r="CF188" s="283">
        <v>12050</v>
      </c>
      <c r="CG188" s="283">
        <v>11988</v>
      </c>
      <c r="CH188" s="283">
        <v>11926</v>
      </c>
      <c r="CI188" s="283">
        <v>11842.25</v>
      </c>
      <c r="CJ188" s="283">
        <v>11758.5</v>
      </c>
      <c r="CK188" s="283">
        <v>11674.75</v>
      </c>
      <c r="CL188" s="283">
        <v>11591</v>
      </c>
      <c r="CM188" s="283">
        <v>11523.5</v>
      </c>
      <c r="CN188" s="283">
        <v>11456</v>
      </c>
      <c r="CO188" s="283">
        <v>11388.5</v>
      </c>
      <c r="CP188" s="283">
        <v>11321</v>
      </c>
      <c r="CQ188" s="283">
        <v>11247</v>
      </c>
      <c r="CR188" s="283">
        <v>11173</v>
      </c>
      <c r="CS188" s="283">
        <v>11099</v>
      </c>
      <c r="CT188" s="283">
        <v>11025</v>
      </c>
      <c r="CU188" s="283">
        <v>10949</v>
      </c>
      <c r="CV188" s="283">
        <v>10873</v>
      </c>
      <c r="CW188" s="283">
        <v>10797</v>
      </c>
      <c r="CX188" s="283">
        <v>10721</v>
      </c>
      <c r="CY188" s="283">
        <v>10661.875</v>
      </c>
      <c r="CZ188" s="283">
        <v>10602.75</v>
      </c>
      <c r="DA188" s="283">
        <v>10543.625</v>
      </c>
      <c r="DB188" s="283">
        <v>10484.5</v>
      </c>
    </row>
    <row r="189" spans="5:106" s="283" customFormat="1">
      <c r="E189" s="283">
        <v>-28</v>
      </c>
      <c r="F189" s="284">
        <v>14556</v>
      </c>
      <c r="G189" s="283">
        <v>14552.8</v>
      </c>
      <c r="H189" s="283">
        <v>14549.6</v>
      </c>
      <c r="I189" s="283">
        <v>14546.400000000001</v>
      </c>
      <c r="J189" s="283">
        <v>14543.2</v>
      </c>
      <c r="K189" s="283">
        <v>14540</v>
      </c>
      <c r="L189" s="283">
        <v>14536.800000000001</v>
      </c>
      <c r="M189" s="283">
        <v>14533.600000000002</v>
      </c>
      <c r="N189" s="283">
        <v>14530.400000000001</v>
      </c>
      <c r="O189" s="283">
        <v>14527.2</v>
      </c>
      <c r="P189" s="283">
        <v>14524</v>
      </c>
      <c r="Q189" s="283">
        <v>14515.599999999999</v>
      </c>
      <c r="R189" s="283">
        <v>14507.199999999999</v>
      </c>
      <c r="S189" s="283">
        <v>14498.8</v>
      </c>
      <c r="T189" s="283">
        <v>14490.399999999998</v>
      </c>
      <c r="U189" s="283">
        <v>14481.999999999998</v>
      </c>
      <c r="V189" s="283">
        <v>14473.599999999999</v>
      </c>
      <c r="W189" s="283">
        <v>14465.199999999999</v>
      </c>
      <c r="X189" s="283">
        <v>14456.8</v>
      </c>
      <c r="Y189" s="283">
        <v>14448.4</v>
      </c>
      <c r="Z189" s="283">
        <v>14440</v>
      </c>
      <c r="AA189" s="283">
        <v>14436.2</v>
      </c>
      <c r="AB189" s="283">
        <v>14432.4</v>
      </c>
      <c r="AC189" s="283">
        <v>14428.599999999999</v>
      </c>
      <c r="AD189" s="283">
        <v>14424.8</v>
      </c>
      <c r="AE189" s="283">
        <v>14421</v>
      </c>
      <c r="AF189" s="283">
        <v>14417.199999999999</v>
      </c>
      <c r="AG189" s="283">
        <v>14413.399999999998</v>
      </c>
      <c r="AH189" s="283">
        <v>14409.599999999999</v>
      </c>
      <c r="AI189" s="283">
        <v>14405.8</v>
      </c>
      <c r="AJ189" s="283">
        <v>14402</v>
      </c>
      <c r="AK189" s="283">
        <v>14369.400000000001</v>
      </c>
      <c r="AL189" s="283">
        <v>14336.800000000001</v>
      </c>
      <c r="AM189" s="283">
        <v>14304.2</v>
      </c>
      <c r="AN189" s="283">
        <v>14271.600000000002</v>
      </c>
      <c r="AO189" s="283">
        <v>14239.000000000002</v>
      </c>
      <c r="AP189" s="283">
        <v>14206.400000000001</v>
      </c>
      <c r="AQ189" s="283">
        <v>14173.800000000001</v>
      </c>
      <c r="AR189" s="283">
        <v>14141.2</v>
      </c>
      <c r="AS189" s="283">
        <v>14108.6</v>
      </c>
      <c r="AT189" s="283">
        <v>14076</v>
      </c>
      <c r="AU189" s="283">
        <v>14034</v>
      </c>
      <c r="AV189" s="283">
        <v>13992</v>
      </c>
      <c r="AW189" s="283">
        <v>13950</v>
      </c>
      <c r="AX189" s="283">
        <v>13908</v>
      </c>
      <c r="AY189" s="283">
        <v>13874.5</v>
      </c>
      <c r="AZ189" s="283">
        <v>13841</v>
      </c>
      <c r="BA189" s="283">
        <v>13807.5</v>
      </c>
      <c r="BB189" s="283">
        <v>13774</v>
      </c>
      <c r="BC189" s="283">
        <v>13732.25</v>
      </c>
      <c r="BD189" s="283">
        <v>13690.5</v>
      </c>
      <c r="BE189" s="283">
        <v>13648.75</v>
      </c>
      <c r="BF189" s="283">
        <v>13607</v>
      </c>
      <c r="BG189" s="283">
        <v>13569.25</v>
      </c>
      <c r="BH189" s="283">
        <v>13531.5</v>
      </c>
      <c r="BI189" s="283">
        <v>13493.75</v>
      </c>
      <c r="BJ189" s="283">
        <v>13456</v>
      </c>
      <c r="BK189" s="283">
        <v>13422.900000000005</v>
      </c>
      <c r="BL189" s="283">
        <v>13389.800000000012</v>
      </c>
      <c r="BM189" s="283">
        <v>13356.700000000019</v>
      </c>
      <c r="BN189" s="283">
        <v>13323.600000000024</v>
      </c>
      <c r="BO189" s="283">
        <v>13276.95250000001</v>
      </c>
      <c r="BP189" s="283">
        <v>13230.304999999998</v>
      </c>
      <c r="BQ189" s="283">
        <v>13183.657499999987</v>
      </c>
      <c r="BR189" s="283">
        <v>13137.009999999973</v>
      </c>
      <c r="BS189" s="283">
        <v>13072.839999999982</v>
      </c>
      <c r="BT189" s="283">
        <v>13008.669999999991</v>
      </c>
      <c r="BU189" s="283">
        <v>12944.5</v>
      </c>
      <c r="BV189" s="283">
        <v>12860</v>
      </c>
      <c r="BW189" s="283">
        <v>12778.642499999998</v>
      </c>
      <c r="BX189" s="283">
        <v>12697.284999999998</v>
      </c>
      <c r="BY189" s="283">
        <v>12615.927499999998</v>
      </c>
      <c r="BZ189" s="283">
        <v>12534.569999999996</v>
      </c>
      <c r="CA189" s="283">
        <v>12447.927499999998</v>
      </c>
      <c r="CB189" s="283">
        <v>12361.284999999998</v>
      </c>
      <c r="CC189" s="283">
        <v>12274.642499999998</v>
      </c>
      <c r="CD189" s="283">
        <v>12188</v>
      </c>
      <c r="CE189" s="283">
        <v>12124</v>
      </c>
      <c r="CF189" s="283">
        <v>12060</v>
      </c>
      <c r="CG189" s="283">
        <v>11996</v>
      </c>
      <c r="CH189" s="283">
        <v>11932</v>
      </c>
      <c r="CI189" s="283">
        <v>11849.5</v>
      </c>
      <c r="CJ189" s="283">
        <v>11767</v>
      </c>
      <c r="CK189" s="283">
        <v>11684.5</v>
      </c>
      <c r="CL189" s="283">
        <v>11602</v>
      </c>
      <c r="CM189" s="283">
        <v>11534.5</v>
      </c>
      <c r="CN189" s="283">
        <v>11467</v>
      </c>
      <c r="CO189" s="283">
        <v>11399.5</v>
      </c>
      <c r="CP189" s="283">
        <v>11332</v>
      </c>
      <c r="CQ189" s="283">
        <v>11256.5</v>
      </c>
      <c r="CR189" s="283">
        <v>11181</v>
      </c>
      <c r="CS189" s="283">
        <v>11105.5</v>
      </c>
      <c r="CT189" s="283">
        <v>11030</v>
      </c>
      <c r="CU189" s="283">
        <v>10955.5</v>
      </c>
      <c r="CV189" s="283">
        <v>10881</v>
      </c>
      <c r="CW189" s="283">
        <v>10806.5</v>
      </c>
      <c r="CX189" s="283">
        <v>10732</v>
      </c>
      <c r="CY189" s="283">
        <v>10672.5</v>
      </c>
      <c r="CZ189" s="283">
        <v>10613</v>
      </c>
      <c r="DA189" s="283">
        <v>10553.5</v>
      </c>
      <c r="DB189" s="283">
        <v>10494</v>
      </c>
    </row>
    <row r="190" spans="5:106" s="283" customFormat="1">
      <c r="E190" s="283">
        <v>-27</v>
      </c>
      <c r="F190" s="284">
        <v>14549</v>
      </c>
      <c r="G190" s="283">
        <v>14546.2</v>
      </c>
      <c r="H190" s="283">
        <v>14543.4</v>
      </c>
      <c r="I190" s="283">
        <v>14540.599999999999</v>
      </c>
      <c r="J190" s="283">
        <v>14537.8</v>
      </c>
      <c r="K190" s="283">
        <v>14535</v>
      </c>
      <c r="L190" s="283">
        <v>14532.199999999999</v>
      </c>
      <c r="M190" s="283">
        <v>14529.399999999998</v>
      </c>
      <c r="N190" s="283">
        <v>14526.599999999999</v>
      </c>
      <c r="O190" s="283">
        <v>14523.8</v>
      </c>
      <c r="P190" s="283">
        <v>14521</v>
      </c>
      <c r="Q190" s="283">
        <v>14513.400000000001</v>
      </c>
      <c r="R190" s="283">
        <v>14505.800000000001</v>
      </c>
      <c r="S190" s="283">
        <v>14498.2</v>
      </c>
      <c r="T190" s="283">
        <v>14490.600000000002</v>
      </c>
      <c r="U190" s="283">
        <v>14483.000000000002</v>
      </c>
      <c r="V190" s="283">
        <v>14475.400000000001</v>
      </c>
      <c r="W190" s="283">
        <v>14467.800000000001</v>
      </c>
      <c r="X190" s="283">
        <v>14460.2</v>
      </c>
      <c r="Y190" s="283">
        <v>14452.6</v>
      </c>
      <c r="Z190" s="283">
        <v>14445</v>
      </c>
      <c r="AA190" s="283">
        <v>14440.3</v>
      </c>
      <c r="AB190" s="283">
        <v>14435.6</v>
      </c>
      <c r="AC190" s="283">
        <v>14430.900000000001</v>
      </c>
      <c r="AD190" s="283">
        <v>14426.2</v>
      </c>
      <c r="AE190" s="283">
        <v>14421.5</v>
      </c>
      <c r="AF190" s="283">
        <v>14416.800000000001</v>
      </c>
      <c r="AG190" s="283">
        <v>14412.100000000002</v>
      </c>
      <c r="AH190" s="283">
        <v>14407.400000000001</v>
      </c>
      <c r="AI190" s="283">
        <v>14402.7</v>
      </c>
      <c r="AJ190" s="283">
        <v>14398</v>
      </c>
      <c r="AK190" s="283">
        <v>14365.099999999999</v>
      </c>
      <c r="AL190" s="283">
        <v>14332.199999999999</v>
      </c>
      <c r="AM190" s="283">
        <v>14299.3</v>
      </c>
      <c r="AN190" s="283">
        <v>14266.399999999998</v>
      </c>
      <c r="AO190" s="283">
        <v>14233.499999999998</v>
      </c>
      <c r="AP190" s="283">
        <v>14200.599999999999</v>
      </c>
      <c r="AQ190" s="283">
        <v>14167.699999999999</v>
      </c>
      <c r="AR190" s="283">
        <v>14134.8</v>
      </c>
      <c r="AS190" s="283">
        <v>14101.9</v>
      </c>
      <c r="AT190" s="283">
        <v>14069</v>
      </c>
      <c r="AU190" s="283">
        <v>14027.25</v>
      </c>
      <c r="AV190" s="283">
        <v>13985.5</v>
      </c>
      <c r="AW190" s="283">
        <v>13943.75</v>
      </c>
      <c r="AX190" s="283">
        <v>13902</v>
      </c>
      <c r="AY190" s="283">
        <v>13868</v>
      </c>
      <c r="AZ190" s="283">
        <v>13834</v>
      </c>
      <c r="BA190" s="283">
        <v>13800</v>
      </c>
      <c r="BB190" s="283">
        <v>13766</v>
      </c>
      <c r="BC190" s="283">
        <v>13724.625</v>
      </c>
      <c r="BD190" s="283">
        <v>13683.25</v>
      </c>
      <c r="BE190" s="283">
        <v>13641.875</v>
      </c>
      <c r="BF190" s="283">
        <v>13600.5</v>
      </c>
      <c r="BG190" s="283">
        <v>13562</v>
      </c>
      <c r="BH190" s="283">
        <v>13523.5</v>
      </c>
      <c r="BI190" s="283">
        <v>13485</v>
      </c>
      <c r="BJ190" s="283">
        <v>13446.5</v>
      </c>
      <c r="BK190" s="283">
        <v>13414.725000000006</v>
      </c>
      <c r="BL190" s="283">
        <v>13382.950000000012</v>
      </c>
      <c r="BM190" s="283">
        <v>13351.175000000017</v>
      </c>
      <c r="BN190" s="283">
        <v>13319.400000000023</v>
      </c>
      <c r="BO190" s="283">
        <v>13272.375000000011</v>
      </c>
      <c r="BP190" s="283">
        <v>13225.349999999999</v>
      </c>
      <c r="BQ190" s="283">
        <v>13178.324999999986</v>
      </c>
      <c r="BR190" s="283">
        <v>13131.299999999974</v>
      </c>
      <c r="BS190" s="283">
        <v>13068.47499999998</v>
      </c>
      <c r="BT190" s="283">
        <v>13005.649999999987</v>
      </c>
      <c r="BU190" s="283">
        <v>12942.824999999993</v>
      </c>
      <c r="BV190" s="283">
        <v>12880</v>
      </c>
      <c r="BW190" s="283">
        <v>12797.96</v>
      </c>
      <c r="BX190" s="283">
        <v>12715.919999999998</v>
      </c>
      <c r="BY190" s="283">
        <v>12633.879999999997</v>
      </c>
      <c r="BZ190" s="283">
        <v>12551.839999999997</v>
      </c>
      <c r="CA190" s="283">
        <v>12464.379999999997</v>
      </c>
      <c r="CB190" s="283">
        <v>12376.919999999998</v>
      </c>
      <c r="CC190" s="283">
        <v>12289.46</v>
      </c>
      <c r="CD190" s="283">
        <v>12202</v>
      </c>
      <c r="CE190" s="283">
        <v>12136</v>
      </c>
      <c r="CF190" s="283">
        <v>12070</v>
      </c>
      <c r="CG190" s="283">
        <v>12004</v>
      </c>
      <c r="CH190" s="283">
        <v>11938</v>
      </c>
      <c r="CI190" s="283">
        <v>11856.75</v>
      </c>
      <c r="CJ190" s="283">
        <v>11775.5</v>
      </c>
      <c r="CK190" s="283">
        <v>11694.25</v>
      </c>
      <c r="CL190" s="283">
        <v>11613</v>
      </c>
      <c r="CM190" s="283">
        <v>11545.5</v>
      </c>
      <c r="CN190" s="283">
        <v>11478</v>
      </c>
      <c r="CO190" s="283">
        <v>11410.5</v>
      </c>
      <c r="CP190" s="283">
        <v>11343</v>
      </c>
      <c r="CQ190" s="283">
        <v>11266</v>
      </c>
      <c r="CR190" s="283">
        <v>11189</v>
      </c>
      <c r="CS190" s="283">
        <v>11112</v>
      </c>
      <c r="CT190" s="283">
        <v>11035</v>
      </c>
      <c r="CU190" s="283">
        <v>10962</v>
      </c>
      <c r="CV190" s="283">
        <v>10889</v>
      </c>
      <c r="CW190" s="283">
        <v>10816</v>
      </c>
      <c r="CX190" s="283">
        <v>10743</v>
      </c>
      <c r="CY190" s="283">
        <v>10683.125</v>
      </c>
      <c r="CZ190" s="283">
        <v>10623.25</v>
      </c>
      <c r="DA190" s="283">
        <v>10563.375</v>
      </c>
      <c r="DB190" s="283">
        <v>10503.5</v>
      </c>
    </row>
    <row r="191" spans="5:106" s="283" customFormat="1">
      <c r="E191" s="283">
        <v>-26</v>
      </c>
      <c r="F191" s="284">
        <v>14542</v>
      </c>
      <c r="G191" s="283">
        <v>14539.599999999999</v>
      </c>
      <c r="H191" s="283">
        <v>14537.199999999999</v>
      </c>
      <c r="I191" s="283">
        <v>14534.8</v>
      </c>
      <c r="J191" s="283">
        <v>14532.399999999998</v>
      </c>
      <c r="K191" s="283">
        <v>14529.999999999998</v>
      </c>
      <c r="L191" s="283">
        <v>14527.599999999999</v>
      </c>
      <c r="M191" s="283">
        <v>14525.199999999999</v>
      </c>
      <c r="N191" s="283">
        <v>14522.8</v>
      </c>
      <c r="O191" s="283">
        <v>14520.4</v>
      </c>
      <c r="P191" s="283">
        <v>14518</v>
      </c>
      <c r="Q191" s="283">
        <v>14511.2</v>
      </c>
      <c r="R191" s="283">
        <v>14504.4</v>
      </c>
      <c r="S191" s="283">
        <v>14497.599999999999</v>
      </c>
      <c r="T191" s="283">
        <v>14490.8</v>
      </c>
      <c r="U191" s="283">
        <v>14484</v>
      </c>
      <c r="V191" s="283">
        <v>14477.199999999999</v>
      </c>
      <c r="W191" s="283">
        <v>14470.399999999998</v>
      </c>
      <c r="X191" s="283">
        <v>14463.599999999999</v>
      </c>
      <c r="Y191" s="283">
        <v>14456.8</v>
      </c>
      <c r="Z191" s="283">
        <v>14450</v>
      </c>
      <c r="AA191" s="283">
        <v>14444.400000000001</v>
      </c>
      <c r="AB191" s="283">
        <v>14438.800000000001</v>
      </c>
      <c r="AC191" s="283">
        <v>14433.2</v>
      </c>
      <c r="AD191" s="283">
        <v>14427.600000000002</v>
      </c>
      <c r="AE191" s="283">
        <v>14422.000000000002</v>
      </c>
      <c r="AF191" s="283">
        <v>14416.400000000001</v>
      </c>
      <c r="AG191" s="283">
        <v>14410.800000000001</v>
      </c>
      <c r="AH191" s="283">
        <v>14405.2</v>
      </c>
      <c r="AI191" s="283">
        <v>14399.6</v>
      </c>
      <c r="AJ191" s="283">
        <v>14394</v>
      </c>
      <c r="AK191" s="283">
        <v>14360.8</v>
      </c>
      <c r="AL191" s="283">
        <v>14327.6</v>
      </c>
      <c r="AM191" s="283">
        <v>14294.400000000001</v>
      </c>
      <c r="AN191" s="283">
        <v>14261.2</v>
      </c>
      <c r="AO191" s="283">
        <v>14228</v>
      </c>
      <c r="AP191" s="283">
        <v>14194.800000000001</v>
      </c>
      <c r="AQ191" s="283">
        <v>14161.600000000002</v>
      </c>
      <c r="AR191" s="283">
        <v>14128.400000000001</v>
      </c>
      <c r="AS191" s="283">
        <v>14095.2</v>
      </c>
      <c r="AT191" s="283">
        <v>14062</v>
      </c>
      <c r="AU191" s="283">
        <v>14020.5</v>
      </c>
      <c r="AV191" s="283">
        <v>13979</v>
      </c>
      <c r="AW191" s="283">
        <v>13937.5</v>
      </c>
      <c r="AX191" s="283">
        <v>13896</v>
      </c>
      <c r="AY191" s="283">
        <v>13861.5</v>
      </c>
      <c r="AZ191" s="283">
        <v>13827</v>
      </c>
      <c r="BA191" s="283">
        <v>13792.5</v>
      </c>
      <c r="BB191" s="283">
        <v>13758</v>
      </c>
      <c r="BC191" s="283">
        <v>13717</v>
      </c>
      <c r="BD191" s="283">
        <v>13676</v>
      </c>
      <c r="BE191" s="283">
        <v>13635</v>
      </c>
      <c r="BF191" s="283">
        <v>13594</v>
      </c>
      <c r="BG191" s="283">
        <v>13554.75</v>
      </c>
      <c r="BH191" s="283">
        <v>13515.5</v>
      </c>
      <c r="BI191" s="283">
        <v>13476.25</v>
      </c>
      <c r="BJ191" s="283">
        <v>13437</v>
      </c>
      <c r="BK191" s="283">
        <v>13406.550000000007</v>
      </c>
      <c r="BL191" s="283">
        <v>13376.100000000011</v>
      </c>
      <c r="BM191" s="283">
        <v>13345.650000000016</v>
      </c>
      <c r="BN191" s="283">
        <v>13315.200000000023</v>
      </c>
      <c r="BO191" s="283">
        <v>13267.797500000011</v>
      </c>
      <c r="BP191" s="283">
        <v>13220.394999999999</v>
      </c>
      <c r="BQ191" s="283">
        <v>13172.992499999986</v>
      </c>
      <c r="BR191" s="283">
        <v>13125.589999999975</v>
      </c>
      <c r="BS191" s="283">
        <v>13069.192499999981</v>
      </c>
      <c r="BT191" s="283">
        <v>13012.794999999987</v>
      </c>
      <c r="BU191" s="283">
        <v>12956.397499999994</v>
      </c>
      <c r="BV191" s="283">
        <v>12900</v>
      </c>
      <c r="BW191" s="283">
        <v>12817.2775</v>
      </c>
      <c r="BX191" s="283">
        <v>12734.554999999998</v>
      </c>
      <c r="BY191" s="283">
        <v>12651.832499999997</v>
      </c>
      <c r="BZ191" s="283">
        <v>12569.109999999997</v>
      </c>
      <c r="CA191" s="283">
        <v>12480.832499999997</v>
      </c>
      <c r="CB191" s="283">
        <v>12392.554999999998</v>
      </c>
      <c r="CC191" s="283">
        <v>12304.2775</v>
      </c>
      <c r="CD191" s="283">
        <v>12216</v>
      </c>
      <c r="CE191" s="283">
        <v>12148</v>
      </c>
      <c r="CF191" s="283">
        <v>12080</v>
      </c>
      <c r="CG191" s="283">
        <v>12012</v>
      </c>
      <c r="CH191" s="283">
        <v>11944</v>
      </c>
      <c r="CI191" s="283">
        <v>11864</v>
      </c>
      <c r="CJ191" s="283">
        <v>11784</v>
      </c>
      <c r="CK191" s="283">
        <v>11704</v>
      </c>
      <c r="CL191" s="283">
        <v>11624</v>
      </c>
      <c r="CM191" s="283">
        <v>11556.5</v>
      </c>
      <c r="CN191" s="283">
        <v>11489</v>
      </c>
      <c r="CO191" s="283">
        <v>11421.5</v>
      </c>
      <c r="CP191" s="283">
        <v>11354</v>
      </c>
      <c r="CQ191" s="283">
        <v>11275.5</v>
      </c>
      <c r="CR191" s="283">
        <v>11197</v>
      </c>
      <c r="CS191" s="283">
        <v>11118.5</v>
      </c>
      <c r="CT191" s="283">
        <v>11040</v>
      </c>
      <c r="CU191" s="283">
        <v>10968.5</v>
      </c>
      <c r="CV191" s="283">
        <v>10897</v>
      </c>
      <c r="CW191" s="283">
        <v>10825.5</v>
      </c>
      <c r="CX191" s="283">
        <v>10754</v>
      </c>
      <c r="CY191" s="283">
        <v>10693.75</v>
      </c>
      <c r="CZ191" s="283">
        <v>10633.5</v>
      </c>
      <c r="DA191" s="283">
        <v>10573.25</v>
      </c>
      <c r="DB191" s="283">
        <v>10513</v>
      </c>
    </row>
    <row r="192" spans="5:106" s="283" customFormat="1">
      <c r="E192" s="283">
        <v>-25</v>
      </c>
      <c r="F192" s="284">
        <v>14535</v>
      </c>
      <c r="G192" s="283">
        <v>14533</v>
      </c>
      <c r="H192" s="283">
        <v>14531</v>
      </c>
      <c r="I192" s="283">
        <v>14529</v>
      </c>
      <c r="J192" s="283">
        <v>14527</v>
      </c>
      <c r="K192" s="283">
        <v>14525</v>
      </c>
      <c r="L192" s="283">
        <v>14523</v>
      </c>
      <c r="M192" s="283">
        <v>14521</v>
      </c>
      <c r="N192" s="283">
        <v>14519</v>
      </c>
      <c r="O192" s="283">
        <v>14517</v>
      </c>
      <c r="P192" s="283">
        <v>14515</v>
      </c>
      <c r="Q192" s="283">
        <v>14509</v>
      </c>
      <c r="R192" s="283">
        <v>14503</v>
      </c>
      <c r="S192" s="283">
        <v>14497</v>
      </c>
      <c r="T192" s="283">
        <v>14491</v>
      </c>
      <c r="U192" s="283">
        <v>14485</v>
      </c>
      <c r="V192" s="283">
        <v>14479</v>
      </c>
      <c r="W192" s="283">
        <v>14473</v>
      </c>
      <c r="X192" s="283">
        <v>14467</v>
      </c>
      <c r="Y192" s="283">
        <v>14461</v>
      </c>
      <c r="Z192" s="283">
        <v>14455</v>
      </c>
      <c r="AA192" s="283">
        <v>14448.5</v>
      </c>
      <c r="AB192" s="283">
        <v>14442</v>
      </c>
      <c r="AC192" s="283">
        <v>14435.5</v>
      </c>
      <c r="AD192" s="283">
        <v>14429</v>
      </c>
      <c r="AE192" s="283">
        <v>14422.5</v>
      </c>
      <c r="AF192" s="283">
        <v>14416</v>
      </c>
      <c r="AG192" s="283">
        <v>14409.5</v>
      </c>
      <c r="AH192" s="283">
        <v>14403</v>
      </c>
      <c r="AI192" s="283">
        <v>14396.5</v>
      </c>
      <c r="AJ192" s="283">
        <v>14390</v>
      </c>
      <c r="AK192" s="283">
        <v>14356.5</v>
      </c>
      <c r="AL192" s="283">
        <v>14323</v>
      </c>
      <c r="AM192" s="283">
        <v>14289.5</v>
      </c>
      <c r="AN192" s="283">
        <v>14256</v>
      </c>
      <c r="AO192" s="283">
        <v>14222.5</v>
      </c>
      <c r="AP192" s="283">
        <v>14189</v>
      </c>
      <c r="AQ192" s="283">
        <v>14155.5</v>
      </c>
      <c r="AR192" s="283">
        <v>14122</v>
      </c>
      <c r="AS192" s="283">
        <v>14088.5</v>
      </c>
      <c r="AT192" s="283">
        <v>14055</v>
      </c>
      <c r="AU192" s="283">
        <v>14013.75</v>
      </c>
      <c r="AV192" s="283">
        <v>13972.5</v>
      </c>
      <c r="AW192" s="283">
        <v>13931.25</v>
      </c>
      <c r="AX192" s="283">
        <v>13890</v>
      </c>
      <c r="AY192" s="283">
        <v>13855</v>
      </c>
      <c r="AZ192" s="283">
        <v>13820</v>
      </c>
      <c r="BA192" s="283">
        <v>13785</v>
      </c>
      <c r="BB192" s="283">
        <v>13750</v>
      </c>
      <c r="BC192" s="283">
        <v>13709.375</v>
      </c>
      <c r="BD192" s="283">
        <v>13668.75</v>
      </c>
      <c r="BE192" s="283">
        <v>13628.125</v>
      </c>
      <c r="BF192" s="283">
        <v>13587.5</v>
      </c>
      <c r="BG192" s="283">
        <v>13547.5</v>
      </c>
      <c r="BH192" s="283">
        <v>13507.5</v>
      </c>
      <c r="BI192" s="283">
        <v>13467.5</v>
      </c>
      <c r="BJ192" s="283">
        <v>13427.5</v>
      </c>
      <c r="BK192" s="283">
        <v>13398.375000000005</v>
      </c>
      <c r="BL192" s="283">
        <v>13369.250000000011</v>
      </c>
      <c r="BM192" s="283">
        <v>13340.125000000016</v>
      </c>
      <c r="BN192" s="283">
        <v>13311.000000000022</v>
      </c>
      <c r="BO192" s="283">
        <v>13263.22000000001</v>
      </c>
      <c r="BP192" s="283">
        <v>13215.439999999999</v>
      </c>
      <c r="BQ192" s="283">
        <v>13167.659999999987</v>
      </c>
      <c r="BR192" s="283">
        <v>13119.879999999976</v>
      </c>
      <c r="BS192" s="283">
        <v>13063.674999999977</v>
      </c>
      <c r="BT192" s="283">
        <v>13007.469999999981</v>
      </c>
      <c r="BU192" s="283">
        <v>12951.264999999985</v>
      </c>
      <c r="BV192" s="283">
        <v>12895.059999999987</v>
      </c>
      <c r="BW192" s="283">
        <v>12828.25</v>
      </c>
      <c r="BX192" s="283">
        <v>12740.719999999992</v>
      </c>
      <c r="BY192" s="283">
        <v>12663.549999999996</v>
      </c>
      <c r="BZ192" s="283">
        <v>12586.379999999997</v>
      </c>
      <c r="CA192" s="283">
        <v>12497.284999999998</v>
      </c>
      <c r="CB192" s="283">
        <v>12408.189999999999</v>
      </c>
      <c r="CC192" s="283">
        <v>12319.094999999999</v>
      </c>
      <c r="CD192" s="283">
        <v>12230</v>
      </c>
      <c r="CE192" s="283">
        <v>12160</v>
      </c>
      <c r="CF192" s="283">
        <v>12090</v>
      </c>
      <c r="CG192" s="283">
        <v>12020</v>
      </c>
      <c r="CH192" s="283">
        <v>11950</v>
      </c>
      <c r="CI192" s="283">
        <v>11871.25</v>
      </c>
      <c r="CJ192" s="283">
        <v>11792.5</v>
      </c>
      <c r="CK192" s="283">
        <v>11713.75</v>
      </c>
      <c r="CL192" s="283">
        <v>11635</v>
      </c>
      <c r="CM192" s="283">
        <v>11567.5</v>
      </c>
      <c r="CN192" s="283">
        <v>11500</v>
      </c>
      <c r="CO192" s="283">
        <v>11432.5</v>
      </c>
      <c r="CP192" s="283">
        <v>11365</v>
      </c>
      <c r="CQ192" s="283">
        <v>11285</v>
      </c>
      <c r="CR192" s="283">
        <v>11205</v>
      </c>
      <c r="CS192" s="283">
        <v>11125</v>
      </c>
      <c r="CT192" s="283">
        <v>11045</v>
      </c>
      <c r="CU192" s="283">
        <v>10975</v>
      </c>
      <c r="CV192" s="283">
        <v>10905</v>
      </c>
      <c r="CW192" s="283">
        <v>10835</v>
      </c>
      <c r="CX192" s="283">
        <v>10765</v>
      </c>
      <c r="CY192" s="283">
        <v>10704.375</v>
      </c>
      <c r="CZ192" s="283">
        <v>10643.75</v>
      </c>
      <c r="DA192" s="283">
        <v>10583.125</v>
      </c>
      <c r="DB192" s="283">
        <v>10522.5</v>
      </c>
    </row>
    <row r="193" spans="5:106" s="283" customFormat="1">
      <c r="E193" s="283">
        <v>-24</v>
      </c>
      <c r="F193" s="284">
        <v>14528</v>
      </c>
      <c r="G193" s="283">
        <v>14526.400000000001</v>
      </c>
      <c r="H193" s="283">
        <v>14524.800000000001</v>
      </c>
      <c r="I193" s="283">
        <v>14523.2</v>
      </c>
      <c r="J193" s="283">
        <v>14521.600000000002</v>
      </c>
      <c r="K193" s="283">
        <v>14520.000000000002</v>
      </c>
      <c r="L193" s="283">
        <v>14518.400000000001</v>
      </c>
      <c r="M193" s="283">
        <v>14516.800000000001</v>
      </c>
      <c r="N193" s="283">
        <v>14515.2</v>
      </c>
      <c r="O193" s="283">
        <v>14513.6</v>
      </c>
      <c r="P193" s="283">
        <v>14512</v>
      </c>
      <c r="Q193" s="283">
        <v>14506.8</v>
      </c>
      <c r="R193" s="283">
        <v>14501.6</v>
      </c>
      <c r="S193" s="283">
        <v>14496.400000000001</v>
      </c>
      <c r="T193" s="283">
        <v>14491.2</v>
      </c>
      <c r="U193" s="283">
        <v>14486</v>
      </c>
      <c r="V193" s="283">
        <v>14480.800000000001</v>
      </c>
      <c r="W193" s="283">
        <v>14475.600000000002</v>
      </c>
      <c r="X193" s="283">
        <v>14470.400000000001</v>
      </c>
      <c r="Y193" s="283">
        <v>14465.2</v>
      </c>
      <c r="Z193" s="283">
        <v>14460</v>
      </c>
      <c r="AA193" s="283">
        <v>14452.599999999999</v>
      </c>
      <c r="AB193" s="283">
        <v>14445.199999999999</v>
      </c>
      <c r="AC193" s="283">
        <v>14437.8</v>
      </c>
      <c r="AD193" s="283">
        <v>14430.399999999998</v>
      </c>
      <c r="AE193" s="283">
        <v>14422.999999999998</v>
      </c>
      <c r="AF193" s="283">
        <v>14415.599999999999</v>
      </c>
      <c r="AG193" s="283">
        <v>14408.199999999999</v>
      </c>
      <c r="AH193" s="283">
        <v>14400.8</v>
      </c>
      <c r="AI193" s="283">
        <v>14393.4</v>
      </c>
      <c r="AJ193" s="283">
        <v>14386</v>
      </c>
      <c r="AK193" s="283">
        <v>14352.2</v>
      </c>
      <c r="AL193" s="283">
        <v>14318.4</v>
      </c>
      <c r="AM193" s="283">
        <v>14284.599999999999</v>
      </c>
      <c r="AN193" s="283">
        <v>14250.8</v>
      </c>
      <c r="AO193" s="283">
        <v>14217</v>
      </c>
      <c r="AP193" s="283">
        <v>14183.199999999999</v>
      </c>
      <c r="AQ193" s="283">
        <v>14149.399999999998</v>
      </c>
      <c r="AR193" s="283">
        <v>14115.599999999999</v>
      </c>
      <c r="AS193" s="283">
        <v>14081.8</v>
      </c>
      <c r="AT193" s="283">
        <v>14048</v>
      </c>
      <c r="AU193" s="283">
        <v>14007</v>
      </c>
      <c r="AV193" s="283">
        <v>13966</v>
      </c>
      <c r="AW193" s="283">
        <v>13925</v>
      </c>
      <c r="AX193" s="283">
        <v>13884</v>
      </c>
      <c r="AY193" s="283">
        <v>13848.5</v>
      </c>
      <c r="AZ193" s="283">
        <v>13813</v>
      </c>
      <c r="BA193" s="283">
        <v>13777.5</v>
      </c>
      <c r="BB193" s="283">
        <v>13742</v>
      </c>
      <c r="BC193" s="283">
        <v>13701.75</v>
      </c>
      <c r="BD193" s="283">
        <v>13661.5</v>
      </c>
      <c r="BE193" s="283">
        <v>13621.25</v>
      </c>
      <c r="BF193" s="283">
        <v>13581</v>
      </c>
      <c r="BG193" s="283">
        <v>13540.25</v>
      </c>
      <c r="BH193" s="283">
        <v>13499.5</v>
      </c>
      <c r="BI193" s="283">
        <v>13458.75</v>
      </c>
      <c r="BJ193" s="283">
        <v>13418</v>
      </c>
      <c r="BK193" s="283">
        <v>13390.200000000004</v>
      </c>
      <c r="BL193" s="283">
        <v>13362.400000000011</v>
      </c>
      <c r="BM193" s="283">
        <v>13334.600000000017</v>
      </c>
      <c r="BN193" s="283">
        <v>13306.800000000021</v>
      </c>
      <c r="BO193" s="283">
        <v>13258.642500000009</v>
      </c>
      <c r="BP193" s="283">
        <v>13210.484999999999</v>
      </c>
      <c r="BQ193" s="283">
        <v>13162.327499999989</v>
      </c>
      <c r="BR193" s="283">
        <v>13114.169999999976</v>
      </c>
      <c r="BS193" s="283">
        <v>13058.189999999981</v>
      </c>
      <c r="BT193" s="283">
        <v>13002.209999999983</v>
      </c>
      <c r="BU193" s="283">
        <v>12946.229999999985</v>
      </c>
      <c r="BV193" s="283">
        <v>12890.249999999987</v>
      </c>
      <c r="BW193" s="283">
        <v>12818.599999999991</v>
      </c>
      <c r="BX193" s="283">
        <v>12746.949999999993</v>
      </c>
      <c r="BY193" s="283">
        <v>12675.299999999996</v>
      </c>
      <c r="BZ193" s="283">
        <v>12603.649999999998</v>
      </c>
      <c r="CA193" s="283">
        <v>12513.737499999999</v>
      </c>
      <c r="CB193" s="283">
        <v>12423.824999999999</v>
      </c>
      <c r="CC193" s="283">
        <v>12333.912499999999</v>
      </c>
      <c r="CD193" s="283">
        <v>12244</v>
      </c>
      <c r="CE193" s="283">
        <v>12172</v>
      </c>
      <c r="CF193" s="283">
        <v>12100</v>
      </c>
      <c r="CG193" s="283">
        <v>12028</v>
      </c>
      <c r="CH193" s="283">
        <v>11956</v>
      </c>
      <c r="CI193" s="283">
        <v>11878.5</v>
      </c>
      <c r="CJ193" s="283">
        <v>11801</v>
      </c>
      <c r="CK193" s="283">
        <v>11723.5</v>
      </c>
      <c r="CL193" s="283">
        <v>11646</v>
      </c>
      <c r="CM193" s="283">
        <v>11578.5</v>
      </c>
      <c r="CN193" s="283">
        <v>11511</v>
      </c>
      <c r="CO193" s="283">
        <v>11443.5</v>
      </c>
      <c r="CP193" s="283">
        <v>11376</v>
      </c>
      <c r="CQ193" s="283">
        <v>11294.5</v>
      </c>
      <c r="CR193" s="283">
        <v>11213</v>
      </c>
      <c r="CS193" s="283">
        <v>11131.5</v>
      </c>
      <c r="CT193" s="283">
        <v>11050</v>
      </c>
      <c r="CU193" s="283">
        <v>10981.5</v>
      </c>
      <c r="CV193" s="283">
        <v>10913</v>
      </c>
      <c r="CW193" s="283">
        <v>10844.5</v>
      </c>
      <c r="CX193" s="283">
        <v>10776</v>
      </c>
      <c r="CY193" s="283">
        <v>10715</v>
      </c>
      <c r="CZ193" s="283">
        <v>10654</v>
      </c>
      <c r="DA193" s="283">
        <v>10593</v>
      </c>
      <c r="DB193" s="283">
        <v>10532</v>
      </c>
    </row>
    <row r="194" spans="5:106" s="283" customFormat="1">
      <c r="E194" s="283">
        <v>-23</v>
      </c>
      <c r="F194" s="284">
        <v>14521</v>
      </c>
      <c r="G194" s="283">
        <v>14519.8</v>
      </c>
      <c r="H194" s="283">
        <v>14518.6</v>
      </c>
      <c r="I194" s="283">
        <v>14517.400000000001</v>
      </c>
      <c r="J194" s="283">
        <v>14516.2</v>
      </c>
      <c r="K194" s="283">
        <v>14515</v>
      </c>
      <c r="L194" s="283">
        <v>14513.800000000001</v>
      </c>
      <c r="M194" s="283">
        <v>14512.600000000002</v>
      </c>
      <c r="N194" s="283">
        <v>14511.400000000001</v>
      </c>
      <c r="O194" s="283">
        <v>14510.2</v>
      </c>
      <c r="P194" s="283">
        <v>14509</v>
      </c>
      <c r="Q194" s="283">
        <v>14504.599999999999</v>
      </c>
      <c r="R194" s="283">
        <v>14500.199999999999</v>
      </c>
      <c r="S194" s="283">
        <v>14495.8</v>
      </c>
      <c r="T194" s="283">
        <v>14491.399999999998</v>
      </c>
      <c r="U194" s="283">
        <v>14486.999999999998</v>
      </c>
      <c r="V194" s="283">
        <v>14482.599999999999</v>
      </c>
      <c r="W194" s="283">
        <v>14478.199999999999</v>
      </c>
      <c r="X194" s="283">
        <v>14473.8</v>
      </c>
      <c r="Y194" s="283">
        <v>14469.4</v>
      </c>
      <c r="Z194" s="283">
        <v>14465</v>
      </c>
      <c r="AA194" s="283">
        <v>14456.7</v>
      </c>
      <c r="AB194" s="283">
        <v>14448.4</v>
      </c>
      <c r="AC194" s="283">
        <v>14440.099999999999</v>
      </c>
      <c r="AD194" s="283">
        <v>14431.8</v>
      </c>
      <c r="AE194" s="283">
        <v>14423.5</v>
      </c>
      <c r="AF194" s="283">
        <v>14415.199999999999</v>
      </c>
      <c r="AG194" s="283">
        <v>14406.899999999998</v>
      </c>
      <c r="AH194" s="283">
        <v>14398.599999999999</v>
      </c>
      <c r="AI194" s="283">
        <v>14390.3</v>
      </c>
      <c r="AJ194" s="283">
        <v>14382</v>
      </c>
      <c r="AK194" s="283">
        <v>14347.900000000001</v>
      </c>
      <c r="AL194" s="283">
        <v>14313.800000000001</v>
      </c>
      <c r="AM194" s="283">
        <v>14279.7</v>
      </c>
      <c r="AN194" s="283">
        <v>14245.600000000002</v>
      </c>
      <c r="AO194" s="283">
        <v>14211.500000000002</v>
      </c>
      <c r="AP194" s="283">
        <v>14177.400000000001</v>
      </c>
      <c r="AQ194" s="283">
        <v>14143.300000000001</v>
      </c>
      <c r="AR194" s="283">
        <v>14109.2</v>
      </c>
      <c r="AS194" s="283">
        <v>14075.1</v>
      </c>
      <c r="AT194" s="283">
        <v>14041</v>
      </c>
      <c r="AU194" s="283">
        <v>14000.25</v>
      </c>
      <c r="AV194" s="283">
        <v>13959.5</v>
      </c>
      <c r="AW194" s="283">
        <v>13918.75</v>
      </c>
      <c r="AX194" s="283">
        <v>13878</v>
      </c>
      <c r="AY194" s="283">
        <v>13842</v>
      </c>
      <c r="AZ194" s="283">
        <v>13806</v>
      </c>
      <c r="BA194" s="283">
        <v>13770</v>
      </c>
      <c r="BB194" s="283">
        <v>13734</v>
      </c>
      <c r="BC194" s="283">
        <v>13694.125</v>
      </c>
      <c r="BD194" s="283">
        <v>13654.25</v>
      </c>
      <c r="BE194" s="283">
        <v>13614.375</v>
      </c>
      <c r="BF194" s="283">
        <v>13574.5</v>
      </c>
      <c r="BG194" s="283">
        <v>13533</v>
      </c>
      <c r="BH194" s="283">
        <v>13491.5</v>
      </c>
      <c r="BI194" s="283">
        <v>13450</v>
      </c>
      <c r="BJ194" s="283">
        <v>13408.5</v>
      </c>
      <c r="BK194" s="283">
        <v>13382.025000000005</v>
      </c>
      <c r="BL194" s="283">
        <v>13355.55000000001</v>
      </c>
      <c r="BM194" s="283">
        <v>13329.075000000015</v>
      </c>
      <c r="BN194" s="283">
        <v>13302.60000000002</v>
      </c>
      <c r="BO194" s="283">
        <v>13254.06500000001</v>
      </c>
      <c r="BP194" s="283">
        <v>13205.529999999999</v>
      </c>
      <c r="BQ194" s="283">
        <v>13156.994999999988</v>
      </c>
      <c r="BR194" s="283">
        <v>13108.459999999977</v>
      </c>
      <c r="BS194" s="283">
        <v>13052.70499999998</v>
      </c>
      <c r="BT194" s="283">
        <v>12996.949999999983</v>
      </c>
      <c r="BU194" s="283">
        <v>12941.194999999985</v>
      </c>
      <c r="BV194" s="283">
        <v>12885.439999999988</v>
      </c>
      <c r="BW194" s="283">
        <v>12830.969999999994</v>
      </c>
      <c r="BX194" s="283">
        <v>12776.5</v>
      </c>
      <c r="BY194" s="283">
        <v>12687.049999999996</v>
      </c>
      <c r="BZ194" s="283">
        <v>12620.919999999998</v>
      </c>
      <c r="CA194" s="283">
        <v>12530.189999999999</v>
      </c>
      <c r="CB194" s="283">
        <v>12439.46</v>
      </c>
      <c r="CC194" s="283">
        <v>12348.73</v>
      </c>
      <c r="CD194" s="283">
        <v>12258</v>
      </c>
      <c r="CE194" s="283">
        <v>12184</v>
      </c>
      <c r="CF194" s="283">
        <v>12110</v>
      </c>
      <c r="CG194" s="283">
        <v>12036</v>
      </c>
      <c r="CH194" s="283">
        <v>11962</v>
      </c>
      <c r="CI194" s="283">
        <v>11885.75</v>
      </c>
      <c r="CJ194" s="283">
        <v>11809.5</v>
      </c>
      <c r="CK194" s="283">
        <v>11733.25</v>
      </c>
      <c r="CL194" s="283">
        <v>11657</v>
      </c>
      <c r="CM194" s="283">
        <v>11589.5</v>
      </c>
      <c r="CN194" s="283">
        <v>11522</v>
      </c>
      <c r="CO194" s="283">
        <v>11454.5</v>
      </c>
      <c r="CP194" s="283">
        <v>11387</v>
      </c>
      <c r="CQ194" s="283">
        <v>11304</v>
      </c>
      <c r="CR194" s="283">
        <v>11221</v>
      </c>
      <c r="CS194" s="283">
        <v>11138</v>
      </c>
      <c r="CT194" s="283">
        <v>11055</v>
      </c>
      <c r="CU194" s="283">
        <v>10988</v>
      </c>
      <c r="CV194" s="283">
        <v>10921</v>
      </c>
      <c r="CW194" s="283">
        <v>10854</v>
      </c>
      <c r="CX194" s="283">
        <v>10787</v>
      </c>
      <c r="CY194" s="283">
        <v>10725.625</v>
      </c>
      <c r="CZ194" s="283">
        <v>10664.25</v>
      </c>
      <c r="DA194" s="283">
        <v>10602.875</v>
      </c>
      <c r="DB194" s="283">
        <v>10541.5</v>
      </c>
    </row>
    <row r="195" spans="5:106" s="283" customFormat="1">
      <c r="E195" s="283">
        <v>-22</v>
      </c>
      <c r="F195" s="284">
        <v>14514</v>
      </c>
      <c r="G195" s="283">
        <v>14513.2</v>
      </c>
      <c r="H195" s="283">
        <v>14512.4</v>
      </c>
      <c r="I195" s="283">
        <v>14511.599999999999</v>
      </c>
      <c r="J195" s="283">
        <v>14510.8</v>
      </c>
      <c r="K195" s="283">
        <v>14510</v>
      </c>
      <c r="L195" s="283">
        <v>14509.199999999999</v>
      </c>
      <c r="M195" s="283">
        <v>14508.399999999998</v>
      </c>
      <c r="N195" s="283">
        <v>14507.599999999999</v>
      </c>
      <c r="O195" s="283">
        <v>14506.8</v>
      </c>
      <c r="P195" s="283">
        <v>14506</v>
      </c>
      <c r="Q195" s="283">
        <v>14502.400000000001</v>
      </c>
      <c r="R195" s="283">
        <v>14498.800000000001</v>
      </c>
      <c r="S195" s="283">
        <v>14495.2</v>
      </c>
      <c r="T195" s="283">
        <v>14491.600000000002</v>
      </c>
      <c r="U195" s="283">
        <v>14488.000000000002</v>
      </c>
      <c r="V195" s="283">
        <v>14484.400000000001</v>
      </c>
      <c r="W195" s="283">
        <v>14480.800000000001</v>
      </c>
      <c r="X195" s="283">
        <v>14477.2</v>
      </c>
      <c r="Y195" s="283">
        <v>14473.6</v>
      </c>
      <c r="Z195" s="283">
        <v>14470</v>
      </c>
      <c r="AA195" s="283">
        <v>14460.8</v>
      </c>
      <c r="AB195" s="283">
        <v>14451.6</v>
      </c>
      <c r="AC195" s="283">
        <v>14442.400000000001</v>
      </c>
      <c r="AD195" s="283">
        <v>14433.2</v>
      </c>
      <c r="AE195" s="283">
        <v>14424</v>
      </c>
      <c r="AF195" s="283">
        <v>14414.800000000001</v>
      </c>
      <c r="AG195" s="283">
        <v>14405.600000000002</v>
      </c>
      <c r="AH195" s="283">
        <v>14396.400000000001</v>
      </c>
      <c r="AI195" s="283">
        <v>14387.2</v>
      </c>
      <c r="AJ195" s="283">
        <v>14378</v>
      </c>
      <c r="AK195" s="283">
        <v>14343.599999999999</v>
      </c>
      <c r="AL195" s="283">
        <v>14309.199999999999</v>
      </c>
      <c r="AM195" s="283">
        <v>14274.8</v>
      </c>
      <c r="AN195" s="283">
        <v>14240.399999999998</v>
      </c>
      <c r="AO195" s="283">
        <v>14205.999999999998</v>
      </c>
      <c r="AP195" s="283">
        <v>14171.599999999999</v>
      </c>
      <c r="AQ195" s="283">
        <v>14137.199999999999</v>
      </c>
      <c r="AR195" s="283">
        <v>14102.8</v>
      </c>
      <c r="AS195" s="283">
        <v>14068.4</v>
      </c>
      <c r="AT195" s="283">
        <v>14034</v>
      </c>
      <c r="AU195" s="283">
        <v>13993.5</v>
      </c>
      <c r="AV195" s="283">
        <v>13953</v>
      </c>
      <c r="AW195" s="283">
        <v>13912.5</v>
      </c>
      <c r="AX195" s="283">
        <v>13872</v>
      </c>
      <c r="AY195" s="283">
        <v>13835.5</v>
      </c>
      <c r="AZ195" s="283">
        <v>13799</v>
      </c>
      <c r="BA195" s="283">
        <v>13762.5</v>
      </c>
      <c r="BB195" s="283">
        <v>13726</v>
      </c>
      <c r="BC195" s="283">
        <v>13686.5</v>
      </c>
      <c r="BD195" s="283">
        <v>13647</v>
      </c>
      <c r="BE195" s="283">
        <v>13607.5</v>
      </c>
      <c r="BF195" s="283">
        <v>13568</v>
      </c>
      <c r="BG195" s="283">
        <v>13525.75</v>
      </c>
      <c r="BH195" s="283">
        <v>13483.5</v>
      </c>
      <c r="BI195" s="283">
        <v>13441.25</v>
      </c>
      <c r="BJ195" s="283">
        <v>13399</v>
      </c>
      <c r="BK195" s="283">
        <v>13373.850000000006</v>
      </c>
      <c r="BL195" s="283">
        <v>13348.70000000001</v>
      </c>
      <c r="BM195" s="283">
        <v>13323.550000000014</v>
      </c>
      <c r="BN195" s="283">
        <v>13298.40000000002</v>
      </c>
      <c r="BO195" s="283">
        <v>13249.48750000001</v>
      </c>
      <c r="BP195" s="283">
        <v>13200.574999999999</v>
      </c>
      <c r="BQ195" s="283">
        <v>13151.662499999988</v>
      </c>
      <c r="BR195" s="283">
        <v>13102.749999999978</v>
      </c>
      <c r="BS195" s="283">
        <v>13047.219999999979</v>
      </c>
      <c r="BT195" s="283">
        <v>12991.689999999982</v>
      </c>
      <c r="BU195" s="283">
        <v>12936.159999999985</v>
      </c>
      <c r="BV195" s="283">
        <v>12880.629999999988</v>
      </c>
      <c r="BW195" s="283">
        <v>12820.01999999999</v>
      </c>
      <c r="BX195" s="283">
        <v>12759.409999999993</v>
      </c>
      <c r="BY195" s="283">
        <v>12698.799999999996</v>
      </c>
      <c r="BZ195" s="283">
        <v>12638.189999999999</v>
      </c>
      <c r="CA195" s="283">
        <v>12546.642499999998</v>
      </c>
      <c r="CB195" s="283">
        <v>12455.094999999999</v>
      </c>
      <c r="CC195" s="283">
        <v>12363.547500000001</v>
      </c>
      <c r="CD195" s="283">
        <v>12272</v>
      </c>
      <c r="CE195" s="283">
        <v>12196</v>
      </c>
      <c r="CF195" s="283">
        <v>12120</v>
      </c>
      <c r="CG195" s="283">
        <v>12044</v>
      </c>
      <c r="CH195" s="283">
        <v>11968</v>
      </c>
      <c r="CI195" s="283">
        <v>11893</v>
      </c>
      <c r="CJ195" s="283">
        <v>11818</v>
      </c>
      <c r="CK195" s="283">
        <v>11743</v>
      </c>
      <c r="CL195" s="283">
        <v>11668</v>
      </c>
      <c r="CM195" s="283">
        <v>11600.5</v>
      </c>
      <c r="CN195" s="283">
        <v>11533</v>
      </c>
      <c r="CO195" s="283">
        <v>11465.5</v>
      </c>
      <c r="CP195" s="283">
        <v>11398</v>
      </c>
      <c r="CQ195" s="283">
        <v>11313.5</v>
      </c>
      <c r="CR195" s="283">
        <v>11229</v>
      </c>
      <c r="CS195" s="283">
        <v>11144.5</v>
      </c>
      <c r="CT195" s="283">
        <v>11060</v>
      </c>
      <c r="CU195" s="283">
        <v>10994.5</v>
      </c>
      <c r="CV195" s="283">
        <v>10929</v>
      </c>
      <c r="CW195" s="283">
        <v>10863.5</v>
      </c>
      <c r="CX195" s="283">
        <v>10798</v>
      </c>
      <c r="CY195" s="283">
        <v>10736.25</v>
      </c>
      <c r="CZ195" s="283">
        <v>10674.5</v>
      </c>
      <c r="DA195" s="283">
        <v>10612.75</v>
      </c>
      <c r="DB195" s="283">
        <v>10551</v>
      </c>
    </row>
    <row r="196" spans="5:106" s="283" customFormat="1">
      <c r="E196" s="283">
        <v>-21</v>
      </c>
      <c r="F196" s="284">
        <v>14507</v>
      </c>
      <c r="G196" s="283">
        <v>14506.599999999999</v>
      </c>
      <c r="H196" s="283">
        <v>14506.199999999999</v>
      </c>
      <c r="I196" s="283">
        <v>14505.8</v>
      </c>
      <c r="J196" s="283">
        <v>14505.399999999998</v>
      </c>
      <c r="K196" s="283">
        <v>14504.999999999998</v>
      </c>
      <c r="L196" s="283">
        <v>14504.599999999999</v>
      </c>
      <c r="M196" s="283">
        <v>14504.199999999999</v>
      </c>
      <c r="N196" s="283">
        <v>14503.8</v>
      </c>
      <c r="O196" s="283">
        <v>14503.4</v>
      </c>
      <c r="P196" s="283">
        <v>14503</v>
      </c>
      <c r="Q196" s="283">
        <v>14500.2</v>
      </c>
      <c r="R196" s="283">
        <v>14497.4</v>
      </c>
      <c r="S196" s="283">
        <v>14494.599999999999</v>
      </c>
      <c r="T196" s="283">
        <v>14491.8</v>
      </c>
      <c r="U196" s="283">
        <v>14489</v>
      </c>
      <c r="V196" s="283">
        <v>14486.199999999999</v>
      </c>
      <c r="W196" s="283">
        <v>14483.399999999998</v>
      </c>
      <c r="X196" s="283">
        <v>14480.599999999999</v>
      </c>
      <c r="Y196" s="283">
        <v>14477.8</v>
      </c>
      <c r="Z196" s="283">
        <v>14475</v>
      </c>
      <c r="AA196" s="283">
        <v>14464.900000000001</v>
      </c>
      <c r="AB196" s="283">
        <v>14454.800000000001</v>
      </c>
      <c r="AC196" s="283">
        <v>14444.7</v>
      </c>
      <c r="AD196" s="283">
        <v>14434.600000000002</v>
      </c>
      <c r="AE196" s="283">
        <v>14424.500000000002</v>
      </c>
      <c r="AF196" s="283">
        <v>14414.400000000001</v>
      </c>
      <c r="AG196" s="283">
        <v>14404.300000000001</v>
      </c>
      <c r="AH196" s="283">
        <v>14394.2</v>
      </c>
      <c r="AI196" s="283">
        <v>14384.1</v>
      </c>
      <c r="AJ196" s="283">
        <v>14374</v>
      </c>
      <c r="AK196" s="283">
        <v>14339.3</v>
      </c>
      <c r="AL196" s="283">
        <v>14304.6</v>
      </c>
      <c r="AM196" s="283">
        <v>14269.900000000001</v>
      </c>
      <c r="AN196" s="283">
        <v>14235.2</v>
      </c>
      <c r="AO196" s="283">
        <v>14200.5</v>
      </c>
      <c r="AP196" s="283">
        <v>14165.800000000001</v>
      </c>
      <c r="AQ196" s="283">
        <v>14131.100000000002</v>
      </c>
      <c r="AR196" s="283">
        <v>14096.400000000001</v>
      </c>
      <c r="AS196" s="283">
        <v>14061.7</v>
      </c>
      <c r="AT196" s="283">
        <v>14027</v>
      </c>
      <c r="AU196" s="283">
        <v>13986.75</v>
      </c>
      <c r="AV196" s="283">
        <v>13946.5</v>
      </c>
      <c r="AW196" s="283">
        <v>13906.25</v>
      </c>
      <c r="AX196" s="283">
        <v>13866</v>
      </c>
      <c r="AY196" s="283">
        <v>13829</v>
      </c>
      <c r="AZ196" s="283">
        <v>13792</v>
      </c>
      <c r="BA196" s="283">
        <v>13755</v>
      </c>
      <c r="BB196" s="283">
        <v>13718</v>
      </c>
      <c r="BC196" s="283">
        <v>13678.875</v>
      </c>
      <c r="BD196" s="283">
        <v>13639.75</v>
      </c>
      <c r="BE196" s="283">
        <v>13600.625</v>
      </c>
      <c r="BF196" s="283">
        <v>13561.5</v>
      </c>
      <c r="BG196" s="283">
        <v>13518.5</v>
      </c>
      <c r="BH196" s="283">
        <v>13475.5</v>
      </c>
      <c r="BI196" s="283">
        <v>13432.5</v>
      </c>
      <c r="BJ196" s="283">
        <v>13389.5</v>
      </c>
      <c r="BK196" s="283">
        <v>13365.675000000005</v>
      </c>
      <c r="BL196" s="283">
        <v>13341.850000000009</v>
      </c>
      <c r="BM196" s="283">
        <v>13318.025000000014</v>
      </c>
      <c r="BN196" s="283">
        <v>13294.200000000019</v>
      </c>
      <c r="BO196" s="283">
        <v>13244.910000000009</v>
      </c>
      <c r="BP196" s="283">
        <v>13195.619999999999</v>
      </c>
      <c r="BQ196" s="283">
        <v>13146.329999999989</v>
      </c>
      <c r="BR196" s="283">
        <v>13097.039999999979</v>
      </c>
      <c r="BS196" s="283">
        <v>13041.734999999982</v>
      </c>
      <c r="BT196" s="283">
        <v>12986.429999999984</v>
      </c>
      <c r="BU196" s="283">
        <v>12931.124999999985</v>
      </c>
      <c r="BV196" s="283">
        <v>12875.819999999989</v>
      </c>
      <c r="BW196" s="283">
        <v>12825.463333333326</v>
      </c>
      <c r="BX196" s="283">
        <v>12775.106666666663</v>
      </c>
      <c r="BY196" s="283">
        <v>12724.75</v>
      </c>
      <c r="BZ196" s="283">
        <v>12655.46</v>
      </c>
      <c r="CA196" s="283">
        <v>12563.094999999999</v>
      </c>
      <c r="CB196" s="283">
        <v>12470.73</v>
      </c>
      <c r="CC196" s="283">
        <v>12378.365</v>
      </c>
      <c r="CD196" s="283">
        <v>12286</v>
      </c>
      <c r="CE196" s="283">
        <v>12208</v>
      </c>
      <c r="CF196" s="283">
        <v>12130</v>
      </c>
      <c r="CG196" s="283">
        <v>12052</v>
      </c>
      <c r="CH196" s="283">
        <v>11974</v>
      </c>
      <c r="CI196" s="283">
        <v>11900.25</v>
      </c>
      <c r="CJ196" s="283">
        <v>11826.5</v>
      </c>
      <c r="CK196" s="283">
        <v>11752.75</v>
      </c>
      <c r="CL196" s="283">
        <v>11679</v>
      </c>
      <c r="CM196" s="283">
        <v>11611.5</v>
      </c>
      <c r="CN196" s="283">
        <v>11544</v>
      </c>
      <c r="CO196" s="283">
        <v>11476.5</v>
      </c>
      <c r="CP196" s="283">
        <v>11409</v>
      </c>
      <c r="CQ196" s="283">
        <v>11323</v>
      </c>
      <c r="CR196" s="283">
        <v>11237</v>
      </c>
      <c r="CS196" s="283">
        <v>11151</v>
      </c>
      <c r="CT196" s="283">
        <v>11065</v>
      </c>
      <c r="CU196" s="283">
        <v>11001</v>
      </c>
      <c r="CV196" s="283">
        <v>10937</v>
      </c>
      <c r="CW196" s="283">
        <v>10873</v>
      </c>
      <c r="CX196" s="283">
        <v>10809</v>
      </c>
      <c r="CY196" s="283">
        <v>10746.875</v>
      </c>
      <c r="CZ196" s="283">
        <v>10684.75</v>
      </c>
      <c r="DA196" s="283">
        <v>10622.625</v>
      </c>
      <c r="DB196" s="283">
        <v>10560.5</v>
      </c>
    </row>
    <row r="197" spans="5:106" s="283" customFormat="1">
      <c r="E197" s="283">
        <v>-20</v>
      </c>
      <c r="F197" s="284">
        <v>14500</v>
      </c>
      <c r="G197" s="283">
        <v>14500</v>
      </c>
      <c r="H197" s="283">
        <v>14500</v>
      </c>
      <c r="I197" s="283">
        <v>14500</v>
      </c>
      <c r="J197" s="283">
        <v>14500</v>
      </c>
      <c r="K197" s="283">
        <v>14500</v>
      </c>
      <c r="L197" s="283">
        <v>14500</v>
      </c>
      <c r="M197" s="283">
        <v>14500</v>
      </c>
      <c r="N197" s="283">
        <v>14500</v>
      </c>
      <c r="O197" s="283">
        <v>14500</v>
      </c>
      <c r="P197" s="283">
        <v>14500</v>
      </c>
      <c r="Q197" s="283">
        <v>14498</v>
      </c>
      <c r="R197" s="283">
        <v>14496</v>
      </c>
      <c r="S197" s="283">
        <v>14494</v>
      </c>
      <c r="T197" s="283">
        <v>14492</v>
      </c>
      <c r="U197" s="283">
        <v>14490</v>
      </c>
      <c r="V197" s="283">
        <v>14488</v>
      </c>
      <c r="W197" s="283">
        <v>14486</v>
      </c>
      <c r="X197" s="283">
        <v>14484</v>
      </c>
      <c r="Y197" s="283">
        <v>14482</v>
      </c>
      <c r="Z197" s="283">
        <v>14480</v>
      </c>
      <c r="AA197" s="283">
        <v>14469</v>
      </c>
      <c r="AB197" s="283">
        <v>14458</v>
      </c>
      <c r="AC197" s="283">
        <v>14447</v>
      </c>
      <c r="AD197" s="283">
        <v>14436</v>
      </c>
      <c r="AE197" s="283">
        <v>14425</v>
      </c>
      <c r="AF197" s="283">
        <v>14414</v>
      </c>
      <c r="AG197" s="283">
        <v>14403</v>
      </c>
      <c r="AH197" s="283">
        <v>14392</v>
      </c>
      <c r="AI197" s="283">
        <v>14381</v>
      </c>
      <c r="AJ197" s="283">
        <v>14370</v>
      </c>
      <c r="AK197" s="283">
        <v>14335</v>
      </c>
      <c r="AL197" s="283">
        <v>14300</v>
      </c>
      <c r="AM197" s="283">
        <v>14265</v>
      </c>
      <c r="AN197" s="283">
        <v>14230</v>
      </c>
      <c r="AO197" s="283">
        <v>14195</v>
      </c>
      <c r="AP197" s="283">
        <v>14160</v>
      </c>
      <c r="AQ197" s="283">
        <v>14125</v>
      </c>
      <c r="AR197" s="283">
        <v>14090</v>
      </c>
      <c r="AS197" s="283">
        <v>14055</v>
      </c>
      <c r="AT197" s="283">
        <v>14020</v>
      </c>
      <c r="AU197" s="283">
        <v>13980</v>
      </c>
      <c r="AV197" s="283">
        <v>13940</v>
      </c>
      <c r="AW197" s="283">
        <v>13900</v>
      </c>
      <c r="AX197" s="283">
        <v>13860</v>
      </c>
      <c r="AY197" s="283">
        <v>13822.5</v>
      </c>
      <c r="AZ197" s="283">
        <v>13785</v>
      </c>
      <c r="BA197" s="283">
        <v>13747.5</v>
      </c>
      <c r="BB197" s="283">
        <v>13710</v>
      </c>
      <c r="BC197" s="283">
        <v>13671.25</v>
      </c>
      <c r="BD197" s="283">
        <v>13632.5</v>
      </c>
      <c r="BE197" s="283">
        <v>13593.75</v>
      </c>
      <c r="BF197" s="283">
        <v>13555</v>
      </c>
      <c r="BG197" s="283">
        <v>13511.25</v>
      </c>
      <c r="BH197" s="283">
        <v>13467.5</v>
      </c>
      <c r="BI197" s="283">
        <v>13423.75</v>
      </c>
      <c r="BJ197" s="283">
        <v>13380</v>
      </c>
      <c r="BK197" s="283">
        <v>13357.500000000004</v>
      </c>
      <c r="BL197" s="283">
        <v>13335.000000000009</v>
      </c>
      <c r="BM197" s="283">
        <v>13312.500000000015</v>
      </c>
      <c r="BN197" s="283">
        <v>13290.000000000018</v>
      </c>
      <c r="BO197" s="283">
        <v>13240.332500000008</v>
      </c>
      <c r="BP197" s="283">
        <v>13190.664999999999</v>
      </c>
      <c r="BQ197" s="283">
        <v>13140.99749999999</v>
      </c>
      <c r="BR197" s="283">
        <v>13091.32999999998</v>
      </c>
      <c r="BS197" s="283">
        <v>13036.249999999982</v>
      </c>
      <c r="BT197" s="283">
        <v>12981.169999999986</v>
      </c>
      <c r="BU197" s="283">
        <v>12926.089999999987</v>
      </c>
      <c r="BV197" s="283">
        <v>12871.009999999989</v>
      </c>
      <c r="BW197" s="283">
        <v>12821.439999999991</v>
      </c>
      <c r="BX197" s="283">
        <v>12771.869999999995</v>
      </c>
      <c r="BY197" s="283">
        <v>12722.299999999997</v>
      </c>
      <c r="BZ197" s="283">
        <v>12672.73</v>
      </c>
      <c r="CA197" s="283">
        <v>12579.547500000001</v>
      </c>
      <c r="CB197" s="283">
        <v>12486.365</v>
      </c>
      <c r="CC197" s="283">
        <v>12393.182499999999</v>
      </c>
      <c r="CD197" s="283">
        <v>12300</v>
      </c>
      <c r="CE197" s="283">
        <v>12220</v>
      </c>
      <c r="CF197" s="283">
        <v>12140</v>
      </c>
      <c r="CG197" s="283">
        <v>12060</v>
      </c>
      <c r="CH197" s="283">
        <v>11980</v>
      </c>
      <c r="CI197" s="283">
        <v>11907.5</v>
      </c>
      <c r="CJ197" s="283">
        <v>11835</v>
      </c>
      <c r="CK197" s="283">
        <v>11762.5</v>
      </c>
      <c r="CL197" s="283">
        <v>11690</v>
      </c>
      <c r="CM197" s="283">
        <v>11622.5</v>
      </c>
      <c r="CN197" s="283">
        <v>11555</v>
      </c>
      <c r="CO197" s="283">
        <v>11487.5</v>
      </c>
      <c r="CP197" s="283">
        <v>11420</v>
      </c>
      <c r="CQ197" s="283">
        <v>11332.5</v>
      </c>
      <c r="CR197" s="283">
        <v>11245</v>
      </c>
      <c r="CS197" s="283">
        <v>11157.5</v>
      </c>
      <c r="CT197" s="283">
        <v>11070</v>
      </c>
      <c r="CU197" s="283">
        <v>11007.5</v>
      </c>
      <c r="CV197" s="283">
        <v>10945</v>
      </c>
      <c r="CW197" s="283">
        <v>10882.5</v>
      </c>
      <c r="CX197" s="283">
        <v>10820</v>
      </c>
      <c r="CY197" s="283">
        <v>10757.5</v>
      </c>
      <c r="CZ197" s="283">
        <v>10695</v>
      </c>
      <c r="DA197" s="283">
        <v>10632.5</v>
      </c>
      <c r="DB197" s="283">
        <v>10570</v>
      </c>
    </row>
    <row r="198" spans="5:106" s="283" customFormat="1">
      <c r="E198" s="283">
        <v>-19</v>
      </c>
      <c r="F198" s="284">
        <v>14499</v>
      </c>
      <c r="G198" s="283">
        <v>14498.900000000001</v>
      </c>
      <c r="H198" s="283">
        <v>14498.800000000001</v>
      </c>
      <c r="I198" s="283">
        <v>14498.7</v>
      </c>
      <c r="J198" s="283">
        <v>14498.600000000002</v>
      </c>
      <c r="K198" s="283">
        <v>14498.500000000002</v>
      </c>
      <c r="L198" s="283">
        <v>14498.400000000001</v>
      </c>
      <c r="M198" s="283">
        <v>14498.300000000001</v>
      </c>
      <c r="N198" s="283">
        <v>14498.2</v>
      </c>
      <c r="O198" s="283">
        <v>14498.1</v>
      </c>
      <c r="P198" s="283">
        <v>14498</v>
      </c>
      <c r="Q198" s="283">
        <v>14495.7</v>
      </c>
      <c r="R198" s="283">
        <v>14493.4</v>
      </c>
      <c r="S198" s="283">
        <v>14491.099999999999</v>
      </c>
      <c r="T198" s="283">
        <v>14488.8</v>
      </c>
      <c r="U198" s="283">
        <v>14486.5</v>
      </c>
      <c r="V198" s="283">
        <v>14484.199999999999</v>
      </c>
      <c r="W198" s="283">
        <v>14481.899999999998</v>
      </c>
      <c r="X198" s="283">
        <v>14479.599999999999</v>
      </c>
      <c r="Y198" s="283">
        <v>14477.3</v>
      </c>
      <c r="Z198" s="283">
        <v>14475</v>
      </c>
      <c r="AA198" s="283">
        <v>14463.8</v>
      </c>
      <c r="AB198" s="283">
        <v>14452.6</v>
      </c>
      <c r="AC198" s="283">
        <v>14441.400000000001</v>
      </c>
      <c r="AD198" s="283">
        <v>14430.2</v>
      </c>
      <c r="AE198" s="283">
        <v>14419</v>
      </c>
      <c r="AF198" s="283">
        <v>14407.800000000001</v>
      </c>
      <c r="AG198" s="283">
        <v>14396.600000000002</v>
      </c>
      <c r="AH198" s="283">
        <v>14385.400000000001</v>
      </c>
      <c r="AI198" s="283">
        <v>14374.2</v>
      </c>
      <c r="AJ198" s="283">
        <v>14363</v>
      </c>
      <c r="AK198" s="283">
        <v>14328.3</v>
      </c>
      <c r="AL198" s="283">
        <v>14293.6</v>
      </c>
      <c r="AM198" s="283">
        <v>14258.900000000001</v>
      </c>
      <c r="AN198" s="283">
        <v>14224.2</v>
      </c>
      <c r="AO198" s="283">
        <v>14189.5</v>
      </c>
      <c r="AP198" s="283">
        <v>14154.800000000001</v>
      </c>
      <c r="AQ198" s="283">
        <v>14120.100000000002</v>
      </c>
      <c r="AR198" s="283">
        <v>14085.400000000001</v>
      </c>
      <c r="AS198" s="283">
        <v>14050.7</v>
      </c>
      <c r="AT198" s="283">
        <v>14016</v>
      </c>
      <c r="AU198" s="283">
        <v>13975.75</v>
      </c>
      <c r="AV198" s="283">
        <v>13935.5</v>
      </c>
      <c r="AW198" s="283">
        <v>13895.25</v>
      </c>
      <c r="AX198" s="283">
        <v>13855</v>
      </c>
      <c r="AY198" s="283">
        <v>13817.25</v>
      </c>
      <c r="AZ198" s="283">
        <v>13779.5</v>
      </c>
      <c r="BA198" s="283">
        <v>13741.75</v>
      </c>
      <c r="BB198" s="283">
        <v>13704</v>
      </c>
      <c r="BC198" s="283">
        <v>13665.125</v>
      </c>
      <c r="BD198" s="283">
        <v>13626.25</v>
      </c>
      <c r="BE198" s="283">
        <v>13587.375</v>
      </c>
      <c r="BF198" s="283">
        <v>13548.5</v>
      </c>
      <c r="BG198" s="283">
        <v>13504.812499999996</v>
      </c>
      <c r="BH198" s="283">
        <v>13461.124999999995</v>
      </c>
      <c r="BI198" s="283">
        <v>13417.437499999993</v>
      </c>
      <c r="BJ198" s="283">
        <v>13373.749999999991</v>
      </c>
      <c r="BK198" s="283">
        <v>13351.762499999997</v>
      </c>
      <c r="BL198" s="283">
        <v>13329.775000000005</v>
      </c>
      <c r="BM198" s="283">
        <v>13307.787500000011</v>
      </c>
      <c r="BN198" s="283">
        <v>13285.800000000017</v>
      </c>
      <c r="BO198" s="283">
        <v>13235.755000000008</v>
      </c>
      <c r="BP198" s="283">
        <v>13185.71</v>
      </c>
      <c r="BQ198" s="283">
        <v>13135.66499999999</v>
      </c>
      <c r="BR198" s="283">
        <v>13085.619999999981</v>
      </c>
      <c r="BS198" s="283">
        <v>13030.764999999983</v>
      </c>
      <c r="BT198" s="283">
        <v>12975.909999999985</v>
      </c>
      <c r="BU198" s="283">
        <v>12921.054999999988</v>
      </c>
      <c r="BV198" s="283">
        <v>12866.19999999999</v>
      </c>
      <c r="BW198" s="283">
        <v>12822.149999999992</v>
      </c>
      <c r="BX198" s="283">
        <v>12778.099999999995</v>
      </c>
      <c r="BY198" s="283">
        <v>12734.049999999997</v>
      </c>
      <c r="BZ198" s="283">
        <v>12690</v>
      </c>
      <c r="CA198" s="283">
        <v>12597.145</v>
      </c>
      <c r="CB198" s="283">
        <v>12504.29</v>
      </c>
      <c r="CC198" s="283">
        <v>12411.435000000001</v>
      </c>
      <c r="CD198" s="283">
        <v>12318.580000000002</v>
      </c>
      <c r="CE198" s="283">
        <v>12237.935000000001</v>
      </c>
      <c r="CF198" s="283">
        <v>12157.29</v>
      </c>
      <c r="CG198" s="283">
        <v>12076.645</v>
      </c>
      <c r="CH198" s="283">
        <v>11996</v>
      </c>
      <c r="CI198" s="283">
        <v>11922.75</v>
      </c>
      <c r="CJ198" s="283">
        <v>11849.5</v>
      </c>
      <c r="CK198" s="283">
        <v>11776.25</v>
      </c>
      <c r="CL198" s="283">
        <v>11703</v>
      </c>
      <c r="CM198" s="283">
        <v>11633.75</v>
      </c>
      <c r="CN198" s="283">
        <v>11564.5</v>
      </c>
      <c r="CO198" s="283">
        <v>11495.25</v>
      </c>
      <c r="CP198" s="283">
        <v>11426</v>
      </c>
      <c r="CQ198" s="283">
        <v>11341</v>
      </c>
      <c r="CR198" s="283">
        <v>11256</v>
      </c>
      <c r="CS198" s="283">
        <v>11171</v>
      </c>
      <c r="CT198" s="283">
        <v>11086</v>
      </c>
      <c r="CU198" s="283">
        <v>11022.897500000001</v>
      </c>
      <c r="CV198" s="283">
        <v>10959.795000000002</v>
      </c>
      <c r="CW198" s="283">
        <v>10896.692500000003</v>
      </c>
      <c r="CX198" s="283">
        <v>10833.590000000004</v>
      </c>
      <c r="CY198" s="283">
        <v>10770.192500000003</v>
      </c>
      <c r="CZ198" s="283">
        <v>10706.795000000002</v>
      </c>
      <c r="DA198" s="283">
        <v>10643.397500000001</v>
      </c>
      <c r="DB198" s="283">
        <v>10580</v>
      </c>
    </row>
    <row r="199" spans="5:106" s="283" customFormat="1">
      <c r="E199" s="283">
        <v>-18</v>
      </c>
      <c r="F199" s="284">
        <v>14498</v>
      </c>
      <c r="G199" s="283">
        <v>14497.8</v>
      </c>
      <c r="H199" s="283">
        <v>14497.6</v>
      </c>
      <c r="I199" s="283">
        <v>14497.400000000001</v>
      </c>
      <c r="J199" s="283">
        <v>14497.2</v>
      </c>
      <c r="K199" s="283">
        <v>14497</v>
      </c>
      <c r="L199" s="283">
        <v>14496.800000000001</v>
      </c>
      <c r="M199" s="283">
        <v>14496.600000000002</v>
      </c>
      <c r="N199" s="283">
        <v>14496.400000000001</v>
      </c>
      <c r="O199" s="283">
        <v>14496.2</v>
      </c>
      <c r="P199" s="283">
        <v>14496</v>
      </c>
      <c r="Q199" s="283">
        <v>14493.400000000001</v>
      </c>
      <c r="R199" s="283">
        <v>14490.800000000001</v>
      </c>
      <c r="S199" s="283">
        <v>14488.2</v>
      </c>
      <c r="T199" s="283">
        <v>14485.600000000002</v>
      </c>
      <c r="U199" s="283">
        <v>14483.000000000002</v>
      </c>
      <c r="V199" s="283">
        <v>14480.400000000001</v>
      </c>
      <c r="W199" s="283">
        <v>14477.800000000001</v>
      </c>
      <c r="X199" s="283">
        <v>14475.2</v>
      </c>
      <c r="Y199" s="283">
        <v>14472.6</v>
      </c>
      <c r="Z199" s="283">
        <v>14470</v>
      </c>
      <c r="AA199" s="283">
        <v>14458.599999999999</v>
      </c>
      <c r="AB199" s="283">
        <v>14447.199999999999</v>
      </c>
      <c r="AC199" s="283">
        <v>14435.8</v>
      </c>
      <c r="AD199" s="283">
        <v>14424.399999999998</v>
      </c>
      <c r="AE199" s="283">
        <v>14412.999999999998</v>
      </c>
      <c r="AF199" s="283">
        <v>14401.599999999999</v>
      </c>
      <c r="AG199" s="283">
        <v>14390.199999999999</v>
      </c>
      <c r="AH199" s="283">
        <v>14378.8</v>
      </c>
      <c r="AI199" s="283">
        <v>14367.4</v>
      </c>
      <c r="AJ199" s="283">
        <v>14356</v>
      </c>
      <c r="AK199" s="283">
        <v>14321.599999999999</v>
      </c>
      <c r="AL199" s="283">
        <v>14287.199999999999</v>
      </c>
      <c r="AM199" s="283">
        <v>14252.8</v>
      </c>
      <c r="AN199" s="283">
        <v>14218.399999999998</v>
      </c>
      <c r="AO199" s="283">
        <v>14183.999999999998</v>
      </c>
      <c r="AP199" s="283">
        <v>14149.599999999999</v>
      </c>
      <c r="AQ199" s="283">
        <v>14115.199999999999</v>
      </c>
      <c r="AR199" s="283">
        <v>14080.8</v>
      </c>
      <c r="AS199" s="283">
        <v>14046.4</v>
      </c>
      <c r="AT199" s="283">
        <v>14012</v>
      </c>
      <c r="AU199" s="283">
        <v>13971.5</v>
      </c>
      <c r="AV199" s="283">
        <v>13931</v>
      </c>
      <c r="AW199" s="283">
        <v>13890.5</v>
      </c>
      <c r="AX199" s="283">
        <v>13850</v>
      </c>
      <c r="AY199" s="283">
        <v>13812</v>
      </c>
      <c r="AZ199" s="283">
        <v>13774</v>
      </c>
      <c r="BA199" s="283">
        <v>13736</v>
      </c>
      <c r="BB199" s="283">
        <v>13698</v>
      </c>
      <c r="BC199" s="283">
        <v>13659</v>
      </c>
      <c r="BD199" s="283">
        <v>13620</v>
      </c>
      <c r="BE199" s="283">
        <v>13581</v>
      </c>
      <c r="BF199" s="283">
        <v>13542</v>
      </c>
      <c r="BG199" s="283">
        <v>13498.399999999998</v>
      </c>
      <c r="BH199" s="283">
        <v>13454.799999999996</v>
      </c>
      <c r="BI199" s="283">
        <v>13411.199999999993</v>
      </c>
      <c r="BJ199" s="283">
        <v>13367.599999999991</v>
      </c>
      <c r="BK199" s="283">
        <v>13346.099999999999</v>
      </c>
      <c r="BL199" s="283">
        <v>13324.600000000004</v>
      </c>
      <c r="BM199" s="283">
        <v>13303.100000000009</v>
      </c>
      <c r="BN199" s="283">
        <v>13281.600000000017</v>
      </c>
      <c r="BO199" s="283">
        <v>13231.177500000009</v>
      </c>
      <c r="BP199" s="283">
        <v>13180.754999999999</v>
      </c>
      <c r="BQ199" s="283">
        <v>13130.33249999999</v>
      </c>
      <c r="BR199" s="283">
        <v>13079.909999999982</v>
      </c>
      <c r="BS199" s="283">
        <v>13025.279999999984</v>
      </c>
      <c r="BT199" s="283">
        <v>12970.649999999985</v>
      </c>
      <c r="BU199" s="283">
        <v>12916.019999999988</v>
      </c>
      <c r="BV199" s="283">
        <v>12861.38999999999</v>
      </c>
      <c r="BW199" s="283">
        <v>12817.009999999995</v>
      </c>
      <c r="BX199" s="283">
        <v>12772.630000000001</v>
      </c>
      <c r="BY199" s="283">
        <v>12728.250000000005</v>
      </c>
      <c r="BZ199" s="283">
        <v>12683.87000000001</v>
      </c>
      <c r="CA199" s="283">
        <v>12597.190000000008</v>
      </c>
      <c r="CB199" s="283">
        <v>12510.510000000006</v>
      </c>
      <c r="CC199" s="283">
        <v>12423.830000000004</v>
      </c>
      <c r="CD199" s="283">
        <v>12337.150000000001</v>
      </c>
      <c r="CE199" s="283">
        <v>12255.862500000001</v>
      </c>
      <c r="CF199" s="283">
        <v>12174.575000000001</v>
      </c>
      <c r="CG199" s="283">
        <v>12093.2875</v>
      </c>
      <c r="CH199" s="283">
        <v>12012</v>
      </c>
      <c r="CI199" s="283">
        <v>11938</v>
      </c>
      <c r="CJ199" s="283">
        <v>11864</v>
      </c>
      <c r="CK199" s="283">
        <v>11790</v>
      </c>
      <c r="CL199" s="283">
        <v>11716</v>
      </c>
      <c r="CM199" s="283">
        <v>11645</v>
      </c>
      <c r="CN199" s="283">
        <v>11574</v>
      </c>
      <c r="CO199" s="283">
        <v>11503</v>
      </c>
      <c r="CP199" s="283">
        <v>11432</v>
      </c>
      <c r="CQ199" s="283">
        <v>11349.5</v>
      </c>
      <c r="CR199" s="283">
        <v>11267</v>
      </c>
      <c r="CS199" s="283">
        <v>11184.5</v>
      </c>
      <c r="CT199" s="283">
        <v>11102</v>
      </c>
      <c r="CU199" s="283">
        <v>11038.29</v>
      </c>
      <c r="CV199" s="283">
        <v>10974.580000000002</v>
      </c>
      <c r="CW199" s="283">
        <v>10910.870000000003</v>
      </c>
      <c r="CX199" s="283">
        <v>10847.160000000003</v>
      </c>
      <c r="CY199" s="283">
        <v>10782.870000000003</v>
      </c>
      <c r="CZ199" s="283">
        <v>10718.580000000002</v>
      </c>
      <c r="DA199" s="283">
        <v>10654.29</v>
      </c>
      <c r="DB199" s="283">
        <v>10590</v>
      </c>
    </row>
    <row r="200" spans="5:106" s="283" customFormat="1">
      <c r="E200" s="283">
        <v>-17</v>
      </c>
      <c r="F200" s="284">
        <v>14497</v>
      </c>
      <c r="G200" s="283">
        <v>14496.7</v>
      </c>
      <c r="H200" s="283">
        <v>14496.4</v>
      </c>
      <c r="I200" s="283">
        <v>14496.099999999999</v>
      </c>
      <c r="J200" s="283">
        <v>14495.8</v>
      </c>
      <c r="K200" s="283">
        <v>14495.5</v>
      </c>
      <c r="L200" s="283">
        <v>14495.199999999999</v>
      </c>
      <c r="M200" s="283">
        <v>14494.899999999998</v>
      </c>
      <c r="N200" s="283">
        <v>14494.599999999999</v>
      </c>
      <c r="O200" s="283">
        <v>14494.3</v>
      </c>
      <c r="P200" s="283">
        <v>14494</v>
      </c>
      <c r="Q200" s="283">
        <v>14491.099999999999</v>
      </c>
      <c r="R200" s="283">
        <v>14488.199999999999</v>
      </c>
      <c r="S200" s="283">
        <v>14485.3</v>
      </c>
      <c r="T200" s="283">
        <v>14482.399999999998</v>
      </c>
      <c r="U200" s="283">
        <v>14479.499999999998</v>
      </c>
      <c r="V200" s="283">
        <v>14476.599999999999</v>
      </c>
      <c r="W200" s="283">
        <v>14473.699999999999</v>
      </c>
      <c r="X200" s="283">
        <v>14470.8</v>
      </c>
      <c r="Y200" s="283">
        <v>14467.9</v>
      </c>
      <c r="Z200" s="283">
        <v>14465</v>
      </c>
      <c r="AA200" s="283">
        <v>14453.400000000001</v>
      </c>
      <c r="AB200" s="283">
        <v>14441.800000000001</v>
      </c>
      <c r="AC200" s="283">
        <v>14430.2</v>
      </c>
      <c r="AD200" s="283">
        <v>14418.600000000002</v>
      </c>
      <c r="AE200" s="283">
        <v>14407.000000000002</v>
      </c>
      <c r="AF200" s="283">
        <v>14395.400000000001</v>
      </c>
      <c r="AG200" s="283">
        <v>14383.800000000001</v>
      </c>
      <c r="AH200" s="283">
        <v>14372.2</v>
      </c>
      <c r="AI200" s="283">
        <v>14360.6</v>
      </c>
      <c r="AJ200" s="283">
        <v>14349</v>
      </c>
      <c r="AK200" s="283">
        <v>14314.900000000001</v>
      </c>
      <c r="AL200" s="283">
        <v>14280.800000000001</v>
      </c>
      <c r="AM200" s="283">
        <v>14246.7</v>
      </c>
      <c r="AN200" s="283">
        <v>14212.600000000002</v>
      </c>
      <c r="AO200" s="283">
        <v>14178.500000000002</v>
      </c>
      <c r="AP200" s="283">
        <v>14144.400000000001</v>
      </c>
      <c r="AQ200" s="283">
        <v>14110.300000000001</v>
      </c>
      <c r="AR200" s="283">
        <v>14076.2</v>
      </c>
      <c r="AS200" s="283">
        <v>14042.1</v>
      </c>
      <c r="AT200" s="283">
        <v>14008</v>
      </c>
      <c r="AU200" s="283">
        <v>13967.25</v>
      </c>
      <c r="AV200" s="283">
        <v>13926.5</v>
      </c>
      <c r="AW200" s="283">
        <v>13885.75</v>
      </c>
      <c r="AX200" s="283">
        <v>13845</v>
      </c>
      <c r="AY200" s="283">
        <v>13806.75</v>
      </c>
      <c r="AZ200" s="283">
        <v>13768.5</v>
      </c>
      <c r="BA200" s="283">
        <v>13730.25</v>
      </c>
      <c r="BB200" s="283">
        <v>13692</v>
      </c>
      <c r="BC200" s="283">
        <v>13652.875</v>
      </c>
      <c r="BD200" s="283">
        <v>13613.75</v>
      </c>
      <c r="BE200" s="283">
        <v>13574.625</v>
      </c>
      <c r="BF200" s="283">
        <v>13535.5</v>
      </c>
      <c r="BG200" s="283">
        <v>13491.987499999999</v>
      </c>
      <c r="BH200" s="283">
        <v>13448.474999999997</v>
      </c>
      <c r="BI200" s="283">
        <v>13404.962499999994</v>
      </c>
      <c r="BJ200" s="283">
        <v>13361.449999999992</v>
      </c>
      <c r="BK200" s="283">
        <v>13340.437499999996</v>
      </c>
      <c r="BL200" s="283">
        <v>13319.425000000003</v>
      </c>
      <c r="BM200" s="283">
        <v>13298.412500000009</v>
      </c>
      <c r="BN200" s="283">
        <v>13277.400000000016</v>
      </c>
      <c r="BO200" s="283">
        <v>13226.600000000008</v>
      </c>
      <c r="BP200" s="283">
        <v>13175.8</v>
      </c>
      <c r="BQ200" s="283">
        <v>13124.999999999991</v>
      </c>
      <c r="BR200" s="283">
        <v>13074.199999999983</v>
      </c>
      <c r="BS200" s="283">
        <v>13019.794999999984</v>
      </c>
      <c r="BT200" s="283">
        <v>12965.389999999987</v>
      </c>
      <c r="BU200" s="283">
        <v>12910.98499999999</v>
      </c>
      <c r="BV200" s="283">
        <v>12856.579999999991</v>
      </c>
      <c r="BW200" s="283">
        <v>12811.874999999996</v>
      </c>
      <c r="BX200" s="283">
        <v>12767.17</v>
      </c>
      <c r="BY200" s="283">
        <v>12722.465000000004</v>
      </c>
      <c r="BZ200" s="283">
        <v>12677.760000000009</v>
      </c>
      <c r="CA200" s="283">
        <v>12597.250000000007</v>
      </c>
      <c r="CB200" s="283">
        <v>12516.740000000005</v>
      </c>
      <c r="CC200" s="283">
        <v>12436.230000000003</v>
      </c>
      <c r="CD200" s="283">
        <v>12355.720000000001</v>
      </c>
      <c r="CE200" s="283">
        <v>12273.79</v>
      </c>
      <c r="CF200" s="283">
        <v>12191.86</v>
      </c>
      <c r="CG200" s="283">
        <v>12109.93</v>
      </c>
      <c r="CH200" s="283">
        <v>12028</v>
      </c>
      <c r="CI200" s="283">
        <v>11953.25</v>
      </c>
      <c r="CJ200" s="283">
        <v>11878.5</v>
      </c>
      <c r="CK200" s="283">
        <v>11803.75</v>
      </c>
      <c r="CL200" s="283">
        <v>11729</v>
      </c>
      <c r="CM200" s="283">
        <v>11656.25</v>
      </c>
      <c r="CN200" s="283">
        <v>11583.5</v>
      </c>
      <c r="CO200" s="283">
        <v>11510.75</v>
      </c>
      <c r="CP200" s="283">
        <v>11438</v>
      </c>
      <c r="CQ200" s="283">
        <v>11358</v>
      </c>
      <c r="CR200" s="283">
        <v>11278</v>
      </c>
      <c r="CS200" s="283">
        <v>11198</v>
      </c>
      <c r="CT200" s="283">
        <v>11118</v>
      </c>
      <c r="CU200" s="283">
        <v>11053.682500000001</v>
      </c>
      <c r="CV200" s="283">
        <v>10989.365000000002</v>
      </c>
      <c r="CW200" s="283">
        <v>10925.047500000002</v>
      </c>
      <c r="CX200" s="283">
        <v>10860.730000000003</v>
      </c>
      <c r="CY200" s="283">
        <v>10795.547500000002</v>
      </c>
      <c r="CZ200" s="283">
        <v>10730.365000000002</v>
      </c>
      <c r="DA200" s="283">
        <v>10665.182500000001</v>
      </c>
      <c r="DB200" s="283">
        <v>10600</v>
      </c>
    </row>
    <row r="201" spans="5:106" s="283" customFormat="1">
      <c r="E201" s="283">
        <v>-16</v>
      </c>
      <c r="F201" s="284">
        <v>14496</v>
      </c>
      <c r="G201" s="283">
        <v>14495.599999999999</v>
      </c>
      <c r="H201" s="283">
        <v>14495.199999999999</v>
      </c>
      <c r="I201" s="283">
        <v>14494.8</v>
      </c>
      <c r="J201" s="283">
        <v>14494.399999999998</v>
      </c>
      <c r="K201" s="283">
        <v>14493.999999999998</v>
      </c>
      <c r="L201" s="283">
        <v>14493.599999999999</v>
      </c>
      <c r="M201" s="283">
        <v>14493.199999999999</v>
      </c>
      <c r="N201" s="283">
        <v>14492.8</v>
      </c>
      <c r="O201" s="283">
        <v>14492.4</v>
      </c>
      <c r="P201" s="283">
        <v>14492</v>
      </c>
      <c r="Q201" s="283">
        <v>14488.8</v>
      </c>
      <c r="R201" s="283">
        <v>14485.6</v>
      </c>
      <c r="S201" s="283">
        <v>14482.400000000001</v>
      </c>
      <c r="T201" s="283">
        <v>14479.2</v>
      </c>
      <c r="U201" s="283">
        <v>14476</v>
      </c>
      <c r="V201" s="283">
        <v>14472.800000000001</v>
      </c>
      <c r="W201" s="283">
        <v>14469.600000000002</v>
      </c>
      <c r="X201" s="283">
        <v>14466.400000000001</v>
      </c>
      <c r="Y201" s="283">
        <v>14463.2</v>
      </c>
      <c r="Z201" s="283">
        <v>14460</v>
      </c>
      <c r="AA201" s="283">
        <v>14448.2</v>
      </c>
      <c r="AB201" s="283">
        <v>14436.4</v>
      </c>
      <c r="AC201" s="283">
        <v>14424.599999999999</v>
      </c>
      <c r="AD201" s="283">
        <v>14412.8</v>
      </c>
      <c r="AE201" s="283">
        <v>14401</v>
      </c>
      <c r="AF201" s="283">
        <v>14389.199999999999</v>
      </c>
      <c r="AG201" s="283">
        <v>14377.399999999998</v>
      </c>
      <c r="AH201" s="283">
        <v>14365.599999999999</v>
      </c>
      <c r="AI201" s="283">
        <v>14353.8</v>
      </c>
      <c r="AJ201" s="283">
        <v>14342</v>
      </c>
      <c r="AK201" s="283">
        <v>14308.2</v>
      </c>
      <c r="AL201" s="283">
        <v>14274.4</v>
      </c>
      <c r="AM201" s="283">
        <v>14240.599999999999</v>
      </c>
      <c r="AN201" s="283">
        <v>14206.8</v>
      </c>
      <c r="AO201" s="283">
        <v>14173</v>
      </c>
      <c r="AP201" s="283">
        <v>14139.199999999999</v>
      </c>
      <c r="AQ201" s="283">
        <v>14105.399999999998</v>
      </c>
      <c r="AR201" s="283">
        <v>14071.599999999999</v>
      </c>
      <c r="AS201" s="283">
        <v>14037.8</v>
      </c>
      <c r="AT201" s="283">
        <v>14004</v>
      </c>
      <c r="AU201" s="283">
        <v>13963</v>
      </c>
      <c r="AV201" s="283">
        <v>13922</v>
      </c>
      <c r="AW201" s="283">
        <v>13881</v>
      </c>
      <c r="AX201" s="283">
        <v>13840</v>
      </c>
      <c r="AY201" s="283">
        <v>13801.5</v>
      </c>
      <c r="AZ201" s="283">
        <v>13763</v>
      </c>
      <c r="BA201" s="283">
        <v>13724.5</v>
      </c>
      <c r="BB201" s="283">
        <v>13686</v>
      </c>
      <c r="BC201" s="283">
        <v>13646.75</v>
      </c>
      <c r="BD201" s="283">
        <v>13607.5</v>
      </c>
      <c r="BE201" s="283">
        <v>13568.25</v>
      </c>
      <c r="BF201" s="283">
        <v>13529</v>
      </c>
      <c r="BG201" s="283">
        <v>13485.574999999997</v>
      </c>
      <c r="BH201" s="283">
        <v>13442.149999999996</v>
      </c>
      <c r="BI201" s="283">
        <v>13398.724999999995</v>
      </c>
      <c r="BJ201" s="283">
        <v>13355.299999999992</v>
      </c>
      <c r="BK201" s="283">
        <v>13334.774999999998</v>
      </c>
      <c r="BL201" s="283">
        <v>13314.250000000004</v>
      </c>
      <c r="BM201" s="283">
        <v>13293.725000000009</v>
      </c>
      <c r="BN201" s="283">
        <v>13273.200000000015</v>
      </c>
      <c r="BO201" s="283">
        <v>13222.022500000006</v>
      </c>
      <c r="BP201" s="283">
        <v>13170.844999999999</v>
      </c>
      <c r="BQ201" s="283">
        <v>13119.667499999992</v>
      </c>
      <c r="BR201" s="283">
        <v>13068.489999999983</v>
      </c>
      <c r="BS201" s="283">
        <v>13014.309999999987</v>
      </c>
      <c r="BT201" s="283">
        <v>12960.129999999988</v>
      </c>
      <c r="BU201" s="283">
        <v>12905.94999999999</v>
      </c>
      <c r="BV201" s="283">
        <v>12851.769999999991</v>
      </c>
      <c r="BW201" s="283">
        <v>12806.739999999994</v>
      </c>
      <c r="BX201" s="283">
        <v>12761.71</v>
      </c>
      <c r="BY201" s="283">
        <v>12716.680000000004</v>
      </c>
      <c r="BZ201" s="283">
        <v>12671.650000000009</v>
      </c>
      <c r="CA201" s="283">
        <v>12597.310000000007</v>
      </c>
      <c r="CB201" s="283">
        <v>12522.970000000005</v>
      </c>
      <c r="CC201" s="283">
        <v>12448.630000000003</v>
      </c>
      <c r="CD201" s="283">
        <v>12374.29</v>
      </c>
      <c r="CE201" s="283">
        <v>12291.717500000001</v>
      </c>
      <c r="CF201" s="283">
        <v>12209.145</v>
      </c>
      <c r="CG201" s="283">
        <v>12126.5725</v>
      </c>
      <c r="CH201" s="283">
        <v>12044</v>
      </c>
      <c r="CI201" s="283">
        <v>11968.5</v>
      </c>
      <c r="CJ201" s="283">
        <v>11893</v>
      </c>
      <c r="CK201" s="283">
        <v>11817.5</v>
      </c>
      <c r="CL201" s="283">
        <v>11742</v>
      </c>
      <c r="CM201" s="283">
        <v>11667.5</v>
      </c>
      <c r="CN201" s="283">
        <v>11593</v>
      </c>
      <c r="CO201" s="283">
        <v>11518.5</v>
      </c>
      <c r="CP201" s="283">
        <v>11444</v>
      </c>
      <c r="CQ201" s="283">
        <v>11366.5</v>
      </c>
      <c r="CR201" s="283">
        <v>11289</v>
      </c>
      <c r="CS201" s="283">
        <v>11211.5</v>
      </c>
      <c r="CT201" s="283">
        <v>11134</v>
      </c>
      <c r="CU201" s="283">
        <v>11069.075000000001</v>
      </c>
      <c r="CV201" s="283">
        <v>11004.150000000001</v>
      </c>
      <c r="CW201" s="283">
        <v>10939.225000000002</v>
      </c>
      <c r="CX201" s="283">
        <v>10874.300000000003</v>
      </c>
      <c r="CY201" s="283">
        <v>10808.225000000002</v>
      </c>
      <c r="CZ201" s="283">
        <v>10742.150000000001</v>
      </c>
      <c r="DA201" s="283">
        <v>10676.075000000001</v>
      </c>
      <c r="DB201" s="283">
        <v>10610</v>
      </c>
    </row>
    <row r="202" spans="5:106" s="283" customFormat="1">
      <c r="E202" s="283">
        <v>-15</v>
      </c>
      <c r="F202" s="284">
        <v>14495</v>
      </c>
      <c r="G202" s="283">
        <v>14494.5</v>
      </c>
      <c r="H202" s="283">
        <v>14494</v>
      </c>
      <c r="I202" s="283">
        <v>14493.5</v>
      </c>
      <c r="J202" s="283">
        <v>14493</v>
      </c>
      <c r="K202" s="283">
        <v>14492.5</v>
      </c>
      <c r="L202" s="283">
        <v>14492</v>
      </c>
      <c r="M202" s="283">
        <v>14491.5</v>
      </c>
      <c r="N202" s="283">
        <v>14491</v>
      </c>
      <c r="O202" s="283">
        <v>14490.5</v>
      </c>
      <c r="P202" s="283">
        <v>14490</v>
      </c>
      <c r="Q202" s="283">
        <v>14486.5</v>
      </c>
      <c r="R202" s="283">
        <v>14483</v>
      </c>
      <c r="S202" s="283">
        <v>14479.5</v>
      </c>
      <c r="T202" s="283">
        <v>14476</v>
      </c>
      <c r="U202" s="283">
        <v>14472.5</v>
      </c>
      <c r="V202" s="283">
        <v>14469</v>
      </c>
      <c r="W202" s="283">
        <v>14465.5</v>
      </c>
      <c r="X202" s="283">
        <v>14462</v>
      </c>
      <c r="Y202" s="283">
        <v>14458.5</v>
      </c>
      <c r="Z202" s="283">
        <v>14455</v>
      </c>
      <c r="AA202" s="283">
        <v>14443</v>
      </c>
      <c r="AB202" s="283">
        <v>14431</v>
      </c>
      <c r="AC202" s="283">
        <v>14419</v>
      </c>
      <c r="AD202" s="283">
        <v>14407</v>
      </c>
      <c r="AE202" s="283">
        <v>14395</v>
      </c>
      <c r="AF202" s="283">
        <v>14383</v>
      </c>
      <c r="AG202" s="283">
        <v>14371</v>
      </c>
      <c r="AH202" s="283">
        <v>14359</v>
      </c>
      <c r="AI202" s="283">
        <v>14347</v>
      </c>
      <c r="AJ202" s="283">
        <v>14335</v>
      </c>
      <c r="AK202" s="283">
        <v>14301.5</v>
      </c>
      <c r="AL202" s="283">
        <v>14268</v>
      </c>
      <c r="AM202" s="283">
        <v>14234.5</v>
      </c>
      <c r="AN202" s="283">
        <v>14201</v>
      </c>
      <c r="AO202" s="283">
        <v>14167.5</v>
      </c>
      <c r="AP202" s="283">
        <v>14134</v>
      </c>
      <c r="AQ202" s="283">
        <v>14100.5</v>
      </c>
      <c r="AR202" s="283">
        <v>14067</v>
      </c>
      <c r="AS202" s="283">
        <v>14033.5</v>
      </c>
      <c r="AT202" s="283">
        <v>14000</v>
      </c>
      <c r="AU202" s="283">
        <v>13958.75</v>
      </c>
      <c r="AV202" s="283">
        <v>13917.5</v>
      </c>
      <c r="AW202" s="283">
        <v>13876.25</v>
      </c>
      <c r="AX202" s="283">
        <v>13835</v>
      </c>
      <c r="AY202" s="283">
        <v>13796.25</v>
      </c>
      <c r="AZ202" s="283">
        <v>13757.5</v>
      </c>
      <c r="BA202" s="283">
        <v>13718.75</v>
      </c>
      <c r="BB202" s="283">
        <v>13680</v>
      </c>
      <c r="BC202" s="283">
        <v>13640.625</v>
      </c>
      <c r="BD202" s="283">
        <v>13601.25</v>
      </c>
      <c r="BE202" s="283">
        <v>13561.875</v>
      </c>
      <c r="BF202" s="283">
        <v>13522.5</v>
      </c>
      <c r="BG202" s="283">
        <v>13479.162499999999</v>
      </c>
      <c r="BH202" s="283">
        <v>13435.824999999995</v>
      </c>
      <c r="BI202" s="283">
        <v>13392.487499999994</v>
      </c>
      <c r="BJ202" s="283">
        <v>13349.149999999992</v>
      </c>
      <c r="BK202" s="283">
        <v>13329.112499999999</v>
      </c>
      <c r="BL202" s="283">
        <v>13309.075000000004</v>
      </c>
      <c r="BM202" s="283">
        <v>13289.037500000009</v>
      </c>
      <c r="BN202" s="283">
        <v>13269.000000000015</v>
      </c>
      <c r="BO202" s="283">
        <v>13217.445000000007</v>
      </c>
      <c r="BP202" s="283">
        <v>13165.89</v>
      </c>
      <c r="BQ202" s="283">
        <v>13114.334999999992</v>
      </c>
      <c r="BR202" s="283">
        <v>13062.779999999984</v>
      </c>
      <c r="BS202" s="283">
        <v>13008.824999999986</v>
      </c>
      <c r="BT202" s="283">
        <v>12954.869999999988</v>
      </c>
      <c r="BU202" s="283">
        <v>12900.91499999999</v>
      </c>
      <c r="BV202" s="283">
        <v>12846.959999999992</v>
      </c>
      <c r="BW202" s="283">
        <v>12801.604999999996</v>
      </c>
      <c r="BX202" s="283">
        <v>12756.25</v>
      </c>
      <c r="BY202" s="283">
        <v>12710.895000000004</v>
      </c>
      <c r="BZ202" s="283">
        <v>12665.540000000008</v>
      </c>
      <c r="CA202" s="283">
        <v>12597.370000000006</v>
      </c>
      <c r="CB202" s="283">
        <v>12529.200000000004</v>
      </c>
      <c r="CC202" s="283">
        <v>12461.030000000002</v>
      </c>
      <c r="CD202" s="283">
        <v>12392.86</v>
      </c>
      <c r="CE202" s="283">
        <v>12309.645</v>
      </c>
      <c r="CF202" s="283">
        <v>12226.43</v>
      </c>
      <c r="CG202" s="283">
        <v>12143.215</v>
      </c>
      <c r="CH202" s="283">
        <v>12060</v>
      </c>
      <c r="CI202" s="283">
        <v>11983.75</v>
      </c>
      <c r="CJ202" s="283">
        <v>11907.5</v>
      </c>
      <c r="CK202" s="283">
        <v>11831.25</v>
      </c>
      <c r="CL202" s="283">
        <v>11755</v>
      </c>
      <c r="CM202" s="283">
        <v>11678.75</v>
      </c>
      <c r="CN202" s="283">
        <v>11602.5</v>
      </c>
      <c r="CO202" s="283">
        <v>11526.25</v>
      </c>
      <c r="CP202" s="283">
        <v>11450</v>
      </c>
      <c r="CQ202" s="283">
        <v>11375</v>
      </c>
      <c r="CR202" s="283">
        <v>11300</v>
      </c>
      <c r="CS202" s="283">
        <v>11225</v>
      </c>
      <c r="CT202" s="283">
        <v>11150</v>
      </c>
      <c r="CU202" s="283">
        <v>11084.467500000001</v>
      </c>
      <c r="CV202" s="283">
        <v>11018.935000000001</v>
      </c>
      <c r="CW202" s="283">
        <v>10953.402500000002</v>
      </c>
      <c r="CX202" s="283">
        <v>10887.870000000003</v>
      </c>
      <c r="CY202" s="283">
        <v>10820.902500000002</v>
      </c>
      <c r="CZ202" s="283">
        <v>10753.935000000001</v>
      </c>
      <c r="DA202" s="283">
        <v>10686.967500000001</v>
      </c>
      <c r="DB202" s="283">
        <v>10620</v>
      </c>
    </row>
    <row r="203" spans="5:106" s="283" customFormat="1">
      <c r="E203" s="283">
        <v>-14</v>
      </c>
      <c r="F203" s="284">
        <v>14494</v>
      </c>
      <c r="G203" s="283">
        <v>14493.400000000001</v>
      </c>
      <c r="H203" s="283">
        <v>14492.800000000001</v>
      </c>
      <c r="I203" s="283">
        <v>14492.2</v>
      </c>
      <c r="J203" s="283">
        <v>14491.600000000002</v>
      </c>
      <c r="K203" s="283">
        <v>14491.000000000002</v>
      </c>
      <c r="L203" s="283">
        <v>14490.400000000001</v>
      </c>
      <c r="M203" s="283">
        <v>14489.800000000001</v>
      </c>
      <c r="N203" s="283">
        <v>14489.2</v>
      </c>
      <c r="O203" s="283">
        <v>14488.6</v>
      </c>
      <c r="P203" s="283">
        <v>14488</v>
      </c>
      <c r="Q203" s="283">
        <v>14484.2</v>
      </c>
      <c r="R203" s="283">
        <v>14480.4</v>
      </c>
      <c r="S203" s="283">
        <v>14476.599999999999</v>
      </c>
      <c r="T203" s="283">
        <v>14472.8</v>
      </c>
      <c r="U203" s="283">
        <v>14469</v>
      </c>
      <c r="V203" s="283">
        <v>14465.199999999999</v>
      </c>
      <c r="W203" s="283">
        <v>14461.399999999998</v>
      </c>
      <c r="X203" s="283">
        <v>14457.599999999999</v>
      </c>
      <c r="Y203" s="283">
        <v>14453.8</v>
      </c>
      <c r="Z203" s="283">
        <v>14450</v>
      </c>
      <c r="AA203" s="283">
        <v>14437.8</v>
      </c>
      <c r="AB203" s="283">
        <v>14425.6</v>
      </c>
      <c r="AC203" s="283">
        <v>14413.400000000001</v>
      </c>
      <c r="AD203" s="283">
        <v>14401.2</v>
      </c>
      <c r="AE203" s="283">
        <v>14389</v>
      </c>
      <c r="AF203" s="283">
        <v>14376.800000000001</v>
      </c>
      <c r="AG203" s="283">
        <v>14364.600000000002</v>
      </c>
      <c r="AH203" s="283">
        <v>14352.400000000001</v>
      </c>
      <c r="AI203" s="283">
        <v>14340.2</v>
      </c>
      <c r="AJ203" s="283">
        <v>14328</v>
      </c>
      <c r="AK203" s="283">
        <v>14294.8</v>
      </c>
      <c r="AL203" s="283">
        <v>14261.6</v>
      </c>
      <c r="AM203" s="283">
        <v>14228.400000000001</v>
      </c>
      <c r="AN203" s="283">
        <v>14195.2</v>
      </c>
      <c r="AO203" s="283">
        <v>14162</v>
      </c>
      <c r="AP203" s="283">
        <v>14128.800000000001</v>
      </c>
      <c r="AQ203" s="283">
        <v>14095.600000000002</v>
      </c>
      <c r="AR203" s="283">
        <v>14062.400000000001</v>
      </c>
      <c r="AS203" s="283">
        <v>14029.2</v>
      </c>
      <c r="AT203" s="283">
        <v>13996</v>
      </c>
      <c r="AU203" s="283">
        <v>13954.5</v>
      </c>
      <c r="AV203" s="283">
        <v>13913</v>
      </c>
      <c r="AW203" s="283">
        <v>13871.5</v>
      </c>
      <c r="AX203" s="283">
        <v>13830</v>
      </c>
      <c r="AY203" s="283">
        <v>13791</v>
      </c>
      <c r="AZ203" s="283">
        <v>13752</v>
      </c>
      <c r="BA203" s="283">
        <v>13713</v>
      </c>
      <c r="BB203" s="283">
        <v>13674</v>
      </c>
      <c r="BC203" s="283">
        <v>13634.5</v>
      </c>
      <c r="BD203" s="283">
        <v>13595</v>
      </c>
      <c r="BE203" s="283">
        <v>13555.5</v>
      </c>
      <c r="BF203" s="283">
        <v>13516</v>
      </c>
      <c r="BG203" s="283">
        <v>13472.749999999998</v>
      </c>
      <c r="BH203" s="283">
        <v>13429.499999999996</v>
      </c>
      <c r="BI203" s="283">
        <v>13386.249999999995</v>
      </c>
      <c r="BJ203" s="283">
        <v>13342.999999999993</v>
      </c>
      <c r="BK203" s="283">
        <v>13323.449999999997</v>
      </c>
      <c r="BL203" s="283">
        <v>13303.900000000003</v>
      </c>
      <c r="BM203" s="283">
        <v>13284.350000000009</v>
      </c>
      <c r="BN203" s="283">
        <v>13264.800000000014</v>
      </c>
      <c r="BO203" s="283">
        <v>13212.867500000008</v>
      </c>
      <c r="BP203" s="283">
        <v>13160.934999999999</v>
      </c>
      <c r="BQ203" s="283">
        <v>13109.002499999991</v>
      </c>
      <c r="BR203" s="283">
        <v>13057.069999999985</v>
      </c>
      <c r="BS203" s="283">
        <v>13003.339999999986</v>
      </c>
      <c r="BT203" s="283">
        <v>12949.609999999988</v>
      </c>
      <c r="BU203" s="283">
        <v>12895.87999999999</v>
      </c>
      <c r="BV203" s="283">
        <v>12842.149999999992</v>
      </c>
      <c r="BW203" s="283">
        <v>12796.469999999998</v>
      </c>
      <c r="BX203" s="283">
        <v>12750.79</v>
      </c>
      <c r="BY203" s="283">
        <v>12705.110000000004</v>
      </c>
      <c r="BZ203" s="283">
        <v>12659.430000000008</v>
      </c>
      <c r="CA203" s="283">
        <v>12597.430000000006</v>
      </c>
      <c r="CB203" s="283">
        <v>12535.430000000004</v>
      </c>
      <c r="CC203" s="283">
        <v>12473.430000000002</v>
      </c>
      <c r="CD203" s="283">
        <v>12411.43</v>
      </c>
      <c r="CE203" s="283">
        <v>12327.5725</v>
      </c>
      <c r="CF203" s="283">
        <v>12243.715</v>
      </c>
      <c r="CG203" s="283">
        <v>12159.8575</v>
      </c>
      <c r="CH203" s="283">
        <v>12076</v>
      </c>
      <c r="CI203" s="283">
        <v>11999</v>
      </c>
      <c r="CJ203" s="283">
        <v>11922</v>
      </c>
      <c r="CK203" s="283">
        <v>11845</v>
      </c>
      <c r="CL203" s="283">
        <v>11768</v>
      </c>
      <c r="CM203" s="283">
        <v>11690</v>
      </c>
      <c r="CN203" s="283">
        <v>11612</v>
      </c>
      <c r="CO203" s="283">
        <v>11534</v>
      </c>
      <c r="CP203" s="283">
        <v>11456</v>
      </c>
      <c r="CQ203" s="283">
        <v>11383.5</v>
      </c>
      <c r="CR203" s="283">
        <v>11311</v>
      </c>
      <c r="CS203" s="283">
        <v>11238.5</v>
      </c>
      <c r="CT203" s="283">
        <v>11166</v>
      </c>
      <c r="CU203" s="283">
        <v>11099.86</v>
      </c>
      <c r="CV203" s="283">
        <v>11033.720000000001</v>
      </c>
      <c r="CW203" s="283">
        <v>10967.580000000002</v>
      </c>
      <c r="CX203" s="283">
        <v>10901.440000000002</v>
      </c>
      <c r="CY203" s="283">
        <v>10833.580000000002</v>
      </c>
      <c r="CZ203" s="283">
        <v>10765.720000000001</v>
      </c>
      <c r="DA203" s="283">
        <v>10697.86</v>
      </c>
      <c r="DB203" s="283">
        <v>10630</v>
      </c>
    </row>
    <row r="204" spans="5:106" s="283" customFormat="1">
      <c r="E204" s="283">
        <v>-13</v>
      </c>
      <c r="F204" s="284">
        <v>14493</v>
      </c>
      <c r="G204" s="283">
        <v>14492.3</v>
      </c>
      <c r="H204" s="283">
        <v>14491.6</v>
      </c>
      <c r="I204" s="283">
        <v>14490.900000000001</v>
      </c>
      <c r="J204" s="283">
        <v>14490.2</v>
      </c>
      <c r="K204" s="283">
        <v>14489.5</v>
      </c>
      <c r="L204" s="283">
        <v>14488.800000000001</v>
      </c>
      <c r="M204" s="283">
        <v>14488.100000000002</v>
      </c>
      <c r="N204" s="283">
        <v>14487.400000000001</v>
      </c>
      <c r="O204" s="283">
        <v>14486.7</v>
      </c>
      <c r="P204" s="283">
        <v>14486</v>
      </c>
      <c r="Q204" s="283">
        <v>14481.900000000001</v>
      </c>
      <c r="R204" s="283">
        <v>14477.800000000001</v>
      </c>
      <c r="S204" s="283">
        <v>14473.7</v>
      </c>
      <c r="T204" s="283">
        <v>14469.600000000002</v>
      </c>
      <c r="U204" s="283">
        <v>14465.500000000002</v>
      </c>
      <c r="V204" s="283">
        <v>14461.400000000001</v>
      </c>
      <c r="W204" s="283">
        <v>14457.300000000001</v>
      </c>
      <c r="X204" s="283">
        <v>14453.2</v>
      </c>
      <c r="Y204" s="283">
        <v>14449.1</v>
      </c>
      <c r="Z204" s="283">
        <v>14445</v>
      </c>
      <c r="AA204" s="283">
        <v>14432.599999999999</v>
      </c>
      <c r="AB204" s="283">
        <v>14420.199999999999</v>
      </c>
      <c r="AC204" s="283">
        <v>14407.8</v>
      </c>
      <c r="AD204" s="283">
        <v>14395.399999999998</v>
      </c>
      <c r="AE204" s="283">
        <v>14382.999999999998</v>
      </c>
      <c r="AF204" s="283">
        <v>14370.599999999999</v>
      </c>
      <c r="AG204" s="283">
        <v>14358.199999999999</v>
      </c>
      <c r="AH204" s="283">
        <v>14345.8</v>
      </c>
      <c r="AI204" s="283">
        <v>14333.4</v>
      </c>
      <c r="AJ204" s="283">
        <v>14321</v>
      </c>
      <c r="AK204" s="283">
        <v>14288.099999999999</v>
      </c>
      <c r="AL204" s="283">
        <v>14255.199999999999</v>
      </c>
      <c r="AM204" s="283">
        <v>14222.3</v>
      </c>
      <c r="AN204" s="283">
        <v>14189.399999999998</v>
      </c>
      <c r="AO204" s="283">
        <v>14156.499999999998</v>
      </c>
      <c r="AP204" s="283">
        <v>14123.599999999999</v>
      </c>
      <c r="AQ204" s="283">
        <v>14090.699999999999</v>
      </c>
      <c r="AR204" s="283">
        <v>14057.8</v>
      </c>
      <c r="AS204" s="283">
        <v>14024.9</v>
      </c>
      <c r="AT204" s="283">
        <v>13992</v>
      </c>
      <c r="AU204" s="283">
        <v>13950.25</v>
      </c>
      <c r="AV204" s="283">
        <v>13908.5</v>
      </c>
      <c r="AW204" s="283">
        <v>13866.75</v>
      </c>
      <c r="AX204" s="283">
        <v>13825</v>
      </c>
      <c r="AY204" s="283">
        <v>13785.75</v>
      </c>
      <c r="AZ204" s="283">
        <v>13746.5</v>
      </c>
      <c r="BA204" s="283">
        <v>13707.25</v>
      </c>
      <c r="BB204" s="283">
        <v>13668</v>
      </c>
      <c r="BC204" s="283">
        <v>13628.375</v>
      </c>
      <c r="BD204" s="283">
        <v>13588.75</v>
      </c>
      <c r="BE204" s="283">
        <v>13549.125</v>
      </c>
      <c r="BF204" s="283">
        <v>13509.5</v>
      </c>
      <c r="BG204" s="283">
        <v>13466.337499999998</v>
      </c>
      <c r="BH204" s="283">
        <v>13423.174999999997</v>
      </c>
      <c r="BI204" s="283">
        <v>13380.012499999995</v>
      </c>
      <c r="BJ204" s="283">
        <v>13336.849999999993</v>
      </c>
      <c r="BK204" s="283">
        <v>13317.787499999999</v>
      </c>
      <c r="BL204" s="283">
        <v>13298.725000000002</v>
      </c>
      <c r="BM204" s="283">
        <v>13279.662500000008</v>
      </c>
      <c r="BN204" s="283">
        <v>13260.600000000013</v>
      </c>
      <c r="BO204" s="283">
        <v>13208.290000000006</v>
      </c>
      <c r="BP204" s="283">
        <v>13155.98</v>
      </c>
      <c r="BQ204" s="283">
        <v>13103.669999999993</v>
      </c>
      <c r="BR204" s="283">
        <v>13051.359999999986</v>
      </c>
      <c r="BS204" s="283">
        <v>12997.854999999989</v>
      </c>
      <c r="BT204" s="283">
        <v>12944.349999999989</v>
      </c>
      <c r="BU204" s="283">
        <v>12890.84499999999</v>
      </c>
      <c r="BV204" s="283">
        <v>12837.339999999993</v>
      </c>
      <c r="BW204" s="283">
        <v>12791.334999999995</v>
      </c>
      <c r="BX204" s="283">
        <v>12745.33</v>
      </c>
      <c r="BY204" s="283">
        <v>12699.325000000004</v>
      </c>
      <c r="BZ204" s="283">
        <v>12653.320000000007</v>
      </c>
      <c r="CA204" s="283">
        <v>12597.490000000005</v>
      </c>
      <c r="CB204" s="283">
        <v>12541.660000000003</v>
      </c>
      <c r="CC204" s="283">
        <v>12485.830000000002</v>
      </c>
      <c r="CD204" s="283">
        <v>12430</v>
      </c>
      <c r="CE204" s="283">
        <v>12345.5</v>
      </c>
      <c r="CF204" s="283">
        <v>12261</v>
      </c>
      <c r="CG204" s="283">
        <v>12176.5</v>
      </c>
      <c r="CH204" s="283">
        <v>12092</v>
      </c>
      <c r="CI204" s="283">
        <v>12014.25</v>
      </c>
      <c r="CJ204" s="283">
        <v>11936.5</v>
      </c>
      <c r="CK204" s="283">
        <v>11858.75</v>
      </c>
      <c r="CL204" s="283">
        <v>11781</v>
      </c>
      <c r="CM204" s="283">
        <v>11701.25</v>
      </c>
      <c r="CN204" s="283">
        <v>11621.5</v>
      </c>
      <c r="CO204" s="283">
        <v>11541.75</v>
      </c>
      <c r="CP204" s="283">
        <v>11462</v>
      </c>
      <c r="CQ204" s="283">
        <v>11392</v>
      </c>
      <c r="CR204" s="283">
        <v>11322</v>
      </c>
      <c r="CS204" s="283">
        <v>11252</v>
      </c>
      <c r="CT204" s="283">
        <v>11182</v>
      </c>
      <c r="CU204" s="283">
        <v>11115.252500000001</v>
      </c>
      <c r="CV204" s="283">
        <v>11048.505000000001</v>
      </c>
      <c r="CW204" s="283">
        <v>10981.757500000002</v>
      </c>
      <c r="CX204" s="283">
        <v>10915.010000000002</v>
      </c>
      <c r="CY204" s="283">
        <v>10846.257500000002</v>
      </c>
      <c r="CZ204" s="283">
        <v>10777.505000000001</v>
      </c>
      <c r="DA204" s="283">
        <v>10708.752500000001</v>
      </c>
      <c r="DB204" s="283">
        <v>10640</v>
      </c>
    </row>
    <row r="205" spans="5:106" s="283" customFormat="1">
      <c r="E205" s="283">
        <v>-12</v>
      </c>
      <c r="F205" s="284">
        <v>14492</v>
      </c>
      <c r="G205" s="283">
        <v>14491.2</v>
      </c>
      <c r="H205" s="283">
        <v>14490.4</v>
      </c>
      <c r="I205" s="283">
        <v>14489.599999999999</v>
      </c>
      <c r="J205" s="283">
        <v>14488.8</v>
      </c>
      <c r="K205" s="283">
        <v>14488</v>
      </c>
      <c r="L205" s="283">
        <v>14487.199999999999</v>
      </c>
      <c r="M205" s="283">
        <v>14486.399999999998</v>
      </c>
      <c r="N205" s="283">
        <v>14485.599999999999</v>
      </c>
      <c r="O205" s="283">
        <v>14484.8</v>
      </c>
      <c r="P205" s="283">
        <v>14484</v>
      </c>
      <c r="Q205" s="283">
        <v>14479.599999999999</v>
      </c>
      <c r="R205" s="283">
        <v>14475.199999999999</v>
      </c>
      <c r="S205" s="283">
        <v>14470.8</v>
      </c>
      <c r="T205" s="283">
        <v>14466.399999999998</v>
      </c>
      <c r="U205" s="283">
        <v>14461.999999999998</v>
      </c>
      <c r="V205" s="283">
        <v>14457.599999999999</v>
      </c>
      <c r="W205" s="283">
        <v>14453.199999999999</v>
      </c>
      <c r="X205" s="283">
        <v>14448.8</v>
      </c>
      <c r="Y205" s="283">
        <v>14444.4</v>
      </c>
      <c r="Z205" s="283">
        <v>14440</v>
      </c>
      <c r="AA205" s="283">
        <v>14427.400000000001</v>
      </c>
      <c r="AB205" s="283">
        <v>14414.800000000001</v>
      </c>
      <c r="AC205" s="283">
        <v>14402.2</v>
      </c>
      <c r="AD205" s="283">
        <v>14389.600000000002</v>
      </c>
      <c r="AE205" s="283">
        <v>14377.000000000002</v>
      </c>
      <c r="AF205" s="283">
        <v>14364.400000000001</v>
      </c>
      <c r="AG205" s="283">
        <v>14351.800000000001</v>
      </c>
      <c r="AH205" s="283">
        <v>14339.2</v>
      </c>
      <c r="AI205" s="283">
        <v>14326.6</v>
      </c>
      <c r="AJ205" s="283">
        <v>14314</v>
      </c>
      <c r="AK205" s="283">
        <v>14281.400000000001</v>
      </c>
      <c r="AL205" s="283">
        <v>14248.800000000001</v>
      </c>
      <c r="AM205" s="283">
        <v>14216.2</v>
      </c>
      <c r="AN205" s="283">
        <v>14183.600000000002</v>
      </c>
      <c r="AO205" s="283">
        <v>14151.000000000002</v>
      </c>
      <c r="AP205" s="283">
        <v>14118.400000000001</v>
      </c>
      <c r="AQ205" s="283">
        <v>14085.800000000001</v>
      </c>
      <c r="AR205" s="283">
        <v>14053.2</v>
      </c>
      <c r="AS205" s="283">
        <v>14020.6</v>
      </c>
      <c r="AT205" s="283">
        <v>13988</v>
      </c>
      <c r="AU205" s="283">
        <v>13946</v>
      </c>
      <c r="AV205" s="283">
        <v>13904</v>
      </c>
      <c r="AW205" s="283">
        <v>13862</v>
      </c>
      <c r="AX205" s="283">
        <v>13820</v>
      </c>
      <c r="AY205" s="283">
        <v>13780.5</v>
      </c>
      <c r="AZ205" s="283">
        <v>13741</v>
      </c>
      <c r="BA205" s="283">
        <v>13701.5</v>
      </c>
      <c r="BB205" s="283">
        <v>13662</v>
      </c>
      <c r="BC205" s="283">
        <v>13622.25</v>
      </c>
      <c r="BD205" s="283">
        <v>13582.5</v>
      </c>
      <c r="BE205" s="283">
        <v>13542.75</v>
      </c>
      <c r="BF205" s="283">
        <v>13503</v>
      </c>
      <c r="BG205" s="283">
        <v>13459.924999999999</v>
      </c>
      <c r="BH205" s="283">
        <v>13416.849999999997</v>
      </c>
      <c r="BI205" s="283">
        <v>13373.774999999994</v>
      </c>
      <c r="BJ205" s="283">
        <v>13330.699999999993</v>
      </c>
      <c r="BK205" s="283">
        <v>13312.124999999998</v>
      </c>
      <c r="BL205" s="283">
        <v>13293.550000000003</v>
      </c>
      <c r="BM205" s="283">
        <v>13274.975000000008</v>
      </c>
      <c r="BN205" s="283">
        <v>13256.400000000012</v>
      </c>
      <c r="BO205" s="283">
        <v>13203.712500000005</v>
      </c>
      <c r="BP205" s="283">
        <v>13151.025</v>
      </c>
      <c r="BQ205" s="283">
        <v>13098.337499999994</v>
      </c>
      <c r="BR205" s="283">
        <v>13045.649999999987</v>
      </c>
      <c r="BS205" s="283">
        <v>12992.369999999988</v>
      </c>
      <c r="BT205" s="283">
        <v>12939.089999999991</v>
      </c>
      <c r="BU205" s="283">
        <v>12885.809999999992</v>
      </c>
      <c r="BV205" s="283">
        <v>12832.529999999993</v>
      </c>
      <c r="BW205" s="283">
        <v>12786.199999999997</v>
      </c>
      <c r="BX205" s="283">
        <v>12739.869999999999</v>
      </c>
      <c r="BY205" s="283">
        <v>12693.540000000003</v>
      </c>
      <c r="BZ205" s="283">
        <v>12647.210000000006</v>
      </c>
      <c r="CA205" s="283">
        <v>12592.407500000005</v>
      </c>
      <c r="CB205" s="283">
        <v>12537.605000000003</v>
      </c>
      <c r="CC205" s="283">
        <v>12482.802500000002</v>
      </c>
      <c r="CD205" s="283">
        <v>12428</v>
      </c>
      <c r="CE205" s="283">
        <v>12359.68</v>
      </c>
      <c r="CF205" s="283">
        <v>12268</v>
      </c>
      <c r="CG205" s="283">
        <v>12188</v>
      </c>
      <c r="CH205" s="283">
        <v>12108</v>
      </c>
      <c r="CI205" s="283">
        <v>12029.5</v>
      </c>
      <c r="CJ205" s="283">
        <v>11951</v>
      </c>
      <c r="CK205" s="283">
        <v>11872.5</v>
      </c>
      <c r="CL205" s="283">
        <v>11794</v>
      </c>
      <c r="CM205" s="283">
        <v>11712.5</v>
      </c>
      <c r="CN205" s="283">
        <v>11631</v>
      </c>
      <c r="CO205" s="283">
        <v>11549.5</v>
      </c>
      <c r="CP205" s="283">
        <v>11468</v>
      </c>
      <c r="CQ205" s="283">
        <v>11400.5</v>
      </c>
      <c r="CR205" s="283">
        <v>11333</v>
      </c>
      <c r="CS205" s="283">
        <v>11265.5</v>
      </c>
      <c r="CT205" s="283">
        <v>11198</v>
      </c>
      <c r="CU205" s="283">
        <v>11130.645</v>
      </c>
      <c r="CV205" s="283">
        <v>11063.29</v>
      </c>
      <c r="CW205" s="283">
        <v>10995.935000000001</v>
      </c>
      <c r="CX205" s="283">
        <v>10928.580000000002</v>
      </c>
      <c r="CY205" s="283">
        <v>10858.935000000001</v>
      </c>
      <c r="CZ205" s="283">
        <v>10789.29</v>
      </c>
      <c r="DA205" s="283">
        <v>10719.645</v>
      </c>
      <c r="DB205" s="283">
        <v>10650</v>
      </c>
    </row>
    <row r="206" spans="5:106" s="283" customFormat="1">
      <c r="E206" s="283">
        <v>-11</v>
      </c>
      <c r="F206" s="284">
        <v>14491</v>
      </c>
      <c r="G206" s="283">
        <v>14490.099999999999</v>
      </c>
      <c r="H206" s="283">
        <v>14489.199999999999</v>
      </c>
      <c r="I206" s="283">
        <v>14488.3</v>
      </c>
      <c r="J206" s="283">
        <v>14487.399999999998</v>
      </c>
      <c r="K206" s="283">
        <v>14486.499999999998</v>
      </c>
      <c r="L206" s="283">
        <v>14485.599999999999</v>
      </c>
      <c r="M206" s="283">
        <v>14484.699999999999</v>
      </c>
      <c r="N206" s="283">
        <v>14483.8</v>
      </c>
      <c r="O206" s="283">
        <v>14482.9</v>
      </c>
      <c r="P206" s="283">
        <v>14482</v>
      </c>
      <c r="Q206" s="283">
        <v>14477.3</v>
      </c>
      <c r="R206" s="283">
        <v>14472.6</v>
      </c>
      <c r="S206" s="283">
        <v>14467.900000000001</v>
      </c>
      <c r="T206" s="283">
        <v>14463.2</v>
      </c>
      <c r="U206" s="283">
        <v>14458.5</v>
      </c>
      <c r="V206" s="283">
        <v>14453.800000000001</v>
      </c>
      <c r="W206" s="283">
        <v>14449.100000000002</v>
      </c>
      <c r="X206" s="283">
        <v>14444.400000000001</v>
      </c>
      <c r="Y206" s="283">
        <v>14439.7</v>
      </c>
      <c r="Z206" s="283">
        <v>14435</v>
      </c>
      <c r="AA206" s="283">
        <v>14422.2</v>
      </c>
      <c r="AB206" s="283">
        <v>14409.4</v>
      </c>
      <c r="AC206" s="283">
        <v>14396.599999999999</v>
      </c>
      <c r="AD206" s="283">
        <v>14383.8</v>
      </c>
      <c r="AE206" s="283">
        <v>14371</v>
      </c>
      <c r="AF206" s="283">
        <v>14358.199999999999</v>
      </c>
      <c r="AG206" s="283">
        <v>14345.399999999998</v>
      </c>
      <c r="AH206" s="283">
        <v>14332.599999999999</v>
      </c>
      <c r="AI206" s="283">
        <v>14319.8</v>
      </c>
      <c r="AJ206" s="283">
        <v>14307</v>
      </c>
      <c r="AK206" s="283">
        <v>14274.7</v>
      </c>
      <c r="AL206" s="283">
        <v>14242.4</v>
      </c>
      <c r="AM206" s="283">
        <v>14210.099999999999</v>
      </c>
      <c r="AN206" s="283">
        <v>14177.8</v>
      </c>
      <c r="AO206" s="283">
        <v>14145.5</v>
      </c>
      <c r="AP206" s="283">
        <v>14113.199999999999</v>
      </c>
      <c r="AQ206" s="283">
        <v>14080.899999999998</v>
      </c>
      <c r="AR206" s="283">
        <v>14048.599999999999</v>
      </c>
      <c r="AS206" s="283">
        <v>14016.3</v>
      </c>
      <c r="AT206" s="283">
        <v>13984</v>
      </c>
      <c r="AU206" s="283">
        <v>13941.75</v>
      </c>
      <c r="AV206" s="283">
        <v>13899.5</v>
      </c>
      <c r="AW206" s="283">
        <v>13857.25</v>
      </c>
      <c r="AX206" s="283">
        <v>13815</v>
      </c>
      <c r="AY206" s="283">
        <v>13775.25</v>
      </c>
      <c r="AZ206" s="283">
        <v>13735.5</v>
      </c>
      <c r="BA206" s="283">
        <v>13695.75</v>
      </c>
      <c r="BB206" s="283">
        <v>13656</v>
      </c>
      <c r="BC206" s="283">
        <v>13616.125</v>
      </c>
      <c r="BD206" s="283">
        <v>13576.25</v>
      </c>
      <c r="BE206" s="283">
        <v>13536.375</v>
      </c>
      <c r="BF206" s="283">
        <v>13496.5</v>
      </c>
      <c r="BG206" s="283">
        <v>13453.512499999997</v>
      </c>
      <c r="BH206" s="283">
        <v>13410.524999999996</v>
      </c>
      <c r="BI206" s="283">
        <v>13367.537499999995</v>
      </c>
      <c r="BJ206" s="283">
        <v>13324.549999999994</v>
      </c>
      <c r="BK206" s="283">
        <v>13306.462499999998</v>
      </c>
      <c r="BL206" s="283">
        <v>13288.375000000004</v>
      </c>
      <c r="BM206" s="283">
        <v>13270.287500000008</v>
      </c>
      <c r="BN206" s="283">
        <v>13252.200000000012</v>
      </c>
      <c r="BO206" s="283">
        <v>13199.135000000006</v>
      </c>
      <c r="BP206" s="283">
        <v>13146.07</v>
      </c>
      <c r="BQ206" s="283">
        <v>13093.004999999994</v>
      </c>
      <c r="BR206" s="283">
        <v>13039.939999999988</v>
      </c>
      <c r="BS206" s="283">
        <v>12986.884999999989</v>
      </c>
      <c r="BT206" s="283">
        <v>12933.829999999991</v>
      </c>
      <c r="BU206" s="283">
        <v>12880.774999999992</v>
      </c>
      <c r="BV206" s="283">
        <v>12827.719999999994</v>
      </c>
      <c r="BW206" s="283">
        <v>12781.064999999997</v>
      </c>
      <c r="BX206" s="283">
        <v>12734.41</v>
      </c>
      <c r="BY206" s="283">
        <v>12687.755000000003</v>
      </c>
      <c r="BZ206" s="283">
        <v>12641.100000000006</v>
      </c>
      <c r="CA206" s="283">
        <v>12587.325000000004</v>
      </c>
      <c r="CB206" s="283">
        <v>12533.550000000003</v>
      </c>
      <c r="CC206" s="283">
        <v>12479.775000000001</v>
      </c>
      <c r="CD206" s="283">
        <v>12426</v>
      </c>
      <c r="CE206" s="283">
        <v>12350.5</v>
      </c>
      <c r="CF206" s="283">
        <v>12275</v>
      </c>
      <c r="CG206" s="283">
        <v>12199.5</v>
      </c>
      <c r="CH206" s="283">
        <v>12124</v>
      </c>
      <c r="CI206" s="283">
        <v>12044.75</v>
      </c>
      <c r="CJ206" s="283">
        <v>11965.5</v>
      </c>
      <c r="CK206" s="283">
        <v>11886.25</v>
      </c>
      <c r="CL206" s="283">
        <v>11807</v>
      </c>
      <c r="CM206" s="283">
        <v>11723.75</v>
      </c>
      <c r="CN206" s="283">
        <v>11640.5</v>
      </c>
      <c r="CO206" s="283">
        <v>11557.25</v>
      </c>
      <c r="CP206" s="283">
        <v>11474</v>
      </c>
      <c r="CQ206" s="283">
        <v>11409</v>
      </c>
      <c r="CR206" s="283">
        <v>11344</v>
      </c>
      <c r="CS206" s="283">
        <v>11279</v>
      </c>
      <c r="CT206" s="283">
        <v>11214</v>
      </c>
      <c r="CU206" s="283">
        <v>11146.0375</v>
      </c>
      <c r="CV206" s="283">
        <v>11078.075000000001</v>
      </c>
      <c r="CW206" s="283">
        <v>11010.112500000001</v>
      </c>
      <c r="CX206" s="283">
        <v>10942.150000000001</v>
      </c>
      <c r="CY206" s="283">
        <v>10871.612500000001</v>
      </c>
      <c r="CZ206" s="283">
        <v>10801.075000000001</v>
      </c>
      <c r="DA206" s="283">
        <v>10730.5375</v>
      </c>
      <c r="DB206" s="283">
        <v>10660</v>
      </c>
    </row>
    <row r="207" spans="5:106" s="283" customFormat="1">
      <c r="E207" s="283">
        <v>-10</v>
      </c>
      <c r="F207" s="284">
        <v>14490</v>
      </c>
      <c r="G207" s="283">
        <v>14489</v>
      </c>
      <c r="H207" s="283">
        <v>14488</v>
      </c>
      <c r="I207" s="283">
        <v>14487</v>
      </c>
      <c r="J207" s="283">
        <v>14486</v>
      </c>
      <c r="K207" s="283">
        <v>14485</v>
      </c>
      <c r="L207" s="283">
        <v>14484</v>
      </c>
      <c r="M207" s="283">
        <v>14483</v>
      </c>
      <c r="N207" s="283">
        <v>14482</v>
      </c>
      <c r="O207" s="283">
        <v>14481</v>
      </c>
      <c r="P207" s="283">
        <v>14480</v>
      </c>
      <c r="Q207" s="283">
        <v>14475</v>
      </c>
      <c r="R207" s="283">
        <v>14470</v>
      </c>
      <c r="S207" s="283">
        <v>14465</v>
      </c>
      <c r="T207" s="283">
        <v>14460</v>
      </c>
      <c r="U207" s="283">
        <v>14455</v>
      </c>
      <c r="V207" s="283">
        <v>14450</v>
      </c>
      <c r="W207" s="283">
        <v>14445</v>
      </c>
      <c r="X207" s="283">
        <v>14440</v>
      </c>
      <c r="Y207" s="283">
        <v>14435</v>
      </c>
      <c r="Z207" s="283">
        <v>14430</v>
      </c>
      <c r="AA207" s="283">
        <v>14417</v>
      </c>
      <c r="AB207" s="283">
        <v>14404</v>
      </c>
      <c r="AC207" s="283">
        <v>14391</v>
      </c>
      <c r="AD207" s="283">
        <v>14378</v>
      </c>
      <c r="AE207" s="283">
        <v>14365</v>
      </c>
      <c r="AF207" s="283">
        <v>14352</v>
      </c>
      <c r="AG207" s="283">
        <v>14339</v>
      </c>
      <c r="AH207" s="283">
        <v>14326</v>
      </c>
      <c r="AI207" s="283">
        <v>14313</v>
      </c>
      <c r="AJ207" s="283">
        <v>14300</v>
      </c>
      <c r="AK207" s="283">
        <v>14268</v>
      </c>
      <c r="AL207" s="283">
        <v>14236</v>
      </c>
      <c r="AM207" s="283">
        <v>14204</v>
      </c>
      <c r="AN207" s="283">
        <v>14172</v>
      </c>
      <c r="AO207" s="283">
        <v>14140</v>
      </c>
      <c r="AP207" s="283">
        <v>14108</v>
      </c>
      <c r="AQ207" s="283">
        <v>14076</v>
      </c>
      <c r="AR207" s="283">
        <v>14044</v>
      </c>
      <c r="AS207" s="283">
        <v>14012</v>
      </c>
      <c r="AT207" s="283">
        <v>13980</v>
      </c>
      <c r="AU207" s="283">
        <v>13937.5</v>
      </c>
      <c r="AV207" s="283">
        <v>13895</v>
      </c>
      <c r="AW207" s="283">
        <v>13852.5</v>
      </c>
      <c r="AX207" s="283">
        <v>13810</v>
      </c>
      <c r="AY207" s="283">
        <v>13770</v>
      </c>
      <c r="AZ207" s="283">
        <v>13730</v>
      </c>
      <c r="BA207" s="283">
        <v>13690</v>
      </c>
      <c r="BB207" s="283">
        <v>13650</v>
      </c>
      <c r="BC207" s="283">
        <v>13610</v>
      </c>
      <c r="BD207" s="283">
        <v>13570</v>
      </c>
      <c r="BE207" s="283">
        <v>13530</v>
      </c>
      <c r="BF207" s="283">
        <v>13490</v>
      </c>
      <c r="BG207" s="283">
        <v>13447.099999999999</v>
      </c>
      <c r="BH207" s="283">
        <v>13404.199999999997</v>
      </c>
      <c r="BI207" s="283">
        <v>13361.299999999996</v>
      </c>
      <c r="BJ207" s="283">
        <v>13318.399999999994</v>
      </c>
      <c r="BK207" s="283">
        <v>13300.8</v>
      </c>
      <c r="BL207" s="283">
        <v>13283.200000000003</v>
      </c>
      <c r="BM207" s="283">
        <v>13265.600000000006</v>
      </c>
      <c r="BN207" s="283">
        <v>13248.000000000011</v>
      </c>
      <c r="BO207" s="283">
        <v>13194.557500000006</v>
      </c>
      <c r="BP207" s="283">
        <v>13141.115</v>
      </c>
      <c r="BQ207" s="283">
        <v>13087.672499999993</v>
      </c>
      <c r="BR207" s="283">
        <v>13034.229999999989</v>
      </c>
      <c r="BS207" s="283">
        <v>12981.399999999991</v>
      </c>
      <c r="BT207" s="283">
        <v>12928.569999999991</v>
      </c>
      <c r="BU207" s="283">
        <v>12875.739999999993</v>
      </c>
      <c r="BV207" s="283">
        <v>12822.909999999994</v>
      </c>
      <c r="BW207" s="283">
        <v>12775.929999999997</v>
      </c>
      <c r="BX207" s="283">
        <v>12728.95</v>
      </c>
      <c r="BY207" s="283">
        <v>12681.970000000003</v>
      </c>
      <c r="BZ207" s="283">
        <v>12634.990000000005</v>
      </c>
      <c r="CA207" s="283">
        <v>12582.242500000004</v>
      </c>
      <c r="CB207" s="283">
        <v>12529.495000000003</v>
      </c>
      <c r="CC207" s="283">
        <v>12476.747500000001</v>
      </c>
      <c r="CD207" s="283">
        <v>12424</v>
      </c>
      <c r="CE207" s="283">
        <v>12365.965</v>
      </c>
      <c r="CF207" s="283">
        <v>12307.93</v>
      </c>
      <c r="CG207" s="283">
        <v>12211</v>
      </c>
      <c r="CH207" s="283">
        <v>12140</v>
      </c>
      <c r="CI207" s="283">
        <v>12060</v>
      </c>
      <c r="CJ207" s="283">
        <v>11980</v>
      </c>
      <c r="CK207" s="283">
        <v>11900</v>
      </c>
      <c r="CL207" s="283">
        <v>11820</v>
      </c>
      <c r="CM207" s="283">
        <v>11735</v>
      </c>
      <c r="CN207" s="283">
        <v>11650</v>
      </c>
      <c r="CO207" s="283">
        <v>11565</v>
      </c>
      <c r="CP207" s="283">
        <v>11480</v>
      </c>
      <c r="CQ207" s="283">
        <v>11417.5</v>
      </c>
      <c r="CR207" s="283">
        <v>11355</v>
      </c>
      <c r="CS207" s="283">
        <v>11292.5</v>
      </c>
      <c r="CT207" s="283">
        <v>11230</v>
      </c>
      <c r="CU207" s="283">
        <v>11161.43</v>
      </c>
      <c r="CV207" s="283">
        <v>11092.86</v>
      </c>
      <c r="CW207" s="283">
        <v>11024.29</v>
      </c>
      <c r="CX207" s="283">
        <v>10955.720000000001</v>
      </c>
      <c r="CY207" s="283">
        <v>10884.29</v>
      </c>
      <c r="CZ207" s="283">
        <v>10812.86</v>
      </c>
      <c r="DA207" s="283">
        <v>10741.43</v>
      </c>
      <c r="DB207" s="283">
        <v>10670</v>
      </c>
    </row>
    <row r="208" spans="5:106" s="283" customFormat="1">
      <c r="E208" s="283">
        <v>-9</v>
      </c>
      <c r="F208" s="284">
        <v>14491</v>
      </c>
      <c r="G208" s="283">
        <v>14489.599999999999</v>
      </c>
      <c r="H208" s="283">
        <v>14488.199999999999</v>
      </c>
      <c r="I208" s="283">
        <v>14486.8</v>
      </c>
      <c r="J208" s="283">
        <v>14485.399999999998</v>
      </c>
      <c r="K208" s="283">
        <v>14483.999999999998</v>
      </c>
      <c r="L208" s="283">
        <v>14482.599999999999</v>
      </c>
      <c r="M208" s="283">
        <v>14481.199999999999</v>
      </c>
      <c r="N208" s="283">
        <v>14479.8</v>
      </c>
      <c r="O208" s="283">
        <v>14478.4</v>
      </c>
      <c r="P208" s="283">
        <v>14477</v>
      </c>
      <c r="Q208" s="283">
        <v>14472.2</v>
      </c>
      <c r="R208" s="283">
        <v>14467.4</v>
      </c>
      <c r="S208" s="283">
        <v>14462.599999999999</v>
      </c>
      <c r="T208" s="283">
        <v>14457.8</v>
      </c>
      <c r="U208" s="283">
        <v>14453</v>
      </c>
      <c r="V208" s="283">
        <v>14448.199999999999</v>
      </c>
      <c r="W208" s="283">
        <v>14443.399999999998</v>
      </c>
      <c r="X208" s="283">
        <v>14438.599999999999</v>
      </c>
      <c r="Y208" s="283">
        <v>14433.8</v>
      </c>
      <c r="Z208" s="283">
        <v>14429</v>
      </c>
      <c r="AA208" s="283">
        <v>14415.760000000002</v>
      </c>
      <c r="AB208" s="283">
        <v>14402.520000000004</v>
      </c>
      <c r="AC208" s="283">
        <v>14389.280000000006</v>
      </c>
      <c r="AD208" s="283">
        <v>14376.040000000008</v>
      </c>
      <c r="AE208" s="283">
        <v>14362.80000000001</v>
      </c>
      <c r="AF208" s="283">
        <v>14349.560000000012</v>
      </c>
      <c r="AG208" s="283">
        <v>14336.320000000014</v>
      </c>
      <c r="AH208" s="283">
        <v>14323.080000000016</v>
      </c>
      <c r="AI208" s="283">
        <v>14309.840000000018</v>
      </c>
      <c r="AJ208" s="283">
        <v>14296.60000000002</v>
      </c>
      <c r="AK208" s="283">
        <v>14264.74000000002</v>
      </c>
      <c r="AL208" s="283">
        <v>14232.880000000017</v>
      </c>
      <c r="AM208" s="283">
        <v>14201.020000000015</v>
      </c>
      <c r="AN208" s="283">
        <v>14169.160000000014</v>
      </c>
      <c r="AO208" s="283">
        <v>14137.300000000012</v>
      </c>
      <c r="AP208" s="283">
        <v>14105.44000000001</v>
      </c>
      <c r="AQ208" s="283">
        <v>14073.580000000007</v>
      </c>
      <c r="AR208" s="283">
        <v>14041.720000000005</v>
      </c>
      <c r="AS208" s="283">
        <v>14009.860000000002</v>
      </c>
      <c r="AT208" s="283">
        <v>13978</v>
      </c>
      <c r="AU208" s="283">
        <v>13935.25</v>
      </c>
      <c r="AV208" s="283">
        <v>13892.5</v>
      </c>
      <c r="AW208" s="283">
        <v>13849.75</v>
      </c>
      <c r="AX208" s="283">
        <v>13807</v>
      </c>
      <c r="AY208" s="283">
        <v>13766.97</v>
      </c>
      <c r="AZ208" s="283">
        <v>13726.939999999999</v>
      </c>
      <c r="BA208" s="283">
        <v>13686.909999999998</v>
      </c>
      <c r="BB208" s="283">
        <v>13646.879999999997</v>
      </c>
      <c r="BC208" s="283">
        <v>13606.409999999998</v>
      </c>
      <c r="BD208" s="283">
        <v>13565.939999999999</v>
      </c>
      <c r="BE208" s="283">
        <v>13525.47</v>
      </c>
      <c r="BF208" s="283">
        <v>13485</v>
      </c>
      <c r="BG208" s="283">
        <v>13441.8125</v>
      </c>
      <c r="BH208" s="283">
        <v>13398.624999999998</v>
      </c>
      <c r="BI208" s="283">
        <v>13355.437499999996</v>
      </c>
      <c r="BJ208" s="283">
        <v>13312.249999999995</v>
      </c>
      <c r="BK208" s="283">
        <v>13295.137499999997</v>
      </c>
      <c r="BL208" s="283">
        <v>13278.025000000001</v>
      </c>
      <c r="BM208" s="283">
        <v>13260.912500000006</v>
      </c>
      <c r="BN208" s="283">
        <v>13243.80000000001</v>
      </c>
      <c r="BO208" s="283">
        <v>13189.980000000005</v>
      </c>
      <c r="BP208" s="283">
        <v>13136.16</v>
      </c>
      <c r="BQ208" s="283">
        <v>13082.339999999995</v>
      </c>
      <c r="BR208" s="283">
        <v>13028.51999999999</v>
      </c>
      <c r="BS208" s="283">
        <v>12975.91499999999</v>
      </c>
      <c r="BT208" s="283">
        <v>12923.309999999992</v>
      </c>
      <c r="BU208" s="283">
        <v>12870.704999999994</v>
      </c>
      <c r="BV208" s="283">
        <v>12818.099999999995</v>
      </c>
      <c r="BW208" s="283">
        <v>12770.794999999998</v>
      </c>
      <c r="BX208" s="283">
        <v>12723.49</v>
      </c>
      <c r="BY208" s="283">
        <v>12676.185000000001</v>
      </c>
      <c r="BZ208" s="283">
        <v>12628.880000000005</v>
      </c>
      <c r="CA208" s="283">
        <v>12577.160000000003</v>
      </c>
      <c r="CB208" s="283">
        <v>12525.440000000002</v>
      </c>
      <c r="CC208" s="283">
        <v>12473.720000000001</v>
      </c>
      <c r="CD208" s="283">
        <v>12422</v>
      </c>
      <c r="CE208" s="283">
        <v>12355.5</v>
      </c>
      <c r="CF208" s="283">
        <v>12289</v>
      </c>
      <c r="CG208" s="283">
        <v>12222.5</v>
      </c>
      <c r="CH208" s="283">
        <v>12156</v>
      </c>
      <c r="CI208" s="283">
        <v>12077.75</v>
      </c>
      <c r="CJ208" s="283">
        <v>11999.5</v>
      </c>
      <c r="CK208" s="283">
        <v>11921.25</v>
      </c>
      <c r="CL208" s="283">
        <v>11843</v>
      </c>
      <c r="CM208" s="283">
        <v>11761.625</v>
      </c>
      <c r="CN208" s="283">
        <v>11680.25</v>
      </c>
      <c r="CO208" s="283">
        <v>11598.875</v>
      </c>
      <c r="CP208" s="283">
        <v>11517.5</v>
      </c>
      <c r="CQ208" s="283">
        <v>11449.625</v>
      </c>
      <c r="CR208" s="283">
        <v>11381.75</v>
      </c>
      <c r="CS208" s="283">
        <v>11313.875</v>
      </c>
      <c r="CT208" s="283">
        <v>11246</v>
      </c>
      <c r="CU208" s="283">
        <v>11176.8225</v>
      </c>
      <c r="CV208" s="283">
        <v>11107.645</v>
      </c>
      <c r="CW208" s="283">
        <v>11038.467500000001</v>
      </c>
      <c r="CX208" s="283">
        <v>10969.29</v>
      </c>
      <c r="CY208" s="283">
        <v>10896.967500000001</v>
      </c>
      <c r="CZ208" s="283">
        <v>10824.645</v>
      </c>
      <c r="DA208" s="283">
        <v>10752.3225</v>
      </c>
      <c r="DB208" s="283">
        <v>10680</v>
      </c>
    </row>
    <row r="209" spans="5:106" s="283" customFormat="1">
      <c r="E209" s="283">
        <v>-8</v>
      </c>
      <c r="F209" s="284">
        <v>14492</v>
      </c>
      <c r="G209" s="283">
        <v>14490.2</v>
      </c>
      <c r="H209" s="283">
        <v>14488.4</v>
      </c>
      <c r="I209" s="283">
        <v>14486.599999999999</v>
      </c>
      <c r="J209" s="283">
        <v>14484.8</v>
      </c>
      <c r="K209" s="283">
        <v>14483</v>
      </c>
      <c r="L209" s="283">
        <v>14481.199999999999</v>
      </c>
      <c r="M209" s="283">
        <v>14479.399999999998</v>
      </c>
      <c r="N209" s="283">
        <v>14477.599999999999</v>
      </c>
      <c r="O209" s="283">
        <v>14475.8</v>
      </c>
      <c r="P209" s="283">
        <v>14474</v>
      </c>
      <c r="Q209" s="283">
        <v>14469.400000000001</v>
      </c>
      <c r="R209" s="283">
        <v>14464.800000000001</v>
      </c>
      <c r="S209" s="283">
        <v>14460.2</v>
      </c>
      <c r="T209" s="283">
        <v>14455.600000000002</v>
      </c>
      <c r="U209" s="283">
        <v>14451.000000000002</v>
      </c>
      <c r="V209" s="283">
        <v>14446.400000000001</v>
      </c>
      <c r="W209" s="283">
        <v>14441.800000000001</v>
      </c>
      <c r="X209" s="283">
        <v>14437.2</v>
      </c>
      <c r="Y209" s="283">
        <v>14432.6</v>
      </c>
      <c r="Z209" s="283">
        <v>14428</v>
      </c>
      <c r="AA209" s="283">
        <v>14414.515000000003</v>
      </c>
      <c r="AB209" s="283">
        <v>14401.030000000004</v>
      </c>
      <c r="AC209" s="283">
        <v>14387.545000000006</v>
      </c>
      <c r="AD209" s="283">
        <v>14374.060000000009</v>
      </c>
      <c r="AE209" s="283">
        <v>14360.575000000012</v>
      </c>
      <c r="AF209" s="283">
        <v>14347.090000000013</v>
      </c>
      <c r="AG209" s="283">
        <v>14333.605000000014</v>
      </c>
      <c r="AH209" s="283">
        <v>14320.120000000017</v>
      </c>
      <c r="AI209" s="283">
        <v>14306.635000000018</v>
      </c>
      <c r="AJ209" s="283">
        <v>14293.15000000002</v>
      </c>
      <c r="AK209" s="283">
        <v>14261.435000000018</v>
      </c>
      <c r="AL209" s="283">
        <v>14229.720000000016</v>
      </c>
      <c r="AM209" s="283">
        <v>14198.005000000014</v>
      </c>
      <c r="AN209" s="283">
        <v>14166.290000000012</v>
      </c>
      <c r="AO209" s="283">
        <v>14134.57500000001</v>
      </c>
      <c r="AP209" s="283">
        <v>14102.860000000008</v>
      </c>
      <c r="AQ209" s="283">
        <v>14071.145000000006</v>
      </c>
      <c r="AR209" s="283">
        <v>14039.430000000004</v>
      </c>
      <c r="AS209" s="283">
        <v>14007.715000000002</v>
      </c>
      <c r="AT209" s="283">
        <v>13976</v>
      </c>
      <c r="AU209" s="283">
        <v>13933</v>
      </c>
      <c r="AV209" s="283">
        <v>13890</v>
      </c>
      <c r="AW209" s="283">
        <v>13847</v>
      </c>
      <c r="AX209" s="283">
        <v>13804</v>
      </c>
      <c r="AY209" s="283">
        <v>13763.93</v>
      </c>
      <c r="AZ209" s="283">
        <v>13723.859999999999</v>
      </c>
      <c r="BA209" s="283">
        <v>13683.789999999997</v>
      </c>
      <c r="BB209" s="283">
        <v>13643.719999999998</v>
      </c>
      <c r="BC209" s="283">
        <v>13602.789999999997</v>
      </c>
      <c r="BD209" s="283">
        <v>13561.859999999999</v>
      </c>
      <c r="BE209" s="283">
        <v>13520.93</v>
      </c>
      <c r="BF209" s="283">
        <v>13480</v>
      </c>
      <c r="BG209" s="283">
        <v>13436.524999999998</v>
      </c>
      <c r="BH209" s="283">
        <v>13393.049999999997</v>
      </c>
      <c r="BI209" s="283">
        <v>13349.574999999997</v>
      </c>
      <c r="BJ209" s="283">
        <v>13306.099999999995</v>
      </c>
      <c r="BK209" s="283">
        <v>13289.474999999999</v>
      </c>
      <c r="BL209" s="283">
        <v>13272.850000000002</v>
      </c>
      <c r="BM209" s="283">
        <v>13256.225000000006</v>
      </c>
      <c r="BN209" s="283">
        <v>13239.600000000009</v>
      </c>
      <c r="BO209" s="283">
        <v>13185.402500000004</v>
      </c>
      <c r="BP209" s="283">
        <v>13131.205</v>
      </c>
      <c r="BQ209" s="283">
        <v>13077.007499999996</v>
      </c>
      <c r="BR209" s="283">
        <v>13022.80999999999</v>
      </c>
      <c r="BS209" s="283">
        <v>12970.429999999993</v>
      </c>
      <c r="BT209" s="283">
        <v>12918.049999999994</v>
      </c>
      <c r="BU209" s="283">
        <v>12865.669999999995</v>
      </c>
      <c r="BV209" s="283">
        <v>12813.289999999995</v>
      </c>
      <c r="BW209" s="283">
        <v>12765.659999999996</v>
      </c>
      <c r="BX209" s="283">
        <v>12718.029999999999</v>
      </c>
      <c r="BY209" s="283">
        <v>12670.400000000001</v>
      </c>
      <c r="BZ209" s="283">
        <v>12622.770000000004</v>
      </c>
      <c r="CA209" s="283">
        <v>12572.077500000003</v>
      </c>
      <c r="CB209" s="283">
        <v>12521.385000000002</v>
      </c>
      <c r="CC209" s="283">
        <v>12470.692500000001</v>
      </c>
      <c r="CD209" s="283">
        <v>12420</v>
      </c>
      <c r="CE209" s="283">
        <v>12365.393333333333</v>
      </c>
      <c r="CF209" s="283">
        <v>12310.786666666667</v>
      </c>
      <c r="CG209" s="283">
        <v>12256.18</v>
      </c>
      <c r="CH209" s="283">
        <v>12172</v>
      </c>
      <c r="CI209" s="283">
        <v>12095.375</v>
      </c>
      <c r="CJ209" s="283">
        <v>12018.75</v>
      </c>
      <c r="CK209" s="283">
        <v>11942.125</v>
      </c>
      <c r="CL209" s="283">
        <v>11865.5</v>
      </c>
      <c r="CM209" s="283">
        <v>11787.875</v>
      </c>
      <c r="CN209" s="283">
        <v>11710.25</v>
      </c>
      <c r="CO209" s="283">
        <v>11632.625</v>
      </c>
      <c r="CP209" s="283">
        <v>11555</v>
      </c>
      <c r="CQ209" s="283">
        <v>11481.75</v>
      </c>
      <c r="CR209" s="283">
        <v>11408.5</v>
      </c>
      <c r="CS209" s="283">
        <v>11335.25</v>
      </c>
      <c r="CT209" s="283">
        <v>11262</v>
      </c>
      <c r="CU209" s="283">
        <v>11192.215</v>
      </c>
      <c r="CV209" s="283">
        <v>11122.43</v>
      </c>
      <c r="CW209" s="283">
        <v>11052.645</v>
      </c>
      <c r="CX209" s="283">
        <v>10982.86</v>
      </c>
      <c r="CY209" s="283">
        <v>10909.645</v>
      </c>
      <c r="CZ209" s="283">
        <v>10836.43</v>
      </c>
      <c r="DA209" s="283">
        <v>10763.215</v>
      </c>
      <c r="DB209" s="283">
        <v>10690</v>
      </c>
    </row>
    <row r="210" spans="5:106" s="283" customFormat="1">
      <c r="E210" s="283">
        <v>-7</v>
      </c>
      <c r="F210" s="284">
        <v>14493</v>
      </c>
      <c r="G210" s="283">
        <v>14490.8</v>
      </c>
      <c r="H210" s="283">
        <v>14488.6</v>
      </c>
      <c r="I210" s="283">
        <v>14486.400000000001</v>
      </c>
      <c r="J210" s="283">
        <v>14484.2</v>
      </c>
      <c r="K210" s="283">
        <v>14482</v>
      </c>
      <c r="L210" s="283">
        <v>14479.800000000001</v>
      </c>
      <c r="M210" s="283">
        <v>14477.600000000002</v>
      </c>
      <c r="N210" s="283">
        <v>14475.400000000001</v>
      </c>
      <c r="O210" s="283">
        <v>14473.2</v>
      </c>
      <c r="P210" s="283">
        <v>14471</v>
      </c>
      <c r="Q210" s="283">
        <v>14466.599999999999</v>
      </c>
      <c r="R210" s="283">
        <v>14462.199999999999</v>
      </c>
      <c r="S210" s="283">
        <v>14457.8</v>
      </c>
      <c r="T210" s="283">
        <v>14453.399999999998</v>
      </c>
      <c r="U210" s="283">
        <v>14448.999999999998</v>
      </c>
      <c r="V210" s="283">
        <v>14444.599999999999</v>
      </c>
      <c r="W210" s="283">
        <v>14440.199999999999</v>
      </c>
      <c r="X210" s="283">
        <v>14435.8</v>
      </c>
      <c r="Y210" s="283">
        <v>14431.4</v>
      </c>
      <c r="Z210" s="283">
        <v>14427</v>
      </c>
      <c r="AA210" s="283">
        <v>14413.27</v>
      </c>
      <c r="AB210" s="283">
        <v>14399.540000000003</v>
      </c>
      <c r="AC210" s="283">
        <v>14385.810000000005</v>
      </c>
      <c r="AD210" s="283">
        <v>14372.080000000005</v>
      </c>
      <c r="AE210" s="283">
        <v>14358.350000000008</v>
      </c>
      <c r="AF210" s="283">
        <v>14344.62000000001</v>
      </c>
      <c r="AG210" s="283">
        <v>14330.890000000012</v>
      </c>
      <c r="AH210" s="283">
        <v>14317.160000000014</v>
      </c>
      <c r="AI210" s="283">
        <v>14303.430000000017</v>
      </c>
      <c r="AJ210" s="283">
        <v>14289.700000000019</v>
      </c>
      <c r="AK210" s="283">
        <v>14258.130000000016</v>
      </c>
      <c r="AL210" s="283">
        <v>14226.560000000014</v>
      </c>
      <c r="AM210" s="283">
        <v>14194.990000000013</v>
      </c>
      <c r="AN210" s="283">
        <v>14163.420000000009</v>
      </c>
      <c r="AO210" s="283">
        <v>14131.850000000008</v>
      </c>
      <c r="AP210" s="283">
        <v>14100.280000000006</v>
      </c>
      <c r="AQ210" s="283">
        <v>14068.710000000005</v>
      </c>
      <c r="AR210" s="283">
        <v>14037.140000000003</v>
      </c>
      <c r="AS210" s="283">
        <v>14005.570000000002</v>
      </c>
      <c r="AT210" s="283">
        <v>13974</v>
      </c>
      <c r="AU210" s="283">
        <v>13930.75</v>
      </c>
      <c r="AV210" s="283">
        <v>13887.5</v>
      </c>
      <c r="AW210" s="283">
        <v>13844.25</v>
      </c>
      <c r="AX210" s="283">
        <v>13801</v>
      </c>
      <c r="AY210" s="283">
        <v>13760.89</v>
      </c>
      <c r="AZ210" s="283">
        <v>13720.779999999999</v>
      </c>
      <c r="BA210" s="283">
        <v>13680.669999999998</v>
      </c>
      <c r="BB210" s="283">
        <v>13640.559999999998</v>
      </c>
      <c r="BC210" s="283">
        <v>13599.169999999998</v>
      </c>
      <c r="BD210" s="283">
        <v>13557.779999999999</v>
      </c>
      <c r="BE210" s="283">
        <v>13516.39</v>
      </c>
      <c r="BF210" s="283">
        <v>13475</v>
      </c>
      <c r="BG210" s="283">
        <v>13431.237499999999</v>
      </c>
      <c r="BH210" s="283">
        <v>13387.474999999997</v>
      </c>
      <c r="BI210" s="283">
        <v>13343.712499999996</v>
      </c>
      <c r="BJ210" s="283">
        <v>13299.949999999995</v>
      </c>
      <c r="BK210" s="283">
        <v>13283.8125</v>
      </c>
      <c r="BL210" s="283">
        <v>13267.675000000003</v>
      </c>
      <c r="BM210" s="283">
        <v>13251.537500000006</v>
      </c>
      <c r="BN210" s="283">
        <v>13235.400000000009</v>
      </c>
      <c r="BO210" s="283">
        <v>13180.825000000004</v>
      </c>
      <c r="BP210" s="283">
        <v>13126.25</v>
      </c>
      <c r="BQ210" s="283">
        <v>13071.674999999996</v>
      </c>
      <c r="BR210" s="283">
        <v>13017.099999999991</v>
      </c>
      <c r="BS210" s="283">
        <v>12964.944999999992</v>
      </c>
      <c r="BT210" s="283">
        <v>12912.789999999994</v>
      </c>
      <c r="BU210" s="283">
        <v>12860.634999999995</v>
      </c>
      <c r="BV210" s="283">
        <v>12808.479999999996</v>
      </c>
      <c r="BW210" s="283">
        <v>12760.524999999998</v>
      </c>
      <c r="BX210" s="283">
        <v>12712.57</v>
      </c>
      <c r="BY210" s="283">
        <v>12664.615000000002</v>
      </c>
      <c r="BZ210" s="283">
        <v>12616.660000000003</v>
      </c>
      <c r="CA210" s="283">
        <v>12566.995000000003</v>
      </c>
      <c r="CB210" s="283">
        <v>12517.330000000002</v>
      </c>
      <c r="CC210" s="283">
        <v>12467.665000000001</v>
      </c>
      <c r="CD210" s="283">
        <v>12418</v>
      </c>
      <c r="CE210" s="283">
        <v>12360.5</v>
      </c>
      <c r="CF210" s="283">
        <v>12303</v>
      </c>
      <c r="CG210" s="283">
        <v>12245.5</v>
      </c>
      <c r="CH210" s="283">
        <v>12188</v>
      </c>
      <c r="CI210" s="283">
        <v>12114.333333333332</v>
      </c>
      <c r="CJ210" s="283">
        <v>12040.666666666666</v>
      </c>
      <c r="CK210" s="283">
        <v>11967</v>
      </c>
      <c r="CL210" s="283">
        <v>11888</v>
      </c>
      <c r="CM210" s="283">
        <v>11814.55</v>
      </c>
      <c r="CN210" s="283">
        <v>11741.099999999999</v>
      </c>
      <c r="CO210" s="283">
        <v>11667.649999999998</v>
      </c>
      <c r="CP210" s="283">
        <v>11592.5</v>
      </c>
      <c r="CQ210" s="283">
        <v>11517.75</v>
      </c>
      <c r="CR210" s="283">
        <v>11443</v>
      </c>
      <c r="CS210" s="283">
        <v>11356.625</v>
      </c>
      <c r="CT210" s="283">
        <v>11278</v>
      </c>
      <c r="CU210" s="283">
        <v>11208.833333333332</v>
      </c>
      <c r="CV210" s="283">
        <v>11139.666666666666</v>
      </c>
      <c r="CW210" s="283">
        <v>11070.5</v>
      </c>
      <c r="CX210" s="283">
        <v>10996.43</v>
      </c>
      <c r="CY210" s="283">
        <v>10922.43</v>
      </c>
      <c r="CZ210" s="283">
        <v>10848.43</v>
      </c>
      <c r="DA210" s="283">
        <v>10774.43</v>
      </c>
      <c r="DB210" s="283">
        <v>10700</v>
      </c>
    </row>
    <row r="211" spans="5:106" s="283" customFormat="1">
      <c r="E211" s="283">
        <v>-6</v>
      </c>
      <c r="F211" s="284">
        <v>14494</v>
      </c>
      <c r="G211" s="283">
        <v>14491.400000000001</v>
      </c>
      <c r="H211" s="283">
        <v>14488.800000000001</v>
      </c>
      <c r="I211" s="283">
        <v>14486.2</v>
      </c>
      <c r="J211" s="283">
        <v>14483.600000000002</v>
      </c>
      <c r="K211" s="283">
        <v>14481.000000000002</v>
      </c>
      <c r="L211" s="283">
        <v>14478.400000000001</v>
      </c>
      <c r="M211" s="283">
        <v>14475.800000000001</v>
      </c>
      <c r="N211" s="283">
        <v>14473.2</v>
      </c>
      <c r="O211" s="283">
        <v>14470.6</v>
      </c>
      <c r="P211" s="283">
        <v>14468</v>
      </c>
      <c r="Q211" s="283">
        <v>14463.8</v>
      </c>
      <c r="R211" s="283">
        <v>14459.6</v>
      </c>
      <c r="S211" s="283">
        <v>14455.400000000001</v>
      </c>
      <c r="T211" s="283">
        <v>14451.2</v>
      </c>
      <c r="U211" s="283">
        <v>14447</v>
      </c>
      <c r="V211" s="283">
        <v>14442.800000000001</v>
      </c>
      <c r="W211" s="283">
        <v>14438.600000000002</v>
      </c>
      <c r="X211" s="283">
        <v>14434.400000000001</v>
      </c>
      <c r="Y211" s="283">
        <v>14430.2</v>
      </c>
      <c r="Z211" s="283">
        <v>14426</v>
      </c>
      <c r="AA211" s="283">
        <v>14412.025000000001</v>
      </c>
      <c r="AB211" s="283">
        <v>14398.050000000005</v>
      </c>
      <c r="AC211" s="283">
        <v>14384.075000000008</v>
      </c>
      <c r="AD211" s="283">
        <v>14370.100000000009</v>
      </c>
      <c r="AE211" s="283">
        <v>14356.125000000011</v>
      </c>
      <c r="AF211" s="283">
        <v>14342.150000000012</v>
      </c>
      <c r="AG211" s="283">
        <v>14328.175000000014</v>
      </c>
      <c r="AH211" s="283">
        <v>14314.200000000015</v>
      </c>
      <c r="AI211" s="283">
        <v>14300.225000000017</v>
      </c>
      <c r="AJ211" s="283">
        <v>14286.250000000018</v>
      </c>
      <c r="AK211" s="283">
        <v>14254.825000000015</v>
      </c>
      <c r="AL211" s="283">
        <v>14223.400000000014</v>
      </c>
      <c r="AM211" s="283">
        <v>14191.975000000013</v>
      </c>
      <c r="AN211" s="283">
        <v>14160.55000000001</v>
      </c>
      <c r="AO211" s="283">
        <v>14129.125000000007</v>
      </c>
      <c r="AP211" s="283">
        <v>14097.700000000006</v>
      </c>
      <c r="AQ211" s="283">
        <v>14066.275000000005</v>
      </c>
      <c r="AR211" s="283">
        <v>14034.850000000002</v>
      </c>
      <c r="AS211" s="283">
        <v>14003.425000000001</v>
      </c>
      <c r="AT211" s="283">
        <v>13972</v>
      </c>
      <c r="AU211" s="283">
        <v>13928.5</v>
      </c>
      <c r="AV211" s="283">
        <v>13885</v>
      </c>
      <c r="AW211" s="283">
        <v>13841.5</v>
      </c>
      <c r="AX211" s="283">
        <v>13798</v>
      </c>
      <c r="AY211" s="283">
        <v>13757.849999999999</v>
      </c>
      <c r="AZ211" s="283">
        <v>13717.699999999999</v>
      </c>
      <c r="BA211" s="283">
        <v>13677.55</v>
      </c>
      <c r="BB211" s="283">
        <v>13637.399999999998</v>
      </c>
      <c r="BC211" s="283">
        <v>13595.55</v>
      </c>
      <c r="BD211" s="283">
        <v>13553.699999999999</v>
      </c>
      <c r="BE211" s="283">
        <v>13511.849999999999</v>
      </c>
      <c r="BF211" s="283">
        <v>13470</v>
      </c>
      <c r="BG211" s="283">
        <v>13425.949999999999</v>
      </c>
      <c r="BH211" s="283">
        <v>13381.899999999998</v>
      </c>
      <c r="BI211" s="283">
        <v>13337.849999999997</v>
      </c>
      <c r="BJ211" s="283">
        <v>13293.799999999996</v>
      </c>
      <c r="BK211" s="283">
        <v>13278.149999999998</v>
      </c>
      <c r="BL211" s="283">
        <v>13262.500000000002</v>
      </c>
      <c r="BM211" s="283">
        <v>13246.850000000006</v>
      </c>
      <c r="BN211" s="283">
        <v>13231.200000000008</v>
      </c>
      <c r="BO211" s="283">
        <v>13176.247500000005</v>
      </c>
      <c r="BP211" s="283">
        <v>13121.295</v>
      </c>
      <c r="BQ211" s="283">
        <v>13066.342499999995</v>
      </c>
      <c r="BR211" s="283">
        <v>13011.389999999992</v>
      </c>
      <c r="BS211" s="283">
        <v>12959.459999999992</v>
      </c>
      <c r="BT211" s="283">
        <v>12907.529999999993</v>
      </c>
      <c r="BU211" s="283">
        <v>12855.599999999995</v>
      </c>
      <c r="BV211" s="283">
        <v>12803.669999999996</v>
      </c>
      <c r="BW211" s="283">
        <v>12755.39</v>
      </c>
      <c r="BX211" s="283">
        <v>12707.11</v>
      </c>
      <c r="BY211" s="283">
        <v>12658.830000000002</v>
      </c>
      <c r="BZ211" s="283">
        <v>12610.550000000003</v>
      </c>
      <c r="CA211" s="283">
        <v>12561.912500000002</v>
      </c>
      <c r="CB211" s="283">
        <v>12513.275000000001</v>
      </c>
      <c r="CC211" s="283">
        <v>12464.637500000001</v>
      </c>
      <c r="CD211" s="283">
        <v>12416</v>
      </c>
      <c r="CE211" s="283">
        <v>12362.666666666668</v>
      </c>
      <c r="CF211" s="283">
        <v>12309.333333333334</v>
      </c>
      <c r="CG211" s="283">
        <v>12256</v>
      </c>
      <c r="CH211" s="283">
        <v>12204</v>
      </c>
      <c r="CI211" s="283">
        <v>12125</v>
      </c>
      <c r="CJ211" s="283">
        <v>12046</v>
      </c>
      <c r="CK211" s="283">
        <v>11983.5</v>
      </c>
      <c r="CL211" s="283">
        <v>11910</v>
      </c>
      <c r="CM211" s="283">
        <v>11840</v>
      </c>
      <c r="CN211" s="283">
        <v>11770</v>
      </c>
      <c r="CO211" s="283">
        <v>11700</v>
      </c>
      <c r="CP211" s="283">
        <v>11630</v>
      </c>
      <c r="CQ211" s="283">
        <v>11542.75</v>
      </c>
      <c r="CR211" s="283">
        <v>11455.5</v>
      </c>
      <c r="CS211" s="283">
        <v>11368.25</v>
      </c>
      <c r="CT211" s="283">
        <v>11294</v>
      </c>
      <c r="CU211" s="283">
        <v>11219.5</v>
      </c>
      <c r="CV211" s="283">
        <v>11145</v>
      </c>
      <c r="CW211" s="283">
        <v>11081</v>
      </c>
      <c r="CX211" s="283">
        <v>11010</v>
      </c>
      <c r="CY211" s="283">
        <v>10935</v>
      </c>
      <c r="CZ211" s="283">
        <v>10860</v>
      </c>
      <c r="DA211" s="283">
        <v>10785</v>
      </c>
      <c r="DB211" s="283">
        <v>10710</v>
      </c>
    </row>
    <row r="212" spans="5:106" s="283" customFormat="1">
      <c r="E212" s="283">
        <v>-5</v>
      </c>
      <c r="F212" s="284">
        <v>14495</v>
      </c>
      <c r="G212" s="283">
        <v>14492</v>
      </c>
      <c r="H212" s="283">
        <v>14489</v>
      </c>
      <c r="I212" s="283">
        <v>14486</v>
      </c>
      <c r="J212" s="283">
        <v>14483</v>
      </c>
      <c r="K212" s="283">
        <v>14480</v>
      </c>
      <c r="L212" s="283">
        <v>14477</v>
      </c>
      <c r="M212" s="283">
        <v>14474</v>
      </c>
      <c r="N212" s="283">
        <v>14471</v>
      </c>
      <c r="O212" s="283">
        <v>14468</v>
      </c>
      <c r="P212" s="283">
        <v>14465</v>
      </c>
      <c r="Q212" s="283">
        <v>14461</v>
      </c>
      <c r="R212" s="283">
        <v>14457</v>
      </c>
      <c r="S212" s="283">
        <v>14453</v>
      </c>
      <c r="T212" s="283">
        <v>14449</v>
      </c>
      <c r="U212" s="283">
        <v>14445</v>
      </c>
      <c r="V212" s="283">
        <v>14441</v>
      </c>
      <c r="W212" s="283">
        <v>14437</v>
      </c>
      <c r="X212" s="283">
        <v>14433</v>
      </c>
      <c r="Y212" s="283">
        <v>14429</v>
      </c>
      <c r="Z212" s="283">
        <v>14425</v>
      </c>
      <c r="AA212" s="283">
        <v>14410.780000000002</v>
      </c>
      <c r="AB212" s="283">
        <v>14396.560000000003</v>
      </c>
      <c r="AC212" s="283">
        <v>14382.340000000004</v>
      </c>
      <c r="AD212" s="283">
        <v>14368.120000000006</v>
      </c>
      <c r="AE212" s="283">
        <v>14353.900000000009</v>
      </c>
      <c r="AF212" s="283">
        <v>14339.680000000009</v>
      </c>
      <c r="AG212" s="283">
        <v>14325.46000000001</v>
      </c>
      <c r="AH212" s="283">
        <v>14311.240000000013</v>
      </c>
      <c r="AI212" s="283">
        <v>14297.020000000015</v>
      </c>
      <c r="AJ212" s="283">
        <v>14282.800000000017</v>
      </c>
      <c r="AK212" s="283">
        <v>14251.520000000015</v>
      </c>
      <c r="AL212" s="283">
        <v>14220.240000000014</v>
      </c>
      <c r="AM212" s="283">
        <v>14188.960000000014</v>
      </c>
      <c r="AN212" s="283">
        <v>14157.680000000011</v>
      </c>
      <c r="AO212" s="283">
        <v>14126.400000000009</v>
      </c>
      <c r="AP212" s="283">
        <v>14095.120000000008</v>
      </c>
      <c r="AQ212" s="283">
        <v>14063.840000000007</v>
      </c>
      <c r="AR212" s="283">
        <v>14032.560000000005</v>
      </c>
      <c r="AS212" s="283">
        <v>14001.280000000002</v>
      </c>
      <c r="AT212" s="283">
        <v>13970</v>
      </c>
      <c r="AU212" s="283">
        <v>13926.25</v>
      </c>
      <c r="AV212" s="283">
        <v>13882.5</v>
      </c>
      <c r="AW212" s="283">
        <v>13838.75</v>
      </c>
      <c r="AX212" s="283">
        <v>13795</v>
      </c>
      <c r="AY212" s="283">
        <v>13754.81</v>
      </c>
      <c r="AZ212" s="283">
        <v>13714.619999999999</v>
      </c>
      <c r="BA212" s="283">
        <v>13674.429999999998</v>
      </c>
      <c r="BB212" s="283">
        <v>13634.239999999998</v>
      </c>
      <c r="BC212" s="283">
        <v>13591.929999999998</v>
      </c>
      <c r="BD212" s="283">
        <v>13549.619999999999</v>
      </c>
      <c r="BE212" s="283">
        <v>13507.31</v>
      </c>
      <c r="BF212" s="283">
        <v>13465</v>
      </c>
      <c r="BG212" s="283">
        <v>13420.662499999999</v>
      </c>
      <c r="BH212" s="283">
        <v>13376.324999999999</v>
      </c>
      <c r="BI212" s="283">
        <v>13331.987499999997</v>
      </c>
      <c r="BJ212" s="283">
        <v>13287.649999999996</v>
      </c>
      <c r="BK212" s="283">
        <v>13272.487499999999</v>
      </c>
      <c r="BL212" s="283">
        <v>13257.325000000001</v>
      </c>
      <c r="BM212" s="283">
        <v>13242.162500000004</v>
      </c>
      <c r="BN212" s="283">
        <v>13227.000000000007</v>
      </c>
      <c r="BO212" s="283">
        <v>13171.670000000004</v>
      </c>
      <c r="BP212" s="283">
        <v>13116.34</v>
      </c>
      <c r="BQ212" s="283">
        <v>13061.009999999997</v>
      </c>
      <c r="BR212" s="283">
        <v>13005.679999999993</v>
      </c>
      <c r="BS212" s="283">
        <v>12953.974999999995</v>
      </c>
      <c r="BT212" s="283">
        <v>12902.269999999995</v>
      </c>
      <c r="BU212" s="283">
        <v>12850.564999999995</v>
      </c>
      <c r="BV212" s="283">
        <v>12798.859999999997</v>
      </c>
      <c r="BW212" s="283">
        <v>12750.254999999997</v>
      </c>
      <c r="BX212" s="283">
        <v>12701.65</v>
      </c>
      <c r="BY212" s="283">
        <v>12653.045000000002</v>
      </c>
      <c r="BZ212" s="283">
        <v>12604.440000000002</v>
      </c>
      <c r="CA212" s="283">
        <v>12556.830000000002</v>
      </c>
      <c r="CB212" s="283">
        <v>12509.220000000001</v>
      </c>
      <c r="CC212" s="283">
        <v>12461.61</v>
      </c>
      <c r="CD212" s="283">
        <v>12414</v>
      </c>
      <c r="CE212" s="283">
        <v>12361</v>
      </c>
      <c r="CF212" s="283">
        <v>12308</v>
      </c>
      <c r="CG212" s="283">
        <v>12268.5</v>
      </c>
      <c r="CH212" s="283">
        <v>12220</v>
      </c>
      <c r="CI212" s="283">
        <v>12122.345000000001</v>
      </c>
      <c r="CJ212" s="283">
        <v>12024.690000000004</v>
      </c>
      <c r="CK212" s="283">
        <v>11927.035000000007</v>
      </c>
      <c r="CL212" s="283">
        <v>11829.380000000008</v>
      </c>
      <c r="CM212" s="283">
        <v>11760.8825</v>
      </c>
      <c r="CN212" s="283">
        <v>11692.384999999993</v>
      </c>
      <c r="CO212" s="283">
        <v>11623.887499999984</v>
      </c>
      <c r="CP212" s="283">
        <v>11555.389999999976</v>
      </c>
      <c r="CQ212" s="283">
        <v>11494.042499999981</v>
      </c>
      <c r="CR212" s="283">
        <v>11432.694999999989</v>
      </c>
      <c r="CS212" s="283">
        <v>11371.347499999994</v>
      </c>
      <c r="CT212" s="283">
        <v>11310</v>
      </c>
      <c r="CU212" s="283">
        <v>11217.175000000007</v>
      </c>
      <c r="CV212" s="283">
        <v>11124.350000000013</v>
      </c>
      <c r="CW212" s="283">
        <v>11031.52500000002</v>
      </c>
      <c r="CX212" s="283">
        <v>10938.700000000026</v>
      </c>
      <c r="CY212" s="283">
        <v>10864.442500000014</v>
      </c>
      <c r="CZ212" s="283">
        <v>10790.185000000001</v>
      </c>
      <c r="DA212" s="283">
        <v>10715.927499999989</v>
      </c>
      <c r="DB212" s="283">
        <v>10641.669999999976</v>
      </c>
    </row>
    <row r="213" spans="5:106" s="283" customFormat="1">
      <c r="E213" s="283">
        <v>-4</v>
      </c>
      <c r="F213" s="284">
        <v>14496</v>
      </c>
      <c r="G213" s="283">
        <v>14492.599999999999</v>
      </c>
      <c r="H213" s="283">
        <v>14489.199999999999</v>
      </c>
      <c r="I213" s="283">
        <v>14485.8</v>
      </c>
      <c r="J213" s="283">
        <v>14482.399999999998</v>
      </c>
      <c r="K213" s="283">
        <v>14478.999999999998</v>
      </c>
      <c r="L213" s="283">
        <v>14475.599999999999</v>
      </c>
      <c r="M213" s="283">
        <v>14472.199999999999</v>
      </c>
      <c r="N213" s="283">
        <v>14468.8</v>
      </c>
      <c r="O213" s="283">
        <v>14465.4</v>
      </c>
      <c r="P213" s="283">
        <v>14462</v>
      </c>
      <c r="Q213" s="283">
        <v>14458.2</v>
      </c>
      <c r="R213" s="283">
        <v>14454.4</v>
      </c>
      <c r="S213" s="283">
        <v>14450.599999999999</v>
      </c>
      <c r="T213" s="283">
        <v>14446.8</v>
      </c>
      <c r="U213" s="283">
        <v>14443</v>
      </c>
      <c r="V213" s="283">
        <v>14439.199999999999</v>
      </c>
      <c r="W213" s="283">
        <v>14435.399999999998</v>
      </c>
      <c r="X213" s="283">
        <v>14431.599999999999</v>
      </c>
      <c r="Y213" s="283">
        <v>14427.8</v>
      </c>
      <c r="Z213" s="283">
        <v>14424</v>
      </c>
      <c r="AA213" s="283">
        <v>14409.535000000002</v>
      </c>
      <c r="AB213" s="283">
        <v>14395.070000000003</v>
      </c>
      <c r="AC213" s="283">
        <v>14380.605000000005</v>
      </c>
      <c r="AD213" s="283">
        <v>14366.140000000007</v>
      </c>
      <c r="AE213" s="283">
        <v>14351.675000000008</v>
      </c>
      <c r="AF213" s="283">
        <v>14337.21000000001</v>
      </c>
      <c r="AG213" s="283">
        <v>14322.745000000012</v>
      </c>
      <c r="AH213" s="283">
        <v>14308.280000000013</v>
      </c>
      <c r="AI213" s="283">
        <v>14293.815000000015</v>
      </c>
      <c r="AJ213" s="283">
        <v>14279.350000000017</v>
      </c>
      <c r="AK213" s="283">
        <v>14248.215000000015</v>
      </c>
      <c r="AL213" s="283">
        <v>14217.080000000014</v>
      </c>
      <c r="AM213" s="283">
        <v>14185.945000000014</v>
      </c>
      <c r="AN213" s="283">
        <v>14154.810000000012</v>
      </c>
      <c r="AO213" s="283">
        <v>14123.67500000001</v>
      </c>
      <c r="AP213" s="283">
        <v>14092.540000000008</v>
      </c>
      <c r="AQ213" s="283">
        <v>14061.405000000006</v>
      </c>
      <c r="AR213" s="283">
        <v>14030.270000000004</v>
      </c>
      <c r="AS213" s="283">
        <v>13999.135000000002</v>
      </c>
      <c r="AT213" s="283">
        <v>13968</v>
      </c>
      <c r="AU213" s="283">
        <v>13924</v>
      </c>
      <c r="AV213" s="283">
        <v>13880</v>
      </c>
      <c r="AW213" s="283">
        <v>13836</v>
      </c>
      <c r="AX213" s="283">
        <v>13792</v>
      </c>
      <c r="AY213" s="283">
        <v>13751.77</v>
      </c>
      <c r="AZ213" s="283">
        <v>13711.539999999999</v>
      </c>
      <c r="BA213" s="283">
        <v>13671.309999999998</v>
      </c>
      <c r="BB213" s="283">
        <v>13631.079999999998</v>
      </c>
      <c r="BC213" s="283">
        <v>13588.309999999998</v>
      </c>
      <c r="BD213" s="283">
        <v>13545.539999999999</v>
      </c>
      <c r="BE213" s="283">
        <v>13502.77</v>
      </c>
      <c r="BF213" s="283">
        <v>13460</v>
      </c>
      <c r="BG213" s="283">
        <v>13415.375</v>
      </c>
      <c r="BH213" s="283">
        <v>13370.749999999998</v>
      </c>
      <c r="BI213" s="283">
        <v>13326.124999999996</v>
      </c>
      <c r="BJ213" s="283">
        <v>13281.499999999996</v>
      </c>
      <c r="BK213" s="283">
        <v>13266.824999999999</v>
      </c>
      <c r="BL213" s="283">
        <v>13252.150000000001</v>
      </c>
      <c r="BM213" s="283">
        <v>13237.475000000004</v>
      </c>
      <c r="BN213" s="283">
        <v>13222.800000000007</v>
      </c>
      <c r="BO213" s="283">
        <v>13167.092500000002</v>
      </c>
      <c r="BP213" s="283">
        <v>13111.385</v>
      </c>
      <c r="BQ213" s="283">
        <v>13055.677499999998</v>
      </c>
      <c r="BR213" s="283">
        <v>12999.969999999994</v>
      </c>
      <c r="BS213" s="283">
        <v>12948.489999999994</v>
      </c>
      <c r="BT213" s="283">
        <v>12897.009999999997</v>
      </c>
      <c r="BU213" s="283">
        <v>12845.529999999997</v>
      </c>
      <c r="BV213" s="283">
        <v>12794.049999999997</v>
      </c>
      <c r="BW213" s="283">
        <v>12745.119999999999</v>
      </c>
      <c r="BX213" s="283">
        <v>12696.189999999999</v>
      </c>
      <c r="BY213" s="283">
        <v>12647.26</v>
      </c>
      <c r="BZ213" s="283">
        <v>12598.330000000002</v>
      </c>
      <c r="CA213" s="283">
        <v>12550.756666666668</v>
      </c>
      <c r="CB213" s="283">
        <v>12503.183333333334</v>
      </c>
      <c r="CC213" s="283">
        <v>12455.61</v>
      </c>
      <c r="CD213" s="283">
        <v>12412</v>
      </c>
      <c r="CE213" s="283">
        <v>12360</v>
      </c>
      <c r="CF213" s="283">
        <v>12273.219999999985</v>
      </c>
      <c r="CG213" s="283">
        <v>12203.829999999976</v>
      </c>
      <c r="CH213" s="283">
        <v>12134.43999999997</v>
      </c>
      <c r="CI213" s="283">
        <v>12038.047499999979</v>
      </c>
      <c r="CJ213" s="283">
        <v>11941.65499999999</v>
      </c>
      <c r="CK213" s="283">
        <v>11845.262499999999</v>
      </c>
      <c r="CL213" s="283">
        <v>11748.870000000008</v>
      </c>
      <c r="CM213" s="283">
        <v>11681.8825</v>
      </c>
      <c r="CN213" s="283">
        <v>11614.894999999993</v>
      </c>
      <c r="CO213" s="283">
        <v>11547.907499999985</v>
      </c>
      <c r="CP213" s="283">
        <v>11480.919999999976</v>
      </c>
      <c r="CQ213" s="283">
        <v>11419.169999999978</v>
      </c>
      <c r="CR213" s="283">
        <v>11357.41999999998</v>
      </c>
      <c r="CS213" s="283">
        <v>11295.669999999982</v>
      </c>
      <c r="CT213" s="283">
        <v>11233.919999999984</v>
      </c>
      <c r="CU213" s="283">
        <v>11142.292499999994</v>
      </c>
      <c r="CV213" s="283">
        <v>11050.665000000005</v>
      </c>
      <c r="CW213" s="283">
        <v>10959.037500000015</v>
      </c>
      <c r="CX213" s="283">
        <v>10867.410000000025</v>
      </c>
      <c r="CY213" s="283">
        <v>10793.922500000013</v>
      </c>
      <c r="CZ213" s="283">
        <v>10720.435000000001</v>
      </c>
      <c r="DA213" s="283">
        <v>10646.947499999989</v>
      </c>
      <c r="DB213" s="283">
        <v>10573.459999999977</v>
      </c>
    </row>
    <row r="214" spans="5:106" s="283" customFormat="1">
      <c r="E214" s="283">
        <v>-3</v>
      </c>
      <c r="F214" s="284">
        <v>14497</v>
      </c>
      <c r="G214" s="283">
        <v>14493.2</v>
      </c>
      <c r="H214" s="283">
        <v>14489.4</v>
      </c>
      <c r="I214" s="283">
        <v>14485.599999999999</v>
      </c>
      <c r="J214" s="283">
        <v>14481.8</v>
      </c>
      <c r="K214" s="283">
        <v>14478</v>
      </c>
      <c r="L214" s="283">
        <v>14474.199999999999</v>
      </c>
      <c r="M214" s="283">
        <v>14470.399999999998</v>
      </c>
      <c r="N214" s="283">
        <v>14466.599999999999</v>
      </c>
      <c r="O214" s="283">
        <v>14462.8</v>
      </c>
      <c r="P214" s="283">
        <v>14459</v>
      </c>
      <c r="Q214" s="283">
        <v>14455.400000000001</v>
      </c>
      <c r="R214" s="283">
        <v>14451.800000000001</v>
      </c>
      <c r="S214" s="283">
        <v>14448.2</v>
      </c>
      <c r="T214" s="283">
        <v>14444.600000000002</v>
      </c>
      <c r="U214" s="283">
        <v>14441.000000000002</v>
      </c>
      <c r="V214" s="283">
        <v>14437.400000000001</v>
      </c>
      <c r="W214" s="283">
        <v>14433.800000000001</v>
      </c>
      <c r="X214" s="283">
        <v>14430.2</v>
      </c>
      <c r="Y214" s="283">
        <v>14426.6</v>
      </c>
      <c r="Z214" s="283">
        <v>14423</v>
      </c>
      <c r="AA214" s="283">
        <v>14408.29</v>
      </c>
      <c r="AB214" s="283">
        <v>14393.580000000004</v>
      </c>
      <c r="AC214" s="283">
        <v>14378.870000000006</v>
      </c>
      <c r="AD214" s="283">
        <v>14364.160000000007</v>
      </c>
      <c r="AE214" s="283">
        <v>14349.450000000008</v>
      </c>
      <c r="AF214" s="283">
        <v>14334.740000000011</v>
      </c>
      <c r="AG214" s="283">
        <v>14320.030000000013</v>
      </c>
      <c r="AH214" s="283">
        <v>14305.320000000014</v>
      </c>
      <c r="AI214" s="283">
        <v>14290.610000000015</v>
      </c>
      <c r="AJ214" s="283">
        <v>14275.900000000016</v>
      </c>
      <c r="AK214" s="283">
        <v>14244.910000000014</v>
      </c>
      <c r="AL214" s="283">
        <v>14213.920000000013</v>
      </c>
      <c r="AM214" s="283">
        <v>14182.930000000011</v>
      </c>
      <c r="AN214" s="283">
        <v>14151.94000000001</v>
      </c>
      <c r="AO214" s="283">
        <v>14120.950000000008</v>
      </c>
      <c r="AP214" s="283">
        <v>14089.960000000006</v>
      </c>
      <c r="AQ214" s="283">
        <v>14058.970000000005</v>
      </c>
      <c r="AR214" s="283">
        <v>14027.980000000003</v>
      </c>
      <c r="AS214" s="283">
        <v>13996.990000000002</v>
      </c>
      <c r="AT214" s="283">
        <v>13966</v>
      </c>
      <c r="AU214" s="283">
        <v>13921.75</v>
      </c>
      <c r="AV214" s="283">
        <v>13877.5</v>
      </c>
      <c r="AW214" s="283">
        <v>13833.25</v>
      </c>
      <c r="AX214" s="283">
        <v>13789</v>
      </c>
      <c r="AY214" s="283">
        <v>13748.73</v>
      </c>
      <c r="AZ214" s="283">
        <v>13708.46</v>
      </c>
      <c r="BA214" s="283">
        <v>13668.189999999999</v>
      </c>
      <c r="BB214" s="283">
        <v>13627.919999999998</v>
      </c>
      <c r="BC214" s="283">
        <v>13584.689999999999</v>
      </c>
      <c r="BD214" s="283">
        <v>13541.46</v>
      </c>
      <c r="BE214" s="283">
        <v>13498.23</v>
      </c>
      <c r="BF214" s="283">
        <v>13455</v>
      </c>
      <c r="BG214" s="283">
        <v>13410.087499999998</v>
      </c>
      <c r="BH214" s="283">
        <v>13365.174999999997</v>
      </c>
      <c r="BI214" s="283">
        <v>13320.262499999997</v>
      </c>
      <c r="BJ214" s="283">
        <v>13275.349999999997</v>
      </c>
      <c r="BK214" s="283">
        <v>13261.162499999999</v>
      </c>
      <c r="BL214" s="283">
        <v>13246.975000000002</v>
      </c>
      <c r="BM214" s="283">
        <v>13232.787500000004</v>
      </c>
      <c r="BN214" s="283">
        <v>13218.600000000006</v>
      </c>
      <c r="BO214" s="283">
        <v>13162.515000000003</v>
      </c>
      <c r="BP214" s="283">
        <v>13106.43</v>
      </c>
      <c r="BQ214" s="283">
        <v>13050.344999999998</v>
      </c>
      <c r="BR214" s="283">
        <v>12994.259999999995</v>
      </c>
      <c r="BS214" s="283">
        <v>12943.004999999996</v>
      </c>
      <c r="BT214" s="283">
        <v>12891.749999999996</v>
      </c>
      <c r="BU214" s="283">
        <v>12840.494999999997</v>
      </c>
      <c r="BV214" s="283">
        <v>12789.239999999998</v>
      </c>
      <c r="BW214" s="283">
        <v>12739.984999999999</v>
      </c>
      <c r="BX214" s="283">
        <v>12690.73</v>
      </c>
      <c r="BY214" s="283">
        <v>12641.475</v>
      </c>
      <c r="BZ214" s="283">
        <v>12592.220000000001</v>
      </c>
      <c r="CA214" s="283">
        <v>12545.665000000001</v>
      </c>
      <c r="CB214" s="283">
        <v>12499.11</v>
      </c>
      <c r="CC214" s="283">
        <v>12455.555</v>
      </c>
      <c r="CD214" s="283">
        <v>12410</v>
      </c>
      <c r="CE214" s="283">
        <v>12319.764999999992</v>
      </c>
      <c r="CF214" s="283">
        <v>12229.529999999986</v>
      </c>
      <c r="CG214" s="283">
        <v>12139.294999999978</v>
      </c>
      <c r="CH214" s="283">
        <v>12049.05999999997</v>
      </c>
      <c r="CI214" s="283">
        <v>11953.88499999998</v>
      </c>
      <c r="CJ214" s="283">
        <v>11858.709999999988</v>
      </c>
      <c r="CK214" s="283">
        <v>11763.534999999998</v>
      </c>
      <c r="CL214" s="283">
        <v>11668.360000000008</v>
      </c>
      <c r="CM214" s="283">
        <v>11602.8825</v>
      </c>
      <c r="CN214" s="283">
        <v>11537.404999999993</v>
      </c>
      <c r="CO214" s="283">
        <v>11471.927499999985</v>
      </c>
      <c r="CP214" s="283">
        <v>11406.449999999977</v>
      </c>
      <c r="CQ214" s="283">
        <v>11344.30249999998</v>
      </c>
      <c r="CR214" s="283">
        <v>11282.154999999981</v>
      </c>
      <c r="CS214" s="283">
        <v>11220.007499999982</v>
      </c>
      <c r="CT214" s="283">
        <v>11157.859999999984</v>
      </c>
      <c r="CU214" s="283">
        <v>11067.424999999996</v>
      </c>
      <c r="CV214" s="283">
        <v>10976.990000000005</v>
      </c>
      <c r="CW214" s="283">
        <v>10886.555000000015</v>
      </c>
      <c r="CX214" s="283">
        <v>10796.120000000024</v>
      </c>
      <c r="CY214" s="283">
        <v>10723.402500000013</v>
      </c>
      <c r="CZ214" s="283">
        <v>10650.685000000001</v>
      </c>
      <c r="DA214" s="283">
        <v>10577.96749999999</v>
      </c>
      <c r="DB214" s="283">
        <v>10505.249999999978</v>
      </c>
    </row>
    <row r="215" spans="5:106" s="283" customFormat="1">
      <c r="E215" s="283">
        <v>-2</v>
      </c>
      <c r="F215" s="284">
        <v>14498</v>
      </c>
      <c r="G215" s="283">
        <v>14493.8</v>
      </c>
      <c r="H215" s="283">
        <v>14489.6</v>
      </c>
      <c r="I215" s="283">
        <v>14485.400000000001</v>
      </c>
      <c r="J215" s="283">
        <v>14481.2</v>
      </c>
      <c r="K215" s="283">
        <v>14477</v>
      </c>
      <c r="L215" s="283">
        <v>14472.800000000001</v>
      </c>
      <c r="M215" s="283">
        <v>14468.600000000002</v>
      </c>
      <c r="N215" s="283">
        <v>14464.400000000001</v>
      </c>
      <c r="O215" s="283">
        <v>14460.2</v>
      </c>
      <c r="P215" s="283">
        <v>14456</v>
      </c>
      <c r="Q215" s="283">
        <v>14452.599999999999</v>
      </c>
      <c r="R215" s="283">
        <v>14449.199999999999</v>
      </c>
      <c r="S215" s="283">
        <v>14445.8</v>
      </c>
      <c r="T215" s="283">
        <v>14442.399999999998</v>
      </c>
      <c r="U215" s="283">
        <v>14438.999999999998</v>
      </c>
      <c r="V215" s="283">
        <v>14435.599999999999</v>
      </c>
      <c r="W215" s="283">
        <v>14432.199999999999</v>
      </c>
      <c r="X215" s="283">
        <v>14428.8</v>
      </c>
      <c r="Y215" s="283">
        <v>14425.4</v>
      </c>
      <c r="Z215" s="283">
        <v>14422</v>
      </c>
      <c r="AA215" s="283">
        <v>14407.045000000002</v>
      </c>
      <c r="AB215" s="283">
        <v>14392.090000000002</v>
      </c>
      <c r="AC215" s="283">
        <v>14377.135000000002</v>
      </c>
      <c r="AD215" s="283">
        <v>14362.180000000004</v>
      </c>
      <c r="AE215" s="283">
        <v>14347.225000000006</v>
      </c>
      <c r="AF215" s="283">
        <v>14332.270000000008</v>
      </c>
      <c r="AG215" s="283">
        <v>14317.31500000001</v>
      </c>
      <c r="AH215" s="283">
        <v>14302.360000000011</v>
      </c>
      <c r="AI215" s="283">
        <v>14287.405000000013</v>
      </c>
      <c r="AJ215" s="283">
        <v>14272.450000000015</v>
      </c>
      <c r="AK215" s="283">
        <v>14241.605000000014</v>
      </c>
      <c r="AL215" s="283">
        <v>14210.760000000011</v>
      </c>
      <c r="AM215" s="283">
        <v>14179.915000000008</v>
      </c>
      <c r="AN215" s="283">
        <v>14149.070000000007</v>
      </c>
      <c r="AO215" s="283">
        <v>14118.225000000006</v>
      </c>
      <c r="AP215" s="283">
        <v>14087.380000000005</v>
      </c>
      <c r="AQ215" s="283">
        <v>14056.535000000003</v>
      </c>
      <c r="AR215" s="283">
        <v>14025.690000000002</v>
      </c>
      <c r="AS215" s="283">
        <v>13994.845000000001</v>
      </c>
      <c r="AT215" s="283">
        <v>13964</v>
      </c>
      <c r="AU215" s="283">
        <v>13919.5</v>
      </c>
      <c r="AV215" s="283">
        <v>13875</v>
      </c>
      <c r="AW215" s="283">
        <v>13830.5</v>
      </c>
      <c r="AX215" s="283">
        <v>13786</v>
      </c>
      <c r="AY215" s="283">
        <v>13745.689999999999</v>
      </c>
      <c r="AZ215" s="283">
        <v>13705.38</v>
      </c>
      <c r="BA215" s="283">
        <v>13665.07</v>
      </c>
      <c r="BB215" s="283">
        <v>13624.759999999998</v>
      </c>
      <c r="BC215" s="283">
        <v>13581.07</v>
      </c>
      <c r="BD215" s="283">
        <v>13537.38</v>
      </c>
      <c r="BE215" s="283">
        <v>13493.689999999999</v>
      </c>
      <c r="BF215" s="283">
        <v>13450</v>
      </c>
      <c r="BG215" s="283">
        <v>13404.8</v>
      </c>
      <c r="BH215" s="283">
        <v>13359.599999999999</v>
      </c>
      <c r="BI215" s="283">
        <v>13314.399999999998</v>
      </c>
      <c r="BJ215" s="283">
        <v>13269.199999999997</v>
      </c>
      <c r="BK215" s="283">
        <v>13255.5</v>
      </c>
      <c r="BL215" s="283">
        <v>13241.800000000001</v>
      </c>
      <c r="BM215" s="283">
        <v>13228.100000000002</v>
      </c>
      <c r="BN215" s="283">
        <v>13214.400000000005</v>
      </c>
      <c r="BO215" s="283">
        <v>13157.937500000004</v>
      </c>
      <c r="BP215" s="283">
        <v>13101.475</v>
      </c>
      <c r="BQ215" s="283">
        <v>13045.012499999997</v>
      </c>
      <c r="BR215" s="283">
        <v>12988.549999999996</v>
      </c>
      <c r="BS215" s="283">
        <v>12937.519999999997</v>
      </c>
      <c r="BT215" s="283">
        <v>12886.489999999996</v>
      </c>
      <c r="BU215" s="283">
        <v>12835.459999999997</v>
      </c>
      <c r="BV215" s="283">
        <v>12784.429999999998</v>
      </c>
      <c r="BW215" s="283">
        <v>12733.773333333331</v>
      </c>
      <c r="BX215" s="283">
        <v>12683.116666666665</v>
      </c>
      <c r="BY215" s="283">
        <v>12632.459999999997</v>
      </c>
      <c r="BZ215" s="283">
        <v>12586.11</v>
      </c>
      <c r="CA215" s="283">
        <v>12542.61</v>
      </c>
      <c r="CB215" s="283">
        <v>12453.055</v>
      </c>
      <c r="CC215" s="283">
        <v>12386.5275</v>
      </c>
      <c r="CD215" s="283">
        <v>12320</v>
      </c>
      <c r="CE215" s="283">
        <v>12230.919999999993</v>
      </c>
      <c r="CF215" s="283">
        <v>12141.839999999986</v>
      </c>
      <c r="CG215" s="283">
        <v>12052.759999999978</v>
      </c>
      <c r="CH215" s="283">
        <v>11963.679999999971</v>
      </c>
      <c r="CI215" s="283">
        <v>11869.722499999982</v>
      </c>
      <c r="CJ215" s="283">
        <v>11775.76499999999</v>
      </c>
      <c r="CK215" s="283">
        <v>11681.807499999999</v>
      </c>
      <c r="CL215" s="283">
        <v>11587.850000000008</v>
      </c>
      <c r="CM215" s="283">
        <v>11523.8825</v>
      </c>
      <c r="CN215" s="283">
        <v>11459.914999999994</v>
      </c>
      <c r="CO215" s="283">
        <v>11395.947499999986</v>
      </c>
      <c r="CP215" s="283">
        <v>11331.979999999978</v>
      </c>
      <c r="CQ215" s="283">
        <v>11269.434999999979</v>
      </c>
      <c r="CR215" s="283">
        <v>11206.889999999981</v>
      </c>
      <c r="CS215" s="283">
        <v>11144.344999999983</v>
      </c>
      <c r="CT215" s="283">
        <v>11081.799999999985</v>
      </c>
      <c r="CU215" s="283">
        <v>10992.557499999995</v>
      </c>
      <c r="CV215" s="283">
        <v>10903.315000000004</v>
      </c>
      <c r="CW215" s="283">
        <v>10814.072500000013</v>
      </c>
      <c r="CX215" s="283">
        <v>10724.830000000024</v>
      </c>
      <c r="CY215" s="283">
        <v>10652.882500000012</v>
      </c>
      <c r="CZ215" s="283">
        <v>10580.935000000001</v>
      </c>
      <c r="DA215" s="283">
        <v>10508.98749999999</v>
      </c>
      <c r="DB215" s="283">
        <v>10437.039999999979</v>
      </c>
    </row>
    <row r="216" spans="5:106" s="283" customFormat="1">
      <c r="E216" s="283">
        <v>-1</v>
      </c>
      <c r="F216" s="284">
        <v>14499</v>
      </c>
      <c r="G216" s="283">
        <v>14494.400000000001</v>
      </c>
      <c r="H216" s="283">
        <v>14489.800000000001</v>
      </c>
      <c r="I216" s="283">
        <v>14485.2</v>
      </c>
      <c r="J216" s="283">
        <v>14480.600000000002</v>
      </c>
      <c r="K216" s="283">
        <v>14476.000000000002</v>
      </c>
      <c r="L216" s="283">
        <v>14471.400000000001</v>
      </c>
      <c r="M216" s="283">
        <v>14466.800000000001</v>
      </c>
      <c r="N216" s="283">
        <v>14462.2</v>
      </c>
      <c r="O216" s="283">
        <v>14457.6</v>
      </c>
      <c r="P216" s="283">
        <v>14453</v>
      </c>
      <c r="Q216" s="283">
        <v>14449.8</v>
      </c>
      <c r="R216" s="283">
        <v>14446.6</v>
      </c>
      <c r="S216" s="283">
        <v>14443.400000000001</v>
      </c>
      <c r="T216" s="283">
        <v>14440.2</v>
      </c>
      <c r="U216" s="283">
        <v>14437</v>
      </c>
      <c r="V216" s="283">
        <v>14433.800000000001</v>
      </c>
      <c r="W216" s="283">
        <v>14430.600000000002</v>
      </c>
      <c r="X216" s="283">
        <v>14427.400000000001</v>
      </c>
      <c r="Y216" s="283">
        <v>14424.2</v>
      </c>
      <c r="Z216" s="283">
        <v>14421</v>
      </c>
      <c r="AA216" s="283">
        <v>14405.800000000003</v>
      </c>
      <c r="AB216" s="283">
        <v>14390.600000000004</v>
      </c>
      <c r="AC216" s="283">
        <v>14375.400000000005</v>
      </c>
      <c r="AD216" s="283">
        <v>14360.200000000008</v>
      </c>
      <c r="AE216" s="283">
        <v>14345.000000000009</v>
      </c>
      <c r="AF216" s="283">
        <v>14329.80000000001</v>
      </c>
      <c r="AG216" s="283">
        <v>14314.600000000011</v>
      </c>
      <c r="AH216" s="283">
        <v>14299.400000000012</v>
      </c>
      <c r="AI216" s="283">
        <v>14284.200000000013</v>
      </c>
      <c r="AJ216" s="283">
        <v>14269.000000000015</v>
      </c>
      <c r="AK216" s="283">
        <v>14238.300000000014</v>
      </c>
      <c r="AL216" s="283">
        <v>14207.600000000011</v>
      </c>
      <c r="AM216" s="283">
        <v>14176.900000000009</v>
      </c>
      <c r="AN216" s="283">
        <v>14146.200000000008</v>
      </c>
      <c r="AO216" s="283">
        <v>14115.500000000007</v>
      </c>
      <c r="AP216" s="283">
        <v>14084.800000000005</v>
      </c>
      <c r="AQ216" s="283">
        <v>14054.100000000002</v>
      </c>
      <c r="AR216" s="283">
        <v>14023.400000000001</v>
      </c>
      <c r="AS216" s="283">
        <v>13992.7</v>
      </c>
      <c r="AT216" s="283">
        <v>13962</v>
      </c>
      <c r="AU216" s="283">
        <v>13917.25</v>
      </c>
      <c r="AV216" s="283">
        <v>13872.5</v>
      </c>
      <c r="AW216" s="283">
        <v>13827.75</v>
      </c>
      <c r="AX216" s="283">
        <v>13783</v>
      </c>
      <c r="AY216" s="283">
        <v>13742.65</v>
      </c>
      <c r="AZ216" s="283">
        <v>13702.3</v>
      </c>
      <c r="BA216" s="283">
        <v>13661.949999999999</v>
      </c>
      <c r="BB216" s="283">
        <v>13621.599999999999</v>
      </c>
      <c r="BC216" s="283">
        <v>13577.449999999999</v>
      </c>
      <c r="BD216" s="283">
        <v>13533.3</v>
      </c>
      <c r="BE216" s="283">
        <v>13489.15</v>
      </c>
      <c r="BF216" s="283">
        <v>13445</v>
      </c>
      <c r="BG216" s="283">
        <v>13399.512500000001</v>
      </c>
      <c r="BH216" s="283">
        <v>13354.025</v>
      </c>
      <c r="BI216" s="283">
        <v>13308.537499999999</v>
      </c>
      <c r="BJ216" s="283">
        <v>13263.049999999997</v>
      </c>
      <c r="BK216" s="283">
        <v>13249.837499999998</v>
      </c>
      <c r="BL216" s="283">
        <v>13236.625</v>
      </c>
      <c r="BM216" s="283">
        <v>13223.412500000002</v>
      </c>
      <c r="BN216" s="283">
        <v>13210.200000000004</v>
      </c>
      <c r="BO216" s="283">
        <v>13153.360000000002</v>
      </c>
      <c r="BP216" s="283">
        <v>13096.52</v>
      </c>
      <c r="BQ216" s="283">
        <v>13039.679999999998</v>
      </c>
      <c r="BR216" s="283">
        <v>12982.839999999997</v>
      </c>
      <c r="BS216" s="283">
        <v>12932.034999999996</v>
      </c>
      <c r="BT216" s="283">
        <v>12881.229999999998</v>
      </c>
      <c r="BU216" s="283">
        <v>12830.424999999999</v>
      </c>
      <c r="BV216" s="283">
        <v>12779.619999999999</v>
      </c>
      <c r="BW216" s="283">
        <v>12729.764999999999</v>
      </c>
      <c r="BX216" s="283">
        <v>12679.909999999998</v>
      </c>
      <c r="BY216" s="283">
        <v>12629.904999999999</v>
      </c>
      <c r="BZ216" s="283">
        <v>12580</v>
      </c>
      <c r="CA216" s="283">
        <v>12492.5</v>
      </c>
      <c r="CB216" s="283">
        <v>12405</v>
      </c>
      <c r="CC216" s="283">
        <v>12317.5</v>
      </c>
      <c r="CD216" s="283">
        <v>12230</v>
      </c>
      <c r="CE216" s="283">
        <v>12142.074999999993</v>
      </c>
      <c r="CF216" s="283">
        <v>12054.149999999985</v>
      </c>
      <c r="CG216" s="283">
        <v>11966.224999999979</v>
      </c>
      <c r="CH216" s="283">
        <v>11878.299999999972</v>
      </c>
      <c r="CI216" s="283">
        <v>11785.559999999979</v>
      </c>
      <c r="CJ216" s="283">
        <v>11692.819999999989</v>
      </c>
      <c r="CK216" s="283">
        <v>11600.079999999998</v>
      </c>
      <c r="CL216" s="283">
        <v>11507.340000000007</v>
      </c>
      <c r="CM216" s="283">
        <v>11444.8825</v>
      </c>
      <c r="CN216" s="283">
        <v>11382.424999999994</v>
      </c>
      <c r="CO216" s="283">
        <v>11319.967499999986</v>
      </c>
      <c r="CP216" s="283">
        <v>11257.509999999978</v>
      </c>
      <c r="CQ216" s="283">
        <v>11194.567499999979</v>
      </c>
      <c r="CR216" s="283">
        <v>11131.624999999982</v>
      </c>
      <c r="CS216" s="283">
        <v>11068.682499999984</v>
      </c>
      <c r="CT216" s="283">
        <v>11005.739999999985</v>
      </c>
      <c r="CU216" s="283">
        <v>10917.689999999995</v>
      </c>
      <c r="CV216" s="283">
        <v>10829.640000000003</v>
      </c>
      <c r="CW216" s="283">
        <v>10741.590000000013</v>
      </c>
      <c r="CX216" s="283">
        <v>10653.540000000023</v>
      </c>
      <c r="CY216" s="283">
        <v>10582.362500000012</v>
      </c>
      <c r="CZ216" s="283">
        <v>10511.185000000001</v>
      </c>
      <c r="DA216" s="283">
        <v>10440.007499999991</v>
      </c>
      <c r="DB216" s="283">
        <v>10368.82999999998</v>
      </c>
    </row>
    <row r="217" spans="5:106" s="283" customFormat="1">
      <c r="E217" s="283">
        <v>0</v>
      </c>
      <c r="F217" s="284">
        <v>14500</v>
      </c>
      <c r="G217" s="283">
        <v>14495</v>
      </c>
      <c r="H217" s="283">
        <v>14490</v>
      </c>
      <c r="I217" s="283">
        <v>14485</v>
      </c>
      <c r="J217" s="283">
        <v>14480</v>
      </c>
      <c r="K217" s="283">
        <v>14475</v>
      </c>
      <c r="L217" s="283">
        <v>14470</v>
      </c>
      <c r="M217" s="283">
        <v>14465</v>
      </c>
      <c r="N217" s="283">
        <v>14460</v>
      </c>
      <c r="O217" s="283">
        <v>14455</v>
      </c>
      <c r="P217" s="283">
        <v>14450</v>
      </c>
      <c r="Q217" s="283">
        <v>14447</v>
      </c>
      <c r="R217" s="283">
        <v>14444</v>
      </c>
      <c r="S217" s="283">
        <v>14441</v>
      </c>
      <c r="T217" s="283">
        <v>14438</v>
      </c>
      <c r="U217" s="283">
        <v>14435</v>
      </c>
      <c r="V217" s="283">
        <v>14432</v>
      </c>
      <c r="W217" s="283">
        <v>14429</v>
      </c>
      <c r="X217" s="283">
        <v>14426</v>
      </c>
      <c r="Y217" s="283">
        <v>14423</v>
      </c>
      <c r="Z217" s="283">
        <v>14420</v>
      </c>
      <c r="AA217" s="283">
        <v>14404.555</v>
      </c>
      <c r="AB217" s="283">
        <v>14389.110000000002</v>
      </c>
      <c r="AC217" s="283">
        <v>14373.665000000005</v>
      </c>
      <c r="AD217" s="283">
        <v>14358.220000000005</v>
      </c>
      <c r="AE217" s="283">
        <v>14342.775000000005</v>
      </c>
      <c r="AF217" s="283">
        <v>14327.330000000007</v>
      </c>
      <c r="AG217" s="283">
        <v>14311.885000000009</v>
      </c>
      <c r="AH217" s="283">
        <v>14296.44000000001</v>
      </c>
      <c r="AI217" s="283">
        <v>14280.995000000012</v>
      </c>
      <c r="AJ217" s="283">
        <v>14265.550000000014</v>
      </c>
      <c r="AK217" s="283">
        <v>14234.995000000014</v>
      </c>
      <c r="AL217" s="283">
        <v>14204.440000000011</v>
      </c>
      <c r="AM217" s="283">
        <v>14173.885000000009</v>
      </c>
      <c r="AN217" s="283">
        <v>14143.330000000009</v>
      </c>
      <c r="AO217" s="283">
        <v>14112.775000000009</v>
      </c>
      <c r="AP217" s="283">
        <v>14082.220000000007</v>
      </c>
      <c r="AQ217" s="283">
        <v>14051.665000000005</v>
      </c>
      <c r="AR217" s="283">
        <v>14021.110000000004</v>
      </c>
      <c r="AS217" s="283">
        <v>13990.555000000002</v>
      </c>
      <c r="AT217" s="283">
        <v>13960</v>
      </c>
      <c r="AU217" s="283">
        <v>13915</v>
      </c>
      <c r="AV217" s="283">
        <v>13870</v>
      </c>
      <c r="AW217" s="283">
        <v>13825</v>
      </c>
      <c r="AX217" s="283">
        <v>13780</v>
      </c>
      <c r="AY217" s="283">
        <v>13739.61</v>
      </c>
      <c r="AZ217" s="283">
        <v>13699.22</v>
      </c>
      <c r="BA217" s="283">
        <v>13658.829999999998</v>
      </c>
      <c r="BB217" s="283">
        <v>13618.439999999999</v>
      </c>
      <c r="BC217" s="283">
        <v>13573.829999999998</v>
      </c>
      <c r="BD217" s="283">
        <v>13529.22</v>
      </c>
      <c r="BE217" s="283">
        <v>13484.61</v>
      </c>
      <c r="BF217" s="283">
        <v>13440</v>
      </c>
      <c r="BG217" s="283">
        <v>13394.224999999999</v>
      </c>
      <c r="BH217" s="283">
        <v>13348.449999999999</v>
      </c>
      <c r="BI217" s="283">
        <v>13302.674999999999</v>
      </c>
      <c r="BJ217" s="283">
        <v>13256.899999999998</v>
      </c>
      <c r="BK217" s="283">
        <v>13244.174999999999</v>
      </c>
      <c r="BL217" s="283">
        <v>13231.45</v>
      </c>
      <c r="BM217" s="283">
        <v>13218.725000000002</v>
      </c>
      <c r="BN217" s="283">
        <v>13206.000000000004</v>
      </c>
      <c r="BO217" s="283">
        <v>13148.782500000001</v>
      </c>
      <c r="BP217" s="283">
        <v>13091.565000000001</v>
      </c>
      <c r="BQ217" s="283">
        <v>13034.3475</v>
      </c>
      <c r="BR217" s="283">
        <v>12977.129999999997</v>
      </c>
      <c r="BS217" s="283">
        <v>12925.873333333329</v>
      </c>
      <c r="BT217" s="283">
        <v>12874.616666666663</v>
      </c>
      <c r="BU217" s="283">
        <v>12823.359999999997</v>
      </c>
      <c r="BV217" s="283">
        <v>12774.81</v>
      </c>
      <c r="BW217" s="283">
        <v>12727.359999999999</v>
      </c>
      <c r="BX217" s="283">
        <v>12634.065000000013</v>
      </c>
      <c r="BY217" s="283">
        <v>12563.692500000021</v>
      </c>
      <c r="BZ217" s="283">
        <v>12493.320000000029</v>
      </c>
      <c r="CA217" s="283">
        <v>12404.990000000022</v>
      </c>
      <c r="CB217" s="283">
        <v>12316.660000000014</v>
      </c>
      <c r="CC217" s="283">
        <v>12228.330000000007</v>
      </c>
      <c r="CD217" s="283">
        <v>12140</v>
      </c>
      <c r="CE217" s="283">
        <v>12053.229999999992</v>
      </c>
      <c r="CF217" s="283">
        <v>11966.459999999986</v>
      </c>
      <c r="CG217" s="283">
        <v>11879.689999999981</v>
      </c>
      <c r="CH217" s="283">
        <v>11792.919999999973</v>
      </c>
      <c r="CI217" s="283">
        <v>11701.397499999981</v>
      </c>
      <c r="CJ217" s="283">
        <v>11609.874999999991</v>
      </c>
      <c r="CK217" s="283">
        <v>11518.352499999999</v>
      </c>
      <c r="CL217" s="283">
        <v>11426.830000000007</v>
      </c>
      <c r="CM217" s="283">
        <v>11365.8825</v>
      </c>
      <c r="CN217" s="283">
        <v>11304.934999999994</v>
      </c>
      <c r="CO217" s="283">
        <v>11243.987499999987</v>
      </c>
      <c r="CP217" s="283">
        <v>11183.039999999979</v>
      </c>
      <c r="CQ217" s="283">
        <v>11119.699999999981</v>
      </c>
      <c r="CR217" s="283">
        <v>11056.359999999982</v>
      </c>
      <c r="CS217" s="283">
        <v>10993.019999999984</v>
      </c>
      <c r="CT217" s="283">
        <v>10929.679999999986</v>
      </c>
      <c r="CU217" s="283">
        <v>10842.822499999995</v>
      </c>
      <c r="CV217" s="283">
        <v>10755.965000000004</v>
      </c>
      <c r="CW217" s="283">
        <v>10669.107500000013</v>
      </c>
      <c r="CX217" s="283">
        <v>10582.250000000022</v>
      </c>
      <c r="CY217" s="283">
        <v>10511.842500000012</v>
      </c>
      <c r="CZ217" s="283">
        <v>10441.435000000001</v>
      </c>
      <c r="DA217" s="283">
        <v>10371.027499999991</v>
      </c>
      <c r="DB217" s="283">
        <v>10300.619999999981</v>
      </c>
    </row>
    <row r="218" spans="5:106" s="283" customFormat="1">
      <c r="E218" s="283">
        <v>1</v>
      </c>
      <c r="F218" s="284">
        <v>14506</v>
      </c>
      <c r="G218" s="283">
        <v>14500.599999999999</v>
      </c>
      <c r="H218" s="283">
        <v>14495.199999999999</v>
      </c>
      <c r="I218" s="283">
        <v>14489.8</v>
      </c>
      <c r="J218" s="283">
        <v>14484.399999999998</v>
      </c>
      <c r="K218" s="283">
        <v>14478.999999999998</v>
      </c>
      <c r="L218" s="283">
        <v>14473.599999999999</v>
      </c>
      <c r="M218" s="283">
        <v>14468.199999999999</v>
      </c>
      <c r="N218" s="283">
        <v>14462.8</v>
      </c>
      <c r="O218" s="283">
        <v>14457.4</v>
      </c>
      <c r="P218" s="283">
        <v>14452</v>
      </c>
      <c r="Q218" s="283">
        <v>14448.8</v>
      </c>
      <c r="R218" s="283">
        <v>14445.6</v>
      </c>
      <c r="S218" s="283">
        <v>14442.400000000001</v>
      </c>
      <c r="T218" s="283">
        <v>14439.2</v>
      </c>
      <c r="U218" s="283">
        <v>14436</v>
      </c>
      <c r="V218" s="283">
        <v>14432.800000000001</v>
      </c>
      <c r="W218" s="283">
        <v>14429.600000000002</v>
      </c>
      <c r="X218" s="283">
        <v>14426.400000000001</v>
      </c>
      <c r="Y218" s="283">
        <v>14423.2</v>
      </c>
      <c r="Z218" s="283">
        <v>14420</v>
      </c>
      <c r="AA218" s="283">
        <v>14404.210000000003</v>
      </c>
      <c r="AB218" s="283">
        <v>14388.420000000004</v>
      </c>
      <c r="AC218" s="283">
        <v>14372.630000000005</v>
      </c>
      <c r="AD218" s="283">
        <v>14356.840000000007</v>
      </c>
      <c r="AE218" s="283">
        <v>14341.050000000008</v>
      </c>
      <c r="AF218" s="283">
        <v>14325.260000000009</v>
      </c>
      <c r="AG218" s="283">
        <v>14309.47000000001</v>
      </c>
      <c r="AH218" s="283">
        <v>14293.680000000011</v>
      </c>
      <c r="AI218" s="283">
        <v>14277.890000000012</v>
      </c>
      <c r="AJ218" s="283">
        <v>14262.100000000013</v>
      </c>
      <c r="AK218" s="283">
        <v>14231.608000000011</v>
      </c>
      <c r="AL218" s="283">
        <v>14201.116000000011</v>
      </c>
      <c r="AM218" s="283">
        <v>14170.624000000011</v>
      </c>
      <c r="AN218" s="283">
        <v>14140.132000000009</v>
      </c>
      <c r="AO218" s="283">
        <v>14109.640000000009</v>
      </c>
      <c r="AP218" s="283">
        <v>14079.148000000008</v>
      </c>
      <c r="AQ218" s="283">
        <v>14048.656000000008</v>
      </c>
      <c r="AR218" s="283">
        <v>14018.164000000008</v>
      </c>
      <c r="AS218" s="283">
        <v>13987.672000000008</v>
      </c>
      <c r="AT218" s="283">
        <v>13957.180000000008</v>
      </c>
      <c r="AU218" s="283">
        <v>13912.760000000007</v>
      </c>
      <c r="AV218" s="283">
        <v>13868.340000000007</v>
      </c>
      <c r="AW218" s="283">
        <v>13823.920000000007</v>
      </c>
      <c r="AX218" s="283">
        <v>13779.500000000007</v>
      </c>
      <c r="AY218" s="283">
        <v>13738.445000000005</v>
      </c>
      <c r="AZ218" s="283">
        <v>13697.390000000003</v>
      </c>
      <c r="BA218" s="283">
        <v>13656.335000000001</v>
      </c>
      <c r="BB218" s="283">
        <v>13615.279999999999</v>
      </c>
      <c r="BC218" s="283">
        <v>13570.21</v>
      </c>
      <c r="BD218" s="283">
        <v>13525.14</v>
      </c>
      <c r="BE218" s="283">
        <v>13480.07</v>
      </c>
      <c r="BF218" s="283">
        <v>13435</v>
      </c>
      <c r="BG218" s="283">
        <v>13388.9375</v>
      </c>
      <c r="BH218" s="283">
        <v>13342.874999999998</v>
      </c>
      <c r="BI218" s="283">
        <v>13296.812499999998</v>
      </c>
      <c r="BJ218" s="283">
        <v>13250.749999999998</v>
      </c>
      <c r="BK218" s="283">
        <v>13238.512500000001</v>
      </c>
      <c r="BL218" s="283">
        <v>13226.275000000001</v>
      </c>
      <c r="BM218" s="283">
        <v>13214.037500000002</v>
      </c>
      <c r="BN218" s="283">
        <v>13201.800000000003</v>
      </c>
      <c r="BO218" s="283">
        <v>13144.205000000002</v>
      </c>
      <c r="BP218" s="283">
        <v>13086.61</v>
      </c>
      <c r="BQ218" s="283">
        <v>13029.014999999999</v>
      </c>
      <c r="BR218" s="283">
        <v>12971.419999999998</v>
      </c>
      <c r="BS218" s="283">
        <v>12921.114999999998</v>
      </c>
      <c r="BT218" s="283">
        <v>12870.809999999998</v>
      </c>
      <c r="BU218" s="283">
        <v>12820.355</v>
      </c>
      <c r="BV218" s="283">
        <v>12770</v>
      </c>
      <c r="BW218" s="283">
        <v>12679.175000000007</v>
      </c>
      <c r="BX218" s="283">
        <v>12588.350000000015</v>
      </c>
      <c r="BY218" s="283">
        <v>12497.525000000021</v>
      </c>
      <c r="BZ218" s="283">
        <v>12406.700000000028</v>
      </c>
      <c r="CA218" s="283">
        <v>12317.52500000002</v>
      </c>
      <c r="CB218" s="283">
        <v>12228.350000000013</v>
      </c>
      <c r="CC218" s="283">
        <v>12139.175000000007</v>
      </c>
      <c r="CD218" s="283">
        <v>12050</v>
      </c>
      <c r="CE218" s="283">
        <v>11964.384999999995</v>
      </c>
      <c r="CF218" s="283">
        <v>11878.769999999988</v>
      </c>
      <c r="CG218" s="283">
        <v>11793.154999999981</v>
      </c>
      <c r="CH218" s="283">
        <v>11707.539999999974</v>
      </c>
      <c r="CI218" s="283">
        <v>11617.234999999982</v>
      </c>
      <c r="CJ218" s="283">
        <v>11526.929999999989</v>
      </c>
      <c r="CK218" s="283">
        <v>11436.624999999998</v>
      </c>
      <c r="CL218" s="283">
        <v>11346.320000000007</v>
      </c>
      <c r="CM218" s="283">
        <v>11286.8825</v>
      </c>
      <c r="CN218" s="283">
        <v>11227.444999999994</v>
      </c>
      <c r="CO218" s="283">
        <v>11168.007499999987</v>
      </c>
      <c r="CP218" s="283">
        <v>11108.56999999998</v>
      </c>
      <c r="CQ218" s="283">
        <v>11044.832499999982</v>
      </c>
      <c r="CR218" s="283">
        <v>10981.094999999983</v>
      </c>
      <c r="CS218" s="283">
        <v>10917.357499999984</v>
      </c>
      <c r="CT218" s="283">
        <v>10853.619999999986</v>
      </c>
      <c r="CU218" s="283">
        <v>10767.954999999994</v>
      </c>
      <c r="CV218" s="283">
        <v>10682.290000000005</v>
      </c>
      <c r="CW218" s="283">
        <v>10596.625000000013</v>
      </c>
      <c r="CX218" s="283">
        <v>10510.960000000021</v>
      </c>
      <c r="CY218" s="283">
        <v>10441.322500000011</v>
      </c>
      <c r="CZ218" s="283">
        <v>10371.685000000001</v>
      </c>
      <c r="DA218" s="283">
        <v>10302.047499999991</v>
      </c>
      <c r="DB218" s="283">
        <v>10232.409999999982</v>
      </c>
    </row>
    <row r="219" spans="5:106" s="283" customFormat="1">
      <c r="E219" s="283">
        <v>2</v>
      </c>
      <c r="F219" s="284">
        <v>14512</v>
      </c>
      <c r="G219" s="283">
        <v>14506.2</v>
      </c>
      <c r="H219" s="283">
        <v>14500.4</v>
      </c>
      <c r="I219" s="283">
        <v>14494.599999999999</v>
      </c>
      <c r="J219" s="283">
        <v>14488.8</v>
      </c>
      <c r="K219" s="283">
        <v>14483</v>
      </c>
      <c r="L219" s="283">
        <v>14477.199999999999</v>
      </c>
      <c r="M219" s="283">
        <v>14471.399999999998</v>
      </c>
      <c r="N219" s="283">
        <v>14465.599999999999</v>
      </c>
      <c r="O219" s="283">
        <v>14459.8</v>
      </c>
      <c r="P219" s="283">
        <v>14454</v>
      </c>
      <c r="Q219" s="283">
        <v>14450.599999999999</v>
      </c>
      <c r="R219" s="283">
        <v>14447.199999999999</v>
      </c>
      <c r="S219" s="283">
        <v>14443.8</v>
      </c>
      <c r="T219" s="283">
        <v>14440.399999999998</v>
      </c>
      <c r="U219" s="283">
        <v>14436.999999999998</v>
      </c>
      <c r="V219" s="283">
        <v>14433.599999999999</v>
      </c>
      <c r="W219" s="283">
        <v>14430.199999999999</v>
      </c>
      <c r="X219" s="283">
        <v>14426.8</v>
      </c>
      <c r="Y219" s="283">
        <v>14423.4</v>
      </c>
      <c r="Z219" s="283">
        <v>14420</v>
      </c>
      <c r="AA219" s="283">
        <v>14403.865000000002</v>
      </c>
      <c r="AB219" s="283">
        <v>14387.730000000001</v>
      </c>
      <c r="AC219" s="283">
        <v>14371.595000000001</v>
      </c>
      <c r="AD219" s="283">
        <v>14355.460000000003</v>
      </c>
      <c r="AE219" s="283">
        <v>14339.325000000004</v>
      </c>
      <c r="AF219" s="283">
        <v>14323.190000000006</v>
      </c>
      <c r="AG219" s="283">
        <v>14307.055000000008</v>
      </c>
      <c r="AH219" s="283">
        <v>14290.920000000009</v>
      </c>
      <c r="AI219" s="283">
        <v>14274.785000000011</v>
      </c>
      <c r="AJ219" s="283">
        <v>14258.650000000012</v>
      </c>
      <c r="AK219" s="283">
        <v>14228.217000000011</v>
      </c>
      <c r="AL219" s="283">
        <v>14197.784000000012</v>
      </c>
      <c r="AM219" s="283">
        <v>14167.351000000013</v>
      </c>
      <c r="AN219" s="283">
        <v>14136.918000000012</v>
      </c>
      <c r="AO219" s="283">
        <v>14106.485000000011</v>
      </c>
      <c r="AP219" s="283">
        <v>14076.052000000011</v>
      </c>
      <c r="AQ219" s="283">
        <v>14045.61900000001</v>
      </c>
      <c r="AR219" s="283">
        <v>14015.186000000009</v>
      </c>
      <c r="AS219" s="283">
        <v>13984.753000000008</v>
      </c>
      <c r="AT219" s="283">
        <v>13954.320000000007</v>
      </c>
      <c r="AU219" s="283">
        <v>13910.502500000006</v>
      </c>
      <c r="AV219" s="283">
        <v>13866.685000000007</v>
      </c>
      <c r="AW219" s="283">
        <v>13822.867500000008</v>
      </c>
      <c r="AX219" s="283">
        <v>13779.050000000007</v>
      </c>
      <c r="AY219" s="283">
        <v>13737.317500000005</v>
      </c>
      <c r="AZ219" s="283">
        <v>13695.585000000003</v>
      </c>
      <c r="BA219" s="283">
        <v>13653.852500000001</v>
      </c>
      <c r="BB219" s="283">
        <v>13612.119999999999</v>
      </c>
      <c r="BC219" s="283">
        <v>13566.59</v>
      </c>
      <c r="BD219" s="283">
        <v>13521.06</v>
      </c>
      <c r="BE219" s="283">
        <v>13475.529999999999</v>
      </c>
      <c r="BF219" s="283">
        <v>13430</v>
      </c>
      <c r="BG219" s="283">
        <v>13383.65</v>
      </c>
      <c r="BH219" s="283">
        <v>13337.3</v>
      </c>
      <c r="BI219" s="283">
        <v>13290.949999999999</v>
      </c>
      <c r="BJ219" s="283">
        <v>13244.599999999999</v>
      </c>
      <c r="BK219" s="283">
        <v>13232.849999999999</v>
      </c>
      <c r="BL219" s="283">
        <v>13221.1</v>
      </c>
      <c r="BM219" s="283">
        <v>13209.350000000002</v>
      </c>
      <c r="BN219" s="283">
        <v>13197.600000000002</v>
      </c>
      <c r="BO219" s="283">
        <v>13139.627500000002</v>
      </c>
      <c r="BP219" s="283">
        <v>13081.655000000001</v>
      </c>
      <c r="BQ219" s="283">
        <v>13023.682499999999</v>
      </c>
      <c r="BR219" s="283">
        <v>12965.71</v>
      </c>
      <c r="BS219" s="283">
        <v>12918.259999999998</v>
      </c>
      <c r="BT219" s="283">
        <v>12823.134999999984</v>
      </c>
      <c r="BU219" s="283">
        <v>12751.847499999976</v>
      </c>
      <c r="BV219" s="283">
        <v>12680.559999999969</v>
      </c>
      <c r="BW219" s="283">
        <v>12590.439999999984</v>
      </c>
      <c r="BX219" s="283">
        <v>12500.319999999998</v>
      </c>
      <c r="BY219" s="283">
        <v>12410.200000000012</v>
      </c>
      <c r="BZ219" s="283">
        <v>12320.080000000027</v>
      </c>
      <c r="CA219" s="283">
        <v>12230.060000000019</v>
      </c>
      <c r="CB219" s="283">
        <v>12140.040000000014</v>
      </c>
      <c r="CC219" s="283">
        <v>12050.020000000008</v>
      </c>
      <c r="CD219" s="283">
        <v>11960</v>
      </c>
      <c r="CE219" s="283">
        <v>11875.539999999994</v>
      </c>
      <c r="CF219" s="283">
        <v>11791.079999999987</v>
      </c>
      <c r="CG219" s="283">
        <v>11706.619999999981</v>
      </c>
      <c r="CH219" s="283">
        <v>11622.159999999974</v>
      </c>
      <c r="CI219" s="283">
        <v>11533.072499999984</v>
      </c>
      <c r="CJ219" s="283">
        <v>11443.984999999991</v>
      </c>
      <c r="CK219" s="283">
        <v>11354.897499999999</v>
      </c>
      <c r="CL219" s="283">
        <v>11265.810000000007</v>
      </c>
      <c r="CM219" s="283">
        <v>11207.8825</v>
      </c>
      <c r="CN219" s="283">
        <v>11149.954999999994</v>
      </c>
      <c r="CO219" s="283">
        <v>11092.027499999987</v>
      </c>
      <c r="CP219" s="283">
        <v>11034.09999999998</v>
      </c>
      <c r="CQ219" s="283">
        <v>10969.964999999982</v>
      </c>
      <c r="CR219" s="283">
        <v>10905.829999999984</v>
      </c>
      <c r="CS219" s="283">
        <v>10841.694999999985</v>
      </c>
      <c r="CT219" s="283">
        <v>10777.559999999987</v>
      </c>
      <c r="CU219" s="283">
        <v>10693.087499999994</v>
      </c>
      <c r="CV219" s="283">
        <v>10608.615000000003</v>
      </c>
      <c r="CW219" s="283">
        <v>10524.142500000013</v>
      </c>
      <c r="CX219" s="283">
        <v>10439.67000000002</v>
      </c>
      <c r="CY219" s="283">
        <v>10370.802500000011</v>
      </c>
      <c r="CZ219" s="283">
        <v>10301.935000000001</v>
      </c>
      <c r="DA219" s="283">
        <v>10233.067499999992</v>
      </c>
      <c r="DB219" s="283">
        <v>10164.199999999983</v>
      </c>
    </row>
    <row r="220" spans="5:106" s="283" customFormat="1">
      <c r="E220" s="283">
        <v>3</v>
      </c>
      <c r="F220" s="284">
        <v>14518</v>
      </c>
      <c r="G220" s="283">
        <v>14511.8</v>
      </c>
      <c r="H220" s="283">
        <v>14505.6</v>
      </c>
      <c r="I220" s="283">
        <v>14499.400000000001</v>
      </c>
      <c r="J220" s="283">
        <v>14493.2</v>
      </c>
      <c r="K220" s="283">
        <v>14487</v>
      </c>
      <c r="L220" s="283">
        <v>14480.800000000001</v>
      </c>
      <c r="M220" s="283">
        <v>14474.600000000002</v>
      </c>
      <c r="N220" s="283">
        <v>14468.400000000001</v>
      </c>
      <c r="O220" s="283">
        <v>14462.2</v>
      </c>
      <c r="P220" s="283">
        <v>14456</v>
      </c>
      <c r="Q220" s="283">
        <v>14452.400000000001</v>
      </c>
      <c r="R220" s="283">
        <v>14448.800000000001</v>
      </c>
      <c r="S220" s="283">
        <v>14445.2</v>
      </c>
      <c r="T220" s="283">
        <v>14441.600000000002</v>
      </c>
      <c r="U220" s="283">
        <v>14438.000000000002</v>
      </c>
      <c r="V220" s="283">
        <v>14434.400000000001</v>
      </c>
      <c r="W220" s="283">
        <v>14430.800000000001</v>
      </c>
      <c r="X220" s="283">
        <v>14427.2</v>
      </c>
      <c r="Y220" s="283">
        <v>14423.6</v>
      </c>
      <c r="Z220" s="283">
        <v>14420</v>
      </c>
      <c r="AA220" s="283">
        <v>14403.52</v>
      </c>
      <c r="AB220" s="283">
        <v>14387.040000000003</v>
      </c>
      <c r="AC220" s="283">
        <v>14370.560000000005</v>
      </c>
      <c r="AD220" s="283">
        <v>14354.080000000005</v>
      </c>
      <c r="AE220" s="283">
        <v>14337.600000000006</v>
      </c>
      <c r="AF220" s="283">
        <v>14321.120000000008</v>
      </c>
      <c r="AG220" s="283">
        <v>14304.64000000001</v>
      </c>
      <c r="AH220" s="283">
        <v>14288.160000000011</v>
      </c>
      <c r="AI220" s="283">
        <v>14271.680000000011</v>
      </c>
      <c r="AJ220" s="283">
        <v>14255.200000000012</v>
      </c>
      <c r="AK220" s="283">
        <v>14224.826000000012</v>
      </c>
      <c r="AL220" s="283">
        <v>14194.45200000001</v>
      </c>
      <c r="AM220" s="283">
        <v>14164.078000000009</v>
      </c>
      <c r="AN220" s="283">
        <v>14133.704000000009</v>
      </c>
      <c r="AO220" s="283">
        <v>14103.330000000009</v>
      </c>
      <c r="AP220" s="283">
        <v>14072.956000000007</v>
      </c>
      <c r="AQ220" s="283">
        <v>14042.582000000006</v>
      </c>
      <c r="AR220" s="283">
        <v>14012.208000000006</v>
      </c>
      <c r="AS220" s="283">
        <v>13981.834000000006</v>
      </c>
      <c r="AT220" s="283">
        <v>13951.460000000006</v>
      </c>
      <c r="AU220" s="283">
        <v>13908.245000000006</v>
      </c>
      <c r="AV220" s="283">
        <v>13865.030000000006</v>
      </c>
      <c r="AW220" s="283">
        <v>13821.815000000006</v>
      </c>
      <c r="AX220" s="283">
        <v>13778.600000000006</v>
      </c>
      <c r="AY220" s="283">
        <v>13736.190000000004</v>
      </c>
      <c r="AZ220" s="283">
        <v>13693.780000000002</v>
      </c>
      <c r="BA220" s="283">
        <v>13651.37</v>
      </c>
      <c r="BB220" s="283">
        <v>13608.96</v>
      </c>
      <c r="BC220" s="283">
        <v>13562.97</v>
      </c>
      <c r="BD220" s="283">
        <v>13516.98</v>
      </c>
      <c r="BE220" s="283">
        <v>13470.99</v>
      </c>
      <c r="BF220" s="283">
        <v>13425</v>
      </c>
      <c r="BG220" s="283">
        <v>13378.362499999999</v>
      </c>
      <c r="BH220" s="283">
        <v>13331.725</v>
      </c>
      <c r="BI220" s="283">
        <v>13285.0875</v>
      </c>
      <c r="BJ220" s="283">
        <v>13238.449999999999</v>
      </c>
      <c r="BK220" s="283">
        <v>13227.1875</v>
      </c>
      <c r="BL220" s="283">
        <v>13215.924999999999</v>
      </c>
      <c r="BM220" s="283">
        <v>13204.6625</v>
      </c>
      <c r="BN220" s="283">
        <v>13193.400000000001</v>
      </c>
      <c r="BO220" s="283">
        <v>13135.550000000001</v>
      </c>
      <c r="BP220" s="283">
        <v>13077.7</v>
      </c>
      <c r="BQ220" s="283">
        <v>13021.95</v>
      </c>
      <c r="BR220" s="283">
        <v>12960</v>
      </c>
      <c r="BS220" s="283">
        <v>12867.774999999992</v>
      </c>
      <c r="BT220" s="283">
        <v>12775.549999999985</v>
      </c>
      <c r="BU220" s="283">
        <v>12683.324999999977</v>
      </c>
      <c r="BV220" s="283">
        <v>12591.099999999969</v>
      </c>
      <c r="BW220" s="283">
        <v>12501.689999999984</v>
      </c>
      <c r="BX220" s="283">
        <v>12412.279999999997</v>
      </c>
      <c r="BY220" s="283">
        <v>12322.870000000012</v>
      </c>
      <c r="BZ220" s="283">
        <v>12233.460000000026</v>
      </c>
      <c r="CA220" s="283">
        <v>12142.595000000019</v>
      </c>
      <c r="CB220" s="283">
        <v>12051.730000000014</v>
      </c>
      <c r="CC220" s="283">
        <v>11960.865000000007</v>
      </c>
      <c r="CD220" s="283">
        <v>11870</v>
      </c>
      <c r="CE220" s="283">
        <v>11786.694999999992</v>
      </c>
      <c r="CF220" s="283">
        <v>11703.389999999987</v>
      </c>
      <c r="CG220" s="283">
        <v>11620.084999999981</v>
      </c>
      <c r="CH220" s="283">
        <v>11536.779999999975</v>
      </c>
      <c r="CI220" s="283">
        <v>11448.909999999982</v>
      </c>
      <c r="CJ220" s="283">
        <v>11361.03999999999</v>
      </c>
      <c r="CK220" s="283">
        <v>11273.169999999998</v>
      </c>
      <c r="CL220" s="283">
        <v>11185.300000000007</v>
      </c>
      <c r="CM220" s="283">
        <v>11128.8825</v>
      </c>
      <c r="CN220" s="283">
        <v>11072.464999999995</v>
      </c>
      <c r="CO220" s="283">
        <v>11016.047499999988</v>
      </c>
      <c r="CP220" s="283">
        <v>10959.629999999981</v>
      </c>
      <c r="CQ220" s="283">
        <v>10895.097499999982</v>
      </c>
      <c r="CR220" s="283">
        <v>10830.564999999984</v>
      </c>
      <c r="CS220" s="283">
        <v>10766.032499999987</v>
      </c>
      <c r="CT220" s="283">
        <v>10701.499999999987</v>
      </c>
      <c r="CU220" s="283">
        <v>10618.219999999994</v>
      </c>
      <c r="CV220" s="283">
        <v>10534.940000000002</v>
      </c>
      <c r="CW220" s="283">
        <v>10451.660000000011</v>
      </c>
      <c r="CX220" s="283">
        <v>10368.380000000019</v>
      </c>
      <c r="CY220" s="283">
        <v>10300.28250000001</v>
      </c>
      <c r="CZ220" s="283">
        <v>10232.185000000001</v>
      </c>
      <c r="DA220" s="283">
        <v>10164.087499999992</v>
      </c>
      <c r="DB220" s="283">
        <v>10095.989999999983</v>
      </c>
    </row>
    <row r="221" spans="5:106" s="283" customFormat="1">
      <c r="E221" s="283">
        <v>4</v>
      </c>
      <c r="F221" s="284">
        <v>14524</v>
      </c>
      <c r="G221" s="283">
        <v>14517.400000000001</v>
      </c>
      <c r="H221" s="283">
        <v>14510.800000000001</v>
      </c>
      <c r="I221" s="283">
        <v>14504.2</v>
      </c>
      <c r="J221" s="283">
        <v>14497.600000000002</v>
      </c>
      <c r="K221" s="283">
        <v>14491.000000000002</v>
      </c>
      <c r="L221" s="283">
        <v>14484.400000000001</v>
      </c>
      <c r="M221" s="283">
        <v>14477.800000000001</v>
      </c>
      <c r="N221" s="283">
        <v>14471.2</v>
      </c>
      <c r="O221" s="283">
        <v>14464.6</v>
      </c>
      <c r="P221" s="283">
        <v>14458</v>
      </c>
      <c r="Q221" s="283">
        <v>14454.2</v>
      </c>
      <c r="R221" s="283">
        <v>14450.4</v>
      </c>
      <c r="S221" s="283">
        <v>14446.599999999999</v>
      </c>
      <c r="T221" s="283">
        <v>14442.8</v>
      </c>
      <c r="U221" s="283">
        <v>14439</v>
      </c>
      <c r="V221" s="283">
        <v>14435.199999999999</v>
      </c>
      <c r="W221" s="283">
        <v>14431.399999999998</v>
      </c>
      <c r="X221" s="283">
        <v>14427.599999999999</v>
      </c>
      <c r="Y221" s="283">
        <v>14423.8</v>
      </c>
      <c r="Z221" s="283">
        <v>14420</v>
      </c>
      <c r="AA221" s="283">
        <v>14403.175000000001</v>
      </c>
      <c r="AB221" s="283">
        <v>14386.350000000002</v>
      </c>
      <c r="AC221" s="283">
        <v>14369.525000000003</v>
      </c>
      <c r="AD221" s="283">
        <v>14352.700000000004</v>
      </c>
      <c r="AE221" s="283">
        <v>14335.875000000005</v>
      </c>
      <c r="AF221" s="283">
        <v>14319.050000000007</v>
      </c>
      <c r="AG221" s="283">
        <v>14302.225000000008</v>
      </c>
      <c r="AH221" s="283">
        <v>14285.400000000009</v>
      </c>
      <c r="AI221" s="283">
        <v>14268.57500000001</v>
      </c>
      <c r="AJ221" s="283">
        <v>14251.750000000011</v>
      </c>
      <c r="AK221" s="283">
        <v>14221.43500000001</v>
      </c>
      <c r="AL221" s="283">
        <v>14191.12000000001</v>
      </c>
      <c r="AM221" s="283">
        <v>14160.805000000009</v>
      </c>
      <c r="AN221" s="283">
        <v>14130.490000000009</v>
      </c>
      <c r="AO221" s="283">
        <v>14100.175000000008</v>
      </c>
      <c r="AP221" s="283">
        <v>14069.860000000008</v>
      </c>
      <c r="AQ221" s="283">
        <v>14039.545000000007</v>
      </c>
      <c r="AR221" s="283">
        <v>14009.230000000007</v>
      </c>
      <c r="AS221" s="283">
        <v>13978.915000000006</v>
      </c>
      <c r="AT221" s="283">
        <v>13948.600000000006</v>
      </c>
      <c r="AU221" s="283">
        <v>13905.987500000007</v>
      </c>
      <c r="AV221" s="283">
        <v>13863.375000000005</v>
      </c>
      <c r="AW221" s="283">
        <v>13820.762500000004</v>
      </c>
      <c r="AX221" s="283">
        <v>13778.150000000005</v>
      </c>
      <c r="AY221" s="283">
        <v>13735.062500000004</v>
      </c>
      <c r="AZ221" s="283">
        <v>13691.975000000002</v>
      </c>
      <c r="BA221" s="283">
        <v>13648.887500000001</v>
      </c>
      <c r="BB221" s="283">
        <v>13605.8</v>
      </c>
      <c r="BC221" s="283">
        <v>13559.349999999999</v>
      </c>
      <c r="BD221" s="283">
        <v>13512.9</v>
      </c>
      <c r="BE221" s="283">
        <v>13466.45</v>
      </c>
      <c r="BF221" s="283">
        <v>13420</v>
      </c>
      <c r="BG221" s="283">
        <v>13373.075000000001</v>
      </c>
      <c r="BH221" s="283">
        <v>13326.15</v>
      </c>
      <c r="BI221" s="283">
        <v>13279.224999999999</v>
      </c>
      <c r="BJ221" s="283">
        <v>13232.3</v>
      </c>
      <c r="BK221" s="283">
        <v>13219.974999999999</v>
      </c>
      <c r="BL221" s="283">
        <v>13207.65</v>
      </c>
      <c r="BM221" s="283">
        <v>13198.4</v>
      </c>
      <c r="BN221" s="283">
        <v>13189.2</v>
      </c>
      <c r="BO221" s="283">
        <v>13133.45</v>
      </c>
      <c r="BP221" s="283">
        <v>13027.725</v>
      </c>
      <c r="BQ221" s="283">
        <v>12946.987499999999</v>
      </c>
      <c r="BR221" s="283">
        <v>12866.25</v>
      </c>
      <c r="BS221" s="283">
        <v>12775.097499999993</v>
      </c>
      <c r="BT221" s="283">
        <v>12683.944999999985</v>
      </c>
      <c r="BU221" s="283">
        <v>12592.792499999978</v>
      </c>
      <c r="BV221" s="283">
        <v>12501.63999999997</v>
      </c>
      <c r="BW221" s="283">
        <v>12412.939999999984</v>
      </c>
      <c r="BX221" s="283">
        <v>12324.239999999998</v>
      </c>
      <c r="BY221" s="283">
        <v>12235.540000000012</v>
      </c>
      <c r="BZ221" s="283">
        <v>12146.840000000026</v>
      </c>
      <c r="CA221" s="283">
        <v>12055.130000000019</v>
      </c>
      <c r="CB221" s="283">
        <v>11963.420000000013</v>
      </c>
      <c r="CC221" s="283">
        <v>11871.710000000006</v>
      </c>
      <c r="CD221" s="283">
        <v>11780</v>
      </c>
      <c r="CE221" s="283">
        <v>11697.849999999995</v>
      </c>
      <c r="CF221" s="283">
        <v>11615.699999999988</v>
      </c>
      <c r="CG221" s="283">
        <v>11533.549999999981</v>
      </c>
      <c r="CH221" s="283">
        <v>11451.399999999976</v>
      </c>
      <c r="CI221" s="283">
        <v>11364.747499999983</v>
      </c>
      <c r="CJ221" s="283">
        <v>11278.094999999992</v>
      </c>
      <c r="CK221" s="283">
        <v>11191.442499999999</v>
      </c>
      <c r="CL221" s="283">
        <v>11104.790000000006</v>
      </c>
      <c r="CM221" s="283">
        <v>11049.8825</v>
      </c>
      <c r="CN221" s="283">
        <v>10994.974999999995</v>
      </c>
      <c r="CO221" s="283">
        <v>10940.067499999988</v>
      </c>
      <c r="CP221" s="283">
        <v>10885.159999999982</v>
      </c>
      <c r="CQ221" s="283">
        <v>10820.229999999983</v>
      </c>
      <c r="CR221" s="283">
        <v>10755.299999999985</v>
      </c>
      <c r="CS221" s="283">
        <v>10690.369999999986</v>
      </c>
      <c r="CT221" s="283">
        <v>10625.439999999988</v>
      </c>
      <c r="CU221" s="283">
        <v>10543.352499999995</v>
      </c>
      <c r="CV221" s="283">
        <v>10461.265000000003</v>
      </c>
      <c r="CW221" s="283">
        <v>10379.177500000011</v>
      </c>
      <c r="CX221" s="283">
        <v>10297.090000000018</v>
      </c>
      <c r="CY221" s="283">
        <v>10229.76250000001</v>
      </c>
      <c r="CZ221" s="283">
        <v>10162.435000000001</v>
      </c>
      <c r="DA221" s="283">
        <v>10095.107499999993</v>
      </c>
      <c r="DB221" s="283">
        <v>10027.779999999984</v>
      </c>
    </row>
    <row r="222" spans="5:106" s="283" customFormat="1">
      <c r="E222" s="283">
        <v>5</v>
      </c>
      <c r="F222" s="284">
        <v>14530</v>
      </c>
      <c r="G222" s="283">
        <v>14523</v>
      </c>
      <c r="H222" s="283">
        <v>14516</v>
      </c>
      <c r="I222" s="283">
        <v>14509</v>
      </c>
      <c r="J222" s="283">
        <v>14502</v>
      </c>
      <c r="K222" s="283">
        <v>14495</v>
      </c>
      <c r="L222" s="283">
        <v>14488</v>
      </c>
      <c r="M222" s="283">
        <v>14481</v>
      </c>
      <c r="N222" s="283">
        <v>14474</v>
      </c>
      <c r="O222" s="283">
        <v>14467</v>
      </c>
      <c r="P222" s="283">
        <v>14460</v>
      </c>
      <c r="Q222" s="283">
        <v>14456</v>
      </c>
      <c r="R222" s="283">
        <v>14452</v>
      </c>
      <c r="S222" s="283">
        <v>14448</v>
      </c>
      <c r="T222" s="283">
        <v>14444</v>
      </c>
      <c r="U222" s="283">
        <v>14440</v>
      </c>
      <c r="V222" s="283">
        <v>14436</v>
      </c>
      <c r="W222" s="283">
        <v>14432</v>
      </c>
      <c r="X222" s="283">
        <v>14428</v>
      </c>
      <c r="Y222" s="283">
        <v>14424</v>
      </c>
      <c r="Z222" s="283">
        <v>14420</v>
      </c>
      <c r="AA222" s="283">
        <v>14402.830000000002</v>
      </c>
      <c r="AB222" s="283">
        <v>14385.660000000002</v>
      </c>
      <c r="AC222" s="283">
        <v>14368.490000000002</v>
      </c>
      <c r="AD222" s="283">
        <v>14351.320000000003</v>
      </c>
      <c r="AE222" s="283">
        <v>14334.150000000005</v>
      </c>
      <c r="AF222" s="283">
        <v>14316.980000000005</v>
      </c>
      <c r="AG222" s="283">
        <v>14299.810000000005</v>
      </c>
      <c r="AH222" s="283">
        <v>14282.640000000007</v>
      </c>
      <c r="AI222" s="283">
        <v>14265.470000000008</v>
      </c>
      <c r="AJ222" s="283">
        <v>14248.30000000001</v>
      </c>
      <c r="AK222" s="283">
        <v>14218.044000000009</v>
      </c>
      <c r="AL222" s="283">
        <v>14187.78800000001</v>
      </c>
      <c r="AM222" s="283">
        <v>14157.53200000001</v>
      </c>
      <c r="AN222" s="283">
        <v>14127.276000000009</v>
      </c>
      <c r="AO222" s="283">
        <v>14097.020000000008</v>
      </c>
      <c r="AP222" s="283">
        <v>14066.764000000008</v>
      </c>
      <c r="AQ222" s="283">
        <v>14036.508000000009</v>
      </c>
      <c r="AR222" s="283">
        <v>14006.252000000008</v>
      </c>
      <c r="AS222" s="283">
        <v>13975.996000000006</v>
      </c>
      <c r="AT222" s="283">
        <v>13945.740000000005</v>
      </c>
      <c r="AU222" s="283">
        <v>13903.730000000005</v>
      </c>
      <c r="AV222" s="283">
        <v>13861.720000000005</v>
      </c>
      <c r="AW222" s="283">
        <v>13819.710000000005</v>
      </c>
      <c r="AX222" s="283">
        <v>13777.700000000004</v>
      </c>
      <c r="AY222" s="283">
        <v>13733.935000000003</v>
      </c>
      <c r="AZ222" s="283">
        <v>13690.170000000002</v>
      </c>
      <c r="BA222" s="283">
        <v>13646.405000000001</v>
      </c>
      <c r="BB222" s="283">
        <v>13602.64</v>
      </c>
      <c r="BC222" s="283">
        <v>13555.73</v>
      </c>
      <c r="BD222" s="283">
        <v>13508.82</v>
      </c>
      <c r="BE222" s="283">
        <v>13461.91</v>
      </c>
      <c r="BF222" s="283">
        <v>13415</v>
      </c>
      <c r="BG222" s="283">
        <v>13366.916666666668</v>
      </c>
      <c r="BH222" s="283">
        <v>13318.833333333334</v>
      </c>
      <c r="BI222" s="283">
        <v>13270.75</v>
      </c>
      <c r="BJ222" s="283">
        <v>13226.15</v>
      </c>
      <c r="BK222" s="283">
        <v>13216.9</v>
      </c>
      <c r="BL222" s="283">
        <v>13205.575000000001</v>
      </c>
      <c r="BM222" s="283">
        <v>13195.2875</v>
      </c>
      <c r="BN222" s="283">
        <v>13185</v>
      </c>
      <c r="BO222" s="283">
        <v>13081.875</v>
      </c>
      <c r="BP222" s="283">
        <v>12978.75</v>
      </c>
      <c r="BQ222" s="283">
        <v>12875.625</v>
      </c>
      <c r="BR222" s="283">
        <v>12772.5</v>
      </c>
      <c r="BS222" s="283">
        <v>12682.419999999993</v>
      </c>
      <c r="BT222" s="283">
        <v>12592.339999999986</v>
      </c>
      <c r="BU222" s="283">
        <v>12502.259999999978</v>
      </c>
      <c r="BV222" s="283">
        <v>12412.179999999971</v>
      </c>
      <c r="BW222" s="283">
        <v>12324.189999999984</v>
      </c>
      <c r="BX222" s="283">
        <v>12236.199999999999</v>
      </c>
      <c r="BY222" s="283">
        <v>12148.210000000012</v>
      </c>
      <c r="BZ222" s="283">
        <v>12060.220000000025</v>
      </c>
      <c r="CA222" s="283">
        <v>11967.665000000019</v>
      </c>
      <c r="CB222" s="283">
        <v>11875.110000000011</v>
      </c>
      <c r="CC222" s="283">
        <v>11782.555000000006</v>
      </c>
      <c r="CD222" s="283">
        <v>11690</v>
      </c>
      <c r="CE222" s="283">
        <v>11609.004999999994</v>
      </c>
      <c r="CF222" s="283">
        <v>11528.009999999989</v>
      </c>
      <c r="CG222" s="283">
        <v>11447.014999999983</v>
      </c>
      <c r="CH222" s="283">
        <v>11366.019999999977</v>
      </c>
      <c r="CI222" s="283">
        <v>11280.584999999985</v>
      </c>
      <c r="CJ222" s="283">
        <v>11195.149999999991</v>
      </c>
      <c r="CK222" s="283">
        <v>11109.714999999998</v>
      </c>
      <c r="CL222" s="283">
        <v>11024.280000000006</v>
      </c>
      <c r="CM222" s="283">
        <v>10970.8825</v>
      </c>
      <c r="CN222" s="283">
        <v>10917.484999999995</v>
      </c>
      <c r="CO222" s="283">
        <v>10864.087499999989</v>
      </c>
      <c r="CP222" s="283">
        <v>10810.689999999982</v>
      </c>
      <c r="CQ222" s="283">
        <v>10745.362499999985</v>
      </c>
      <c r="CR222" s="283">
        <v>10680.034999999985</v>
      </c>
      <c r="CS222" s="283">
        <v>10614.707499999986</v>
      </c>
      <c r="CT222" s="283">
        <v>10549.379999999988</v>
      </c>
      <c r="CU222" s="283">
        <v>10468.484999999997</v>
      </c>
      <c r="CV222" s="283">
        <v>10387.590000000004</v>
      </c>
      <c r="CW222" s="283">
        <v>10306.695000000011</v>
      </c>
      <c r="CX222" s="283">
        <v>10225.800000000017</v>
      </c>
      <c r="CY222" s="283">
        <v>10159.242500000009</v>
      </c>
      <c r="CZ222" s="283">
        <v>10092.685000000001</v>
      </c>
      <c r="DA222" s="283">
        <v>10026.127499999993</v>
      </c>
      <c r="DB222" s="283">
        <v>9959.5699999999852</v>
      </c>
    </row>
    <row r="223" spans="5:106" s="283" customFormat="1">
      <c r="E223" s="283">
        <v>6</v>
      </c>
      <c r="F223" s="284">
        <v>14536</v>
      </c>
      <c r="G223" s="283">
        <v>14528.599999999999</v>
      </c>
      <c r="H223" s="283">
        <v>14521.199999999999</v>
      </c>
      <c r="I223" s="283">
        <v>14513.8</v>
      </c>
      <c r="J223" s="283">
        <v>14506.399999999998</v>
      </c>
      <c r="K223" s="283">
        <v>14498.999999999998</v>
      </c>
      <c r="L223" s="283">
        <v>14491.599999999999</v>
      </c>
      <c r="M223" s="283">
        <v>14484.199999999999</v>
      </c>
      <c r="N223" s="283">
        <v>14476.8</v>
      </c>
      <c r="O223" s="283">
        <v>14469.4</v>
      </c>
      <c r="P223" s="283">
        <v>14462</v>
      </c>
      <c r="Q223" s="283">
        <v>14457.8</v>
      </c>
      <c r="R223" s="283">
        <v>14453.6</v>
      </c>
      <c r="S223" s="283">
        <v>14449.400000000001</v>
      </c>
      <c r="T223" s="283">
        <v>14445.2</v>
      </c>
      <c r="U223" s="283">
        <v>14441</v>
      </c>
      <c r="V223" s="283">
        <v>14436.800000000001</v>
      </c>
      <c r="W223" s="283">
        <v>14432.600000000002</v>
      </c>
      <c r="X223" s="283">
        <v>14428.400000000001</v>
      </c>
      <c r="Y223" s="283">
        <v>14424.2</v>
      </c>
      <c r="Z223" s="283">
        <v>14420</v>
      </c>
      <c r="AA223" s="283">
        <v>14402.485000000001</v>
      </c>
      <c r="AB223" s="283">
        <v>14384.970000000003</v>
      </c>
      <c r="AC223" s="283">
        <v>14367.455000000005</v>
      </c>
      <c r="AD223" s="283">
        <v>14349.940000000006</v>
      </c>
      <c r="AE223" s="283">
        <v>14332.425000000007</v>
      </c>
      <c r="AF223" s="283">
        <v>14314.910000000007</v>
      </c>
      <c r="AG223" s="283">
        <v>14297.395000000008</v>
      </c>
      <c r="AH223" s="283">
        <v>14279.880000000008</v>
      </c>
      <c r="AI223" s="283">
        <v>14262.365000000009</v>
      </c>
      <c r="AJ223" s="283">
        <v>14244.850000000009</v>
      </c>
      <c r="AK223" s="283">
        <v>14214.653000000009</v>
      </c>
      <c r="AL223" s="283">
        <v>14184.456000000007</v>
      </c>
      <c r="AM223" s="283">
        <v>14154.259000000005</v>
      </c>
      <c r="AN223" s="283">
        <v>14124.062000000005</v>
      </c>
      <c r="AO223" s="283">
        <v>14093.865000000005</v>
      </c>
      <c r="AP223" s="283">
        <v>14063.668000000005</v>
      </c>
      <c r="AQ223" s="283">
        <v>14033.471000000005</v>
      </c>
      <c r="AR223" s="283">
        <v>14003.274000000005</v>
      </c>
      <c r="AS223" s="283">
        <v>13973.077000000005</v>
      </c>
      <c r="AT223" s="283">
        <v>13942.880000000005</v>
      </c>
      <c r="AU223" s="283">
        <v>13901.472500000003</v>
      </c>
      <c r="AV223" s="283">
        <v>13860.065000000004</v>
      </c>
      <c r="AW223" s="283">
        <v>13818.657500000005</v>
      </c>
      <c r="AX223" s="283">
        <v>13777.250000000004</v>
      </c>
      <c r="AY223" s="283">
        <v>13732.807500000003</v>
      </c>
      <c r="AZ223" s="283">
        <v>13688.365000000002</v>
      </c>
      <c r="BA223" s="283">
        <v>13643.922500000001</v>
      </c>
      <c r="BB223" s="283">
        <v>13599.48</v>
      </c>
      <c r="BC223" s="283">
        <v>13552.11</v>
      </c>
      <c r="BD223" s="283">
        <v>13504.74</v>
      </c>
      <c r="BE223" s="283">
        <v>13457.369999999999</v>
      </c>
      <c r="BF223" s="283">
        <v>13410</v>
      </c>
      <c r="BG223" s="283">
        <v>13362.75</v>
      </c>
      <c r="BH223" s="283">
        <v>13315.5</v>
      </c>
      <c r="BI223" s="283">
        <v>13267.5</v>
      </c>
      <c r="BJ223" s="283">
        <v>13220</v>
      </c>
      <c r="BK223" s="283">
        <v>13187.474999999995</v>
      </c>
      <c r="BL223" s="283">
        <v>13154.94999999999</v>
      </c>
      <c r="BM223" s="283">
        <v>13122.424999999985</v>
      </c>
      <c r="BN223" s="283">
        <v>13089.89999999998</v>
      </c>
      <c r="BO223" s="283">
        <v>12987.112499999985</v>
      </c>
      <c r="BP223" s="283">
        <v>12884.32499999999</v>
      </c>
      <c r="BQ223" s="283">
        <v>12781.537499999995</v>
      </c>
      <c r="BR223" s="283">
        <v>12678.75</v>
      </c>
      <c r="BS223" s="283">
        <v>12589.742499999993</v>
      </c>
      <c r="BT223" s="283">
        <v>12500.734999999986</v>
      </c>
      <c r="BU223" s="283">
        <v>12411.727499999979</v>
      </c>
      <c r="BV223" s="283">
        <v>12322.719999999972</v>
      </c>
      <c r="BW223" s="283">
        <v>12235.439999999984</v>
      </c>
      <c r="BX223" s="283">
        <v>12148.159999999998</v>
      </c>
      <c r="BY223" s="283">
        <v>12060.880000000012</v>
      </c>
      <c r="BZ223" s="283">
        <v>11973.600000000024</v>
      </c>
      <c r="CA223" s="283">
        <v>11880.200000000019</v>
      </c>
      <c r="CB223" s="283">
        <v>11786.800000000012</v>
      </c>
      <c r="CC223" s="283">
        <v>11693.400000000005</v>
      </c>
      <c r="CD223" s="283">
        <v>11600</v>
      </c>
      <c r="CE223" s="283">
        <v>11520.159999999994</v>
      </c>
      <c r="CF223" s="283">
        <v>11440.319999999989</v>
      </c>
      <c r="CG223" s="283">
        <v>11360.479999999983</v>
      </c>
      <c r="CH223" s="283">
        <v>11280.639999999978</v>
      </c>
      <c r="CI223" s="283">
        <v>11196.422499999986</v>
      </c>
      <c r="CJ223" s="283">
        <v>11112.204999999993</v>
      </c>
      <c r="CK223" s="283">
        <v>11027.987499999999</v>
      </c>
      <c r="CL223" s="283">
        <v>10943.770000000006</v>
      </c>
      <c r="CM223" s="283">
        <v>10891.8825</v>
      </c>
      <c r="CN223" s="283">
        <v>10839.994999999995</v>
      </c>
      <c r="CO223" s="283">
        <v>10788.107499999989</v>
      </c>
      <c r="CP223" s="283">
        <v>10736.219999999983</v>
      </c>
      <c r="CQ223" s="283">
        <v>10670.494999999984</v>
      </c>
      <c r="CR223" s="283">
        <v>10604.769999999986</v>
      </c>
      <c r="CS223" s="283">
        <v>10539.044999999987</v>
      </c>
      <c r="CT223" s="283">
        <v>10473.319999999989</v>
      </c>
      <c r="CU223" s="283">
        <v>10393.617499999997</v>
      </c>
      <c r="CV223" s="283">
        <v>10313.915000000003</v>
      </c>
      <c r="CW223" s="283">
        <v>10234.212500000009</v>
      </c>
      <c r="CX223" s="283">
        <v>10154.510000000017</v>
      </c>
      <c r="CY223" s="283">
        <v>10088.722500000009</v>
      </c>
      <c r="CZ223" s="283">
        <v>10022.935000000001</v>
      </c>
      <c r="DA223" s="283">
        <v>9957.1474999999937</v>
      </c>
      <c r="DB223" s="283">
        <v>9891.359999999986</v>
      </c>
    </row>
    <row r="224" spans="5:106" s="283" customFormat="1">
      <c r="E224" s="283">
        <v>7</v>
      </c>
      <c r="F224" s="284">
        <v>14542</v>
      </c>
      <c r="G224" s="283">
        <v>14534.2</v>
      </c>
      <c r="H224" s="283">
        <v>14526.4</v>
      </c>
      <c r="I224" s="283">
        <v>14518.599999999999</v>
      </c>
      <c r="J224" s="283">
        <v>14510.8</v>
      </c>
      <c r="K224" s="283">
        <v>14503</v>
      </c>
      <c r="L224" s="283">
        <v>14495.199999999999</v>
      </c>
      <c r="M224" s="283">
        <v>14487.399999999998</v>
      </c>
      <c r="N224" s="283">
        <v>14479.599999999999</v>
      </c>
      <c r="O224" s="283">
        <v>14471.8</v>
      </c>
      <c r="P224" s="283">
        <v>14464</v>
      </c>
      <c r="Q224" s="283">
        <v>14459.599999999999</v>
      </c>
      <c r="R224" s="283">
        <v>14455.199999999999</v>
      </c>
      <c r="S224" s="283">
        <v>14450.8</v>
      </c>
      <c r="T224" s="283">
        <v>14446.399999999998</v>
      </c>
      <c r="U224" s="283">
        <v>14441.999999999998</v>
      </c>
      <c r="V224" s="283">
        <v>14437.599999999999</v>
      </c>
      <c r="W224" s="283">
        <v>14433.199999999999</v>
      </c>
      <c r="X224" s="283">
        <v>14428.8</v>
      </c>
      <c r="Y224" s="283">
        <v>14424.4</v>
      </c>
      <c r="Z224" s="283">
        <v>14420</v>
      </c>
      <c r="AA224" s="283">
        <v>14402.14</v>
      </c>
      <c r="AB224" s="283">
        <v>14384.28</v>
      </c>
      <c r="AC224" s="283">
        <v>14366.420000000002</v>
      </c>
      <c r="AD224" s="283">
        <v>14348.560000000001</v>
      </c>
      <c r="AE224" s="283">
        <v>14330.700000000003</v>
      </c>
      <c r="AF224" s="283">
        <v>14312.840000000004</v>
      </c>
      <c r="AG224" s="283">
        <v>14294.980000000005</v>
      </c>
      <c r="AH224" s="283">
        <v>14277.120000000006</v>
      </c>
      <c r="AI224" s="283">
        <v>14259.260000000007</v>
      </c>
      <c r="AJ224" s="283">
        <v>14241.400000000009</v>
      </c>
      <c r="AK224" s="283">
        <v>14211.26200000001</v>
      </c>
      <c r="AL224" s="283">
        <v>14181.124000000009</v>
      </c>
      <c r="AM224" s="283">
        <v>14150.986000000008</v>
      </c>
      <c r="AN224" s="283">
        <v>14120.848000000009</v>
      </c>
      <c r="AO224" s="283">
        <v>14090.710000000008</v>
      </c>
      <c r="AP224" s="283">
        <v>14060.572000000007</v>
      </c>
      <c r="AQ224" s="283">
        <v>14030.434000000007</v>
      </c>
      <c r="AR224" s="283">
        <v>14000.296000000006</v>
      </c>
      <c r="AS224" s="283">
        <v>13970.158000000005</v>
      </c>
      <c r="AT224" s="283">
        <v>13940.020000000004</v>
      </c>
      <c r="AU224" s="283">
        <v>13899.215000000004</v>
      </c>
      <c r="AV224" s="283">
        <v>13858.410000000003</v>
      </c>
      <c r="AW224" s="283">
        <v>13817.605000000003</v>
      </c>
      <c r="AX224" s="283">
        <v>13776.800000000003</v>
      </c>
      <c r="AY224" s="283">
        <v>13731.680000000002</v>
      </c>
      <c r="AZ224" s="283">
        <v>13686.560000000001</v>
      </c>
      <c r="BA224" s="283">
        <v>13641.44</v>
      </c>
      <c r="BB224" s="283">
        <v>13596.32</v>
      </c>
      <c r="BC224" s="283">
        <v>13547.74</v>
      </c>
      <c r="BD224" s="283">
        <v>13499.16</v>
      </c>
      <c r="BE224" s="283">
        <v>13452.16</v>
      </c>
      <c r="BF224" s="283">
        <v>13405</v>
      </c>
      <c r="BG224" s="283">
        <v>13360.25</v>
      </c>
      <c r="BH224" s="283">
        <v>13265.57499999999</v>
      </c>
      <c r="BI224" s="283">
        <v>13195.862499999985</v>
      </c>
      <c r="BJ224" s="283">
        <v>13126.14999999998</v>
      </c>
      <c r="BK224" s="283">
        <v>13093.30249999998</v>
      </c>
      <c r="BL224" s="283">
        <v>13060.45499999998</v>
      </c>
      <c r="BM224" s="283">
        <v>13027.60749999998</v>
      </c>
      <c r="BN224" s="283">
        <v>12994.75999999998</v>
      </c>
      <c r="BO224" s="283">
        <v>12892.319999999985</v>
      </c>
      <c r="BP224" s="283">
        <v>12789.87999999999</v>
      </c>
      <c r="BQ224" s="283">
        <v>12687.439999999995</v>
      </c>
      <c r="BR224" s="283">
        <v>12585</v>
      </c>
      <c r="BS224" s="283">
        <v>12497.064999999993</v>
      </c>
      <c r="BT224" s="283">
        <v>12409.129999999986</v>
      </c>
      <c r="BU224" s="283">
        <v>12321.19499999998</v>
      </c>
      <c r="BV224" s="283">
        <v>12233.259999999973</v>
      </c>
      <c r="BW224" s="283">
        <v>12146.689999999984</v>
      </c>
      <c r="BX224" s="283">
        <v>12060.119999999997</v>
      </c>
      <c r="BY224" s="283">
        <v>11973.55000000001</v>
      </c>
      <c r="BZ224" s="283">
        <v>11886.980000000023</v>
      </c>
      <c r="CA224" s="283">
        <v>11792.735000000019</v>
      </c>
      <c r="CB224" s="283">
        <v>11698.490000000013</v>
      </c>
      <c r="CC224" s="283">
        <v>11604.245000000006</v>
      </c>
      <c r="CD224" s="283">
        <v>11510</v>
      </c>
      <c r="CE224" s="283">
        <v>11431.314999999995</v>
      </c>
      <c r="CF224" s="283">
        <v>11352.629999999988</v>
      </c>
      <c r="CG224" s="283">
        <v>11273.944999999983</v>
      </c>
      <c r="CH224" s="283">
        <v>11195.259999999978</v>
      </c>
      <c r="CI224" s="283">
        <v>11112.259999999984</v>
      </c>
      <c r="CJ224" s="283">
        <v>11029.259999999991</v>
      </c>
      <c r="CK224" s="283">
        <v>10946.259999999998</v>
      </c>
      <c r="CL224" s="283">
        <v>10863.260000000006</v>
      </c>
      <c r="CM224" s="283">
        <v>10812.8825</v>
      </c>
      <c r="CN224" s="283">
        <v>10762.504999999996</v>
      </c>
      <c r="CO224" s="283">
        <v>10712.12749999999</v>
      </c>
      <c r="CP224" s="283">
        <v>10661.749999999984</v>
      </c>
      <c r="CQ224" s="283">
        <v>10595.627499999984</v>
      </c>
      <c r="CR224" s="283">
        <v>10529.504999999986</v>
      </c>
      <c r="CS224" s="283">
        <v>10463.382499999989</v>
      </c>
      <c r="CT224" s="283">
        <v>10397.259999999989</v>
      </c>
      <c r="CU224" s="283">
        <v>10318.749999999996</v>
      </c>
      <c r="CV224" s="283">
        <v>10240.240000000002</v>
      </c>
      <c r="CW224" s="283">
        <v>10161.730000000009</v>
      </c>
      <c r="CX224" s="283">
        <v>10083.220000000016</v>
      </c>
      <c r="CY224" s="283">
        <v>10018.202500000009</v>
      </c>
      <c r="CZ224" s="283">
        <v>9953.1850000000013</v>
      </c>
      <c r="DA224" s="283">
        <v>9888.1674999999941</v>
      </c>
      <c r="DB224" s="283">
        <v>9823.1499999999869</v>
      </c>
    </row>
    <row r="225" spans="5:106" s="283" customFormat="1">
      <c r="E225" s="283">
        <v>8</v>
      </c>
      <c r="F225" s="284">
        <v>14548</v>
      </c>
      <c r="G225" s="283">
        <v>14539.8</v>
      </c>
      <c r="H225" s="283">
        <v>14531.6</v>
      </c>
      <c r="I225" s="283">
        <v>14523.400000000001</v>
      </c>
      <c r="J225" s="283">
        <v>14515.2</v>
      </c>
      <c r="K225" s="283">
        <v>14507</v>
      </c>
      <c r="L225" s="283">
        <v>14498.800000000001</v>
      </c>
      <c r="M225" s="283">
        <v>14490.600000000002</v>
      </c>
      <c r="N225" s="283">
        <v>14482.400000000001</v>
      </c>
      <c r="O225" s="283">
        <v>14474.2</v>
      </c>
      <c r="P225" s="283">
        <v>14466</v>
      </c>
      <c r="Q225" s="283">
        <v>14461.400000000001</v>
      </c>
      <c r="R225" s="283">
        <v>14456.800000000001</v>
      </c>
      <c r="S225" s="283">
        <v>14452.2</v>
      </c>
      <c r="T225" s="283">
        <v>14447.600000000002</v>
      </c>
      <c r="U225" s="283">
        <v>14443.000000000002</v>
      </c>
      <c r="V225" s="283">
        <v>14438.400000000001</v>
      </c>
      <c r="W225" s="283">
        <v>14433.800000000001</v>
      </c>
      <c r="X225" s="283">
        <v>14429.2</v>
      </c>
      <c r="Y225" s="283">
        <v>14424.6</v>
      </c>
      <c r="Z225" s="283">
        <v>14420</v>
      </c>
      <c r="AA225" s="283">
        <v>14401.795000000002</v>
      </c>
      <c r="AB225" s="283">
        <v>14383.590000000002</v>
      </c>
      <c r="AC225" s="283">
        <v>14365.385000000002</v>
      </c>
      <c r="AD225" s="283">
        <v>14347.180000000004</v>
      </c>
      <c r="AE225" s="283">
        <v>14328.975000000006</v>
      </c>
      <c r="AF225" s="283">
        <v>14310.770000000006</v>
      </c>
      <c r="AG225" s="283">
        <v>14292.565000000006</v>
      </c>
      <c r="AH225" s="283">
        <v>14274.360000000008</v>
      </c>
      <c r="AI225" s="283">
        <v>14256.155000000008</v>
      </c>
      <c r="AJ225" s="283">
        <v>14237.950000000008</v>
      </c>
      <c r="AK225" s="283">
        <v>14207.871000000006</v>
      </c>
      <c r="AL225" s="283">
        <v>14177.792000000007</v>
      </c>
      <c r="AM225" s="283">
        <v>14147.713000000007</v>
      </c>
      <c r="AN225" s="283">
        <v>14117.634000000005</v>
      </c>
      <c r="AO225" s="283">
        <v>14087.555000000004</v>
      </c>
      <c r="AP225" s="283">
        <v>14057.476000000004</v>
      </c>
      <c r="AQ225" s="283">
        <v>14027.397000000004</v>
      </c>
      <c r="AR225" s="283">
        <v>13997.318000000003</v>
      </c>
      <c r="AS225" s="283">
        <v>13967.239000000003</v>
      </c>
      <c r="AT225" s="283">
        <v>13937.160000000003</v>
      </c>
      <c r="AU225" s="283">
        <v>13896.957500000004</v>
      </c>
      <c r="AV225" s="283">
        <v>13856.755000000003</v>
      </c>
      <c r="AW225" s="283">
        <v>13816.552500000002</v>
      </c>
      <c r="AX225" s="283">
        <v>13776.350000000002</v>
      </c>
      <c r="AY225" s="283">
        <v>13730.550000000003</v>
      </c>
      <c r="AZ225" s="283">
        <v>13684.750000000002</v>
      </c>
      <c r="BA225" s="283">
        <v>13638.95</v>
      </c>
      <c r="BB225" s="283">
        <v>13593.16</v>
      </c>
      <c r="BC225" s="283">
        <v>13546.16</v>
      </c>
      <c r="BD225" s="283">
        <v>13496.58</v>
      </c>
      <c r="BE225" s="283">
        <v>13448.29</v>
      </c>
      <c r="BF225" s="283">
        <v>13400</v>
      </c>
      <c r="BG225" s="283">
        <v>13308.064999999995</v>
      </c>
      <c r="BH225" s="283">
        <v>13216.12999999999</v>
      </c>
      <c r="BI225" s="283">
        <v>13124.194999999985</v>
      </c>
      <c r="BJ225" s="283">
        <v>13032.25999999998</v>
      </c>
      <c r="BK225" s="283">
        <v>12999.09999999998</v>
      </c>
      <c r="BL225" s="283">
        <v>12965.939999999981</v>
      </c>
      <c r="BM225" s="283">
        <v>12932.779999999981</v>
      </c>
      <c r="BN225" s="283">
        <v>12899.619999999981</v>
      </c>
      <c r="BO225" s="283">
        <v>12797.527499999986</v>
      </c>
      <c r="BP225" s="283">
        <v>12695.43499999999</v>
      </c>
      <c r="BQ225" s="283">
        <v>12593.342499999995</v>
      </c>
      <c r="BR225" s="283">
        <v>12491.25</v>
      </c>
      <c r="BS225" s="283">
        <v>12404.387499999993</v>
      </c>
      <c r="BT225" s="283">
        <v>12317.524999999987</v>
      </c>
      <c r="BU225" s="283">
        <v>12230.66249999998</v>
      </c>
      <c r="BV225" s="283">
        <v>12143.799999999974</v>
      </c>
      <c r="BW225" s="283">
        <v>12057.939999999986</v>
      </c>
      <c r="BX225" s="283">
        <v>11972.079999999998</v>
      </c>
      <c r="BY225" s="283">
        <v>11886.22000000001</v>
      </c>
      <c r="BZ225" s="283">
        <v>11800.360000000022</v>
      </c>
      <c r="CA225" s="283">
        <v>11705.270000000017</v>
      </c>
      <c r="CB225" s="283">
        <v>11610.180000000011</v>
      </c>
      <c r="CC225" s="283">
        <v>11515.090000000006</v>
      </c>
      <c r="CD225" s="283">
        <v>11420</v>
      </c>
      <c r="CE225" s="283">
        <v>11342.469999999994</v>
      </c>
      <c r="CF225" s="283">
        <v>11264.93999999999</v>
      </c>
      <c r="CG225" s="283">
        <v>11187.409999999985</v>
      </c>
      <c r="CH225" s="283">
        <v>11109.879999999979</v>
      </c>
      <c r="CI225" s="283">
        <v>11028.097499999985</v>
      </c>
      <c r="CJ225" s="283">
        <v>10946.314999999993</v>
      </c>
      <c r="CK225" s="283">
        <v>10864.532499999999</v>
      </c>
      <c r="CL225" s="283">
        <v>10782.750000000005</v>
      </c>
      <c r="CM225" s="283">
        <v>10733.8825</v>
      </c>
      <c r="CN225" s="283">
        <v>10685.014999999996</v>
      </c>
      <c r="CO225" s="283">
        <v>10636.14749999999</v>
      </c>
      <c r="CP225" s="283">
        <v>10587.279999999984</v>
      </c>
      <c r="CQ225" s="283">
        <v>10520.759999999986</v>
      </c>
      <c r="CR225" s="283">
        <v>10454.239999999987</v>
      </c>
      <c r="CS225" s="283">
        <v>10387.719999999988</v>
      </c>
      <c r="CT225" s="283">
        <v>10321.19999999999</v>
      </c>
      <c r="CU225" s="283">
        <v>10243.882499999996</v>
      </c>
      <c r="CV225" s="283">
        <v>10166.565000000002</v>
      </c>
      <c r="CW225" s="283">
        <v>10089.247500000009</v>
      </c>
      <c r="CX225" s="283">
        <v>10011.930000000015</v>
      </c>
      <c r="CY225" s="283">
        <v>9947.6825000000081</v>
      </c>
      <c r="CZ225" s="283">
        <v>9883.4350000000013</v>
      </c>
      <c r="DA225" s="283">
        <v>9819.1874999999945</v>
      </c>
      <c r="DB225" s="283">
        <v>9754.9399999999878</v>
      </c>
    </row>
    <row r="226" spans="5:106" s="283" customFormat="1">
      <c r="E226" s="283">
        <v>9</v>
      </c>
      <c r="F226" s="284">
        <v>14554</v>
      </c>
      <c r="G226" s="283">
        <v>14545.400000000001</v>
      </c>
      <c r="H226" s="283">
        <v>14536.800000000001</v>
      </c>
      <c r="I226" s="283">
        <v>14528.2</v>
      </c>
      <c r="J226" s="283">
        <v>14519.600000000002</v>
      </c>
      <c r="K226" s="283">
        <v>14511.000000000002</v>
      </c>
      <c r="L226" s="283">
        <v>14502.400000000001</v>
      </c>
      <c r="M226" s="283">
        <v>14493.800000000001</v>
      </c>
      <c r="N226" s="283">
        <v>14485.2</v>
      </c>
      <c r="O226" s="283">
        <v>14476.6</v>
      </c>
      <c r="P226" s="283">
        <v>14468</v>
      </c>
      <c r="Q226" s="283">
        <v>14463.2</v>
      </c>
      <c r="R226" s="283">
        <v>14458.4</v>
      </c>
      <c r="S226" s="283">
        <v>14453.599999999999</v>
      </c>
      <c r="T226" s="283">
        <v>14448.8</v>
      </c>
      <c r="U226" s="283">
        <v>14444</v>
      </c>
      <c r="V226" s="283">
        <v>14439.199999999999</v>
      </c>
      <c r="W226" s="283">
        <v>14434.399999999998</v>
      </c>
      <c r="X226" s="283">
        <v>14429.599999999999</v>
      </c>
      <c r="Y226" s="283">
        <v>14424.8</v>
      </c>
      <c r="Z226" s="283">
        <v>14420</v>
      </c>
      <c r="AA226" s="283">
        <v>14401.45</v>
      </c>
      <c r="AB226" s="283">
        <v>14382.900000000001</v>
      </c>
      <c r="AC226" s="283">
        <v>14364.350000000002</v>
      </c>
      <c r="AD226" s="283">
        <v>14345.800000000003</v>
      </c>
      <c r="AE226" s="283">
        <v>14327.250000000004</v>
      </c>
      <c r="AF226" s="283">
        <v>14308.700000000004</v>
      </c>
      <c r="AG226" s="283">
        <v>14290.150000000005</v>
      </c>
      <c r="AH226" s="283">
        <v>14271.600000000006</v>
      </c>
      <c r="AI226" s="283">
        <v>14253.050000000007</v>
      </c>
      <c r="AJ226" s="283">
        <v>14234.500000000007</v>
      </c>
      <c r="AK226" s="283">
        <v>14204.480000000007</v>
      </c>
      <c r="AL226" s="283">
        <v>14174.460000000006</v>
      </c>
      <c r="AM226" s="283">
        <v>14144.440000000006</v>
      </c>
      <c r="AN226" s="283">
        <v>14114.420000000006</v>
      </c>
      <c r="AO226" s="283">
        <v>14084.400000000005</v>
      </c>
      <c r="AP226" s="283">
        <v>14054.380000000005</v>
      </c>
      <c r="AQ226" s="283">
        <v>14024.360000000004</v>
      </c>
      <c r="AR226" s="283">
        <v>13994.340000000004</v>
      </c>
      <c r="AS226" s="283">
        <v>13964.320000000003</v>
      </c>
      <c r="AT226" s="283">
        <v>13934.300000000003</v>
      </c>
      <c r="AU226" s="283">
        <v>13894.700000000003</v>
      </c>
      <c r="AV226" s="283">
        <v>13855.100000000002</v>
      </c>
      <c r="AW226" s="283">
        <v>13815.500000000002</v>
      </c>
      <c r="AX226" s="283">
        <v>13775.900000000001</v>
      </c>
      <c r="AY226" s="283">
        <v>13730.175000000001</v>
      </c>
      <c r="AZ226" s="283">
        <v>13684.45</v>
      </c>
      <c r="BA226" s="283">
        <v>13636.475</v>
      </c>
      <c r="BB226" s="283">
        <v>13590</v>
      </c>
      <c r="BC226" s="283">
        <v>13518.344999999998</v>
      </c>
      <c r="BD226" s="283">
        <v>13446.689999999995</v>
      </c>
      <c r="BE226" s="283">
        <v>13375.034999999993</v>
      </c>
      <c r="BF226" s="283">
        <v>13303.37999999999</v>
      </c>
      <c r="BG226" s="283">
        <v>13212.127499999988</v>
      </c>
      <c r="BH226" s="283">
        <v>13120.874999999985</v>
      </c>
      <c r="BI226" s="283">
        <v>13029.622499999983</v>
      </c>
      <c r="BJ226" s="283">
        <v>12938.369999999981</v>
      </c>
      <c r="BK226" s="283">
        <v>12904.897499999981</v>
      </c>
      <c r="BL226" s="283">
        <v>12871.424999999981</v>
      </c>
      <c r="BM226" s="283">
        <v>12837.952499999981</v>
      </c>
      <c r="BN226" s="283">
        <v>12804.479999999981</v>
      </c>
      <c r="BO226" s="283">
        <v>12702.734999999986</v>
      </c>
      <c r="BP226" s="283">
        <v>12600.989999999991</v>
      </c>
      <c r="BQ226" s="283">
        <v>12499.244999999995</v>
      </c>
      <c r="BR226" s="283">
        <v>12397.5</v>
      </c>
      <c r="BS226" s="283">
        <v>12311.709999999994</v>
      </c>
      <c r="BT226" s="283">
        <v>12225.919999999987</v>
      </c>
      <c r="BU226" s="283">
        <v>12140.129999999981</v>
      </c>
      <c r="BV226" s="283">
        <v>12054.339999999975</v>
      </c>
      <c r="BW226" s="283">
        <v>11969.189999999988</v>
      </c>
      <c r="BX226" s="283">
        <v>11884.039999999999</v>
      </c>
      <c r="BY226" s="283">
        <v>11798.89000000001</v>
      </c>
      <c r="BZ226" s="283">
        <v>11713.740000000022</v>
      </c>
      <c r="CA226" s="283">
        <v>11617.805000000015</v>
      </c>
      <c r="CB226" s="283">
        <v>11521.87000000001</v>
      </c>
      <c r="CC226" s="283">
        <v>11425.935000000005</v>
      </c>
      <c r="CD226" s="283">
        <v>11330</v>
      </c>
      <c r="CE226" s="283">
        <v>11253.624999999996</v>
      </c>
      <c r="CF226" s="283">
        <v>11177.249999999991</v>
      </c>
      <c r="CG226" s="283">
        <v>11100.874999999985</v>
      </c>
      <c r="CH226" s="283">
        <v>11024.49999999998</v>
      </c>
      <c r="CI226" s="283">
        <v>10943.934999999987</v>
      </c>
      <c r="CJ226" s="283">
        <v>10863.369999999992</v>
      </c>
      <c r="CK226" s="283">
        <v>10782.804999999998</v>
      </c>
      <c r="CL226" s="283">
        <v>10702.240000000005</v>
      </c>
      <c r="CM226" s="283">
        <v>10654.8825</v>
      </c>
      <c r="CN226" s="283">
        <v>10607.524999999996</v>
      </c>
      <c r="CO226" s="283">
        <v>10560.16749999999</v>
      </c>
      <c r="CP226" s="283">
        <v>10512.809999999985</v>
      </c>
      <c r="CQ226" s="283">
        <v>10445.892499999987</v>
      </c>
      <c r="CR226" s="283">
        <v>10378.974999999988</v>
      </c>
      <c r="CS226" s="283">
        <v>10312.057499999988</v>
      </c>
      <c r="CT226" s="283">
        <v>10245.13999999999</v>
      </c>
      <c r="CU226" s="283">
        <v>10169.014999999996</v>
      </c>
      <c r="CV226" s="283">
        <v>10092.890000000003</v>
      </c>
      <c r="CW226" s="283">
        <v>10016.765000000009</v>
      </c>
      <c r="CX226" s="283">
        <v>9940.640000000014</v>
      </c>
      <c r="CY226" s="283">
        <v>9877.1625000000076</v>
      </c>
      <c r="CZ226" s="283">
        <v>9813.6850000000013</v>
      </c>
      <c r="DA226" s="283">
        <v>9750.207499999995</v>
      </c>
      <c r="DB226" s="283">
        <v>9686.7299999999886</v>
      </c>
    </row>
    <row r="227" spans="5:106" s="283" customFormat="1">
      <c r="E227" s="283">
        <v>10</v>
      </c>
      <c r="F227" s="284">
        <v>14560</v>
      </c>
      <c r="G227" s="283">
        <v>14551</v>
      </c>
      <c r="H227" s="283">
        <v>14542</v>
      </c>
      <c r="I227" s="283">
        <v>14533</v>
      </c>
      <c r="J227" s="283">
        <v>14524</v>
      </c>
      <c r="K227" s="283">
        <v>14515</v>
      </c>
      <c r="L227" s="283">
        <v>14506</v>
      </c>
      <c r="M227" s="283">
        <v>14497</v>
      </c>
      <c r="N227" s="283">
        <v>14488</v>
      </c>
      <c r="O227" s="283">
        <v>14479</v>
      </c>
      <c r="P227" s="283">
        <v>14470</v>
      </c>
      <c r="Q227" s="283">
        <v>14465</v>
      </c>
      <c r="R227" s="283">
        <v>14460</v>
      </c>
      <c r="S227" s="283">
        <v>14455</v>
      </c>
      <c r="T227" s="283">
        <v>14450</v>
      </c>
      <c r="U227" s="283">
        <v>14445</v>
      </c>
      <c r="V227" s="283">
        <v>14440</v>
      </c>
      <c r="W227" s="283">
        <v>14435</v>
      </c>
      <c r="X227" s="283">
        <v>14430</v>
      </c>
      <c r="Y227" s="283">
        <v>14425</v>
      </c>
      <c r="Z227" s="283">
        <v>14420</v>
      </c>
      <c r="AA227" s="283">
        <v>14401.105</v>
      </c>
      <c r="AB227" s="283">
        <v>14382.210000000001</v>
      </c>
      <c r="AC227" s="283">
        <v>14363.315000000002</v>
      </c>
      <c r="AD227" s="283">
        <v>14344.420000000002</v>
      </c>
      <c r="AE227" s="283">
        <v>14325.525000000001</v>
      </c>
      <c r="AF227" s="283">
        <v>14306.630000000003</v>
      </c>
      <c r="AG227" s="283">
        <v>14287.735000000004</v>
      </c>
      <c r="AH227" s="283">
        <v>14268.840000000004</v>
      </c>
      <c r="AI227" s="283">
        <v>14249.945000000005</v>
      </c>
      <c r="AJ227" s="283">
        <v>14231.050000000007</v>
      </c>
      <c r="AK227" s="283">
        <v>14201.089000000007</v>
      </c>
      <c r="AL227" s="283">
        <v>14171.128000000006</v>
      </c>
      <c r="AM227" s="283">
        <v>14141.167000000005</v>
      </c>
      <c r="AN227" s="283">
        <v>14111.206000000006</v>
      </c>
      <c r="AO227" s="283">
        <v>14081.245000000006</v>
      </c>
      <c r="AP227" s="283">
        <v>14051.284000000005</v>
      </c>
      <c r="AQ227" s="283">
        <v>14021.323000000004</v>
      </c>
      <c r="AR227" s="283">
        <v>13991.362000000005</v>
      </c>
      <c r="AS227" s="283">
        <v>13961.401000000003</v>
      </c>
      <c r="AT227" s="283">
        <v>13931.440000000002</v>
      </c>
      <c r="AU227" s="283">
        <v>13892.442500000001</v>
      </c>
      <c r="AV227" s="283">
        <v>13853.445000000002</v>
      </c>
      <c r="AW227" s="283">
        <v>13814.447500000002</v>
      </c>
      <c r="AX227" s="283">
        <v>13775.45</v>
      </c>
      <c r="AY227" s="283">
        <v>13729.95</v>
      </c>
      <c r="AZ227" s="283">
        <v>13635.425000000008</v>
      </c>
      <c r="BA227" s="283">
        <v>13565.412500000013</v>
      </c>
      <c r="BB227" s="283">
        <v>13495.400000000018</v>
      </c>
      <c r="BC227" s="283">
        <v>13423.25250000001</v>
      </c>
      <c r="BD227" s="283">
        <v>13351.105000000003</v>
      </c>
      <c r="BE227" s="283">
        <v>13278.957499999997</v>
      </c>
      <c r="BF227" s="283">
        <v>13206.80999999999</v>
      </c>
      <c r="BG227" s="283">
        <v>13116.227499999988</v>
      </c>
      <c r="BH227" s="283">
        <v>13025.644999999986</v>
      </c>
      <c r="BI227" s="283">
        <v>12935.062499999984</v>
      </c>
      <c r="BJ227" s="283">
        <v>12844.479999999981</v>
      </c>
      <c r="BK227" s="283">
        <v>12810.694999999982</v>
      </c>
      <c r="BL227" s="283">
        <v>12776.909999999982</v>
      </c>
      <c r="BM227" s="283">
        <v>12743.124999999982</v>
      </c>
      <c r="BN227" s="283">
        <v>12709.339999999982</v>
      </c>
      <c r="BO227" s="283">
        <v>12607.942499999986</v>
      </c>
      <c r="BP227" s="283">
        <v>12506.544999999991</v>
      </c>
      <c r="BQ227" s="283">
        <v>12405.147499999995</v>
      </c>
      <c r="BR227" s="283">
        <v>12303.75</v>
      </c>
      <c r="BS227" s="283">
        <v>12219.032499999994</v>
      </c>
      <c r="BT227" s="283">
        <v>12134.314999999988</v>
      </c>
      <c r="BU227" s="283">
        <v>12049.597499999982</v>
      </c>
      <c r="BV227" s="283">
        <v>11964.879999999976</v>
      </c>
      <c r="BW227" s="283">
        <v>11880.439999999988</v>
      </c>
      <c r="BX227" s="283">
        <v>11795.999999999998</v>
      </c>
      <c r="BY227" s="283">
        <v>11711.560000000009</v>
      </c>
      <c r="BZ227" s="283">
        <v>11627.120000000021</v>
      </c>
      <c r="CA227" s="283">
        <v>11530.340000000015</v>
      </c>
      <c r="CB227" s="283">
        <v>11433.56000000001</v>
      </c>
      <c r="CC227" s="283">
        <v>11336.780000000006</v>
      </c>
      <c r="CD227" s="283">
        <v>11240</v>
      </c>
      <c r="CE227" s="283">
        <v>11164.779999999995</v>
      </c>
      <c r="CF227" s="283">
        <v>11089.55999999999</v>
      </c>
      <c r="CG227" s="283">
        <v>11014.339999999986</v>
      </c>
      <c r="CH227" s="283">
        <v>10939.119999999981</v>
      </c>
      <c r="CI227" s="283">
        <v>10859.772499999988</v>
      </c>
      <c r="CJ227" s="283">
        <v>10780.424999999994</v>
      </c>
      <c r="CK227" s="283">
        <v>10701.077499999999</v>
      </c>
      <c r="CL227" s="283">
        <v>10621.730000000005</v>
      </c>
      <c r="CM227" s="283">
        <v>10575.8825</v>
      </c>
      <c r="CN227" s="283">
        <v>10530.034999999996</v>
      </c>
      <c r="CO227" s="283">
        <v>10484.187499999991</v>
      </c>
      <c r="CP227" s="283">
        <v>10438.339999999986</v>
      </c>
      <c r="CQ227" s="283">
        <v>10371.024999999987</v>
      </c>
      <c r="CR227" s="283">
        <v>10303.709999999988</v>
      </c>
      <c r="CS227" s="283">
        <v>10236.39499999999</v>
      </c>
      <c r="CT227" s="283">
        <v>10169.079999999991</v>
      </c>
      <c r="CU227" s="283">
        <v>10094.147499999995</v>
      </c>
      <c r="CV227" s="283">
        <v>10019.215000000002</v>
      </c>
      <c r="CW227" s="283">
        <v>9944.2825000000084</v>
      </c>
      <c r="CX227" s="283">
        <v>9869.3500000000131</v>
      </c>
      <c r="CY227" s="283">
        <v>9806.6425000000072</v>
      </c>
      <c r="CZ227" s="283">
        <v>9743.9350000000013</v>
      </c>
      <c r="DA227" s="283">
        <v>9681.2274999999954</v>
      </c>
      <c r="DB227" s="283">
        <v>9618.5199999999895</v>
      </c>
    </row>
    <row r="228" spans="5:106" s="283" customFormat="1">
      <c r="E228" s="283">
        <v>11</v>
      </c>
      <c r="F228" s="284">
        <v>14562</v>
      </c>
      <c r="G228" s="283">
        <v>14553</v>
      </c>
      <c r="H228" s="283">
        <v>14544</v>
      </c>
      <c r="I228" s="283">
        <v>14535</v>
      </c>
      <c r="J228" s="283">
        <v>14526</v>
      </c>
      <c r="K228" s="283">
        <v>14517</v>
      </c>
      <c r="L228" s="283">
        <v>14508</v>
      </c>
      <c r="M228" s="283">
        <v>14499</v>
      </c>
      <c r="N228" s="283">
        <v>14490</v>
      </c>
      <c r="O228" s="283">
        <v>14481</v>
      </c>
      <c r="P228" s="283">
        <v>14472</v>
      </c>
      <c r="Q228" s="283">
        <v>14466.785</v>
      </c>
      <c r="R228" s="283">
        <v>14461.570000000002</v>
      </c>
      <c r="S228" s="283">
        <v>14456.355000000003</v>
      </c>
      <c r="T228" s="283">
        <v>14451.140000000003</v>
      </c>
      <c r="U228" s="283">
        <v>14445.925000000003</v>
      </c>
      <c r="V228" s="283">
        <v>14440.710000000003</v>
      </c>
      <c r="W228" s="283">
        <v>14435.495000000003</v>
      </c>
      <c r="X228" s="283">
        <v>14430.280000000002</v>
      </c>
      <c r="Y228" s="283">
        <v>14425.065000000002</v>
      </c>
      <c r="Z228" s="283">
        <v>14419.850000000002</v>
      </c>
      <c r="AA228" s="283">
        <v>14400.625000000004</v>
      </c>
      <c r="AB228" s="283">
        <v>14381.400000000003</v>
      </c>
      <c r="AC228" s="283">
        <v>14362.175000000003</v>
      </c>
      <c r="AD228" s="283">
        <v>14342.950000000004</v>
      </c>
      <c r="AE228" s="283">
        <v>14323.725000000006</v>
      </c>
      <c r="AF228" s="283">
        <v>14304.500000000005</v>
      </c>
      <c r="AG228" s="283">
        <v>14285.275000000005</v>
      </c>
      <c r="AH228" s="283">
        <v>14266.050000000007</v>
      </c>
      <c r="AI228" s="283">
        <v>14246.825000000006</v>
      </c>
      <c r="AJ228" s="283">
        <v>14227.600000000006</v>
      </c>
      <c r="AK228" s="283">
        <v>14197.698000000004</v>
      </c>
      <c r="AL228" s="283">
        <v>14167.796000000004</v>
      </c>
      <c r="AM228" s="283">
        <v>14137.894000000004</v>
      </c>
      <c r="AN228" s="283">
        <v>14107.992000000002</v>
      </c>
      <c r="AO228" s="283">
        <v>14078.090000000002</v>
      </c>
      <c r="AP228" s="283">
        <v>14048.188000000002</v>
      </c>
      <c r="AQ228" s="283">
        <v>14018.286000000002</v>
      </c>
      <c r="AR228" s="283">
        <v>13988.384000000002</v>
      </c>
      <c r="AS228" s="283">
        <v>13958.482000000002</v>
      </c>
      <c r="AT228" s="283">
        <v>13928.580000000002</v>
      </c>
      <c r="AU228" s="283">
        <v>13889.673333333336</v>
      </c>
      <c r="AV228" s="283">
        <v>13850.766666666668</v>
      </c>
      <c r="AW228" s="283">
        <v>13811.86</v>
      </c>
      <c r="AX228" s="283">
        <v>13775</v>
      </c>
      <c r="AY228" s="283">
        <v>13681.490000000005</v>
      </c>
      <c r="AZ228" s="283">
        <v>13587.980000000009</v>
      </c>
      <c r="BA228" s="283">
        <v>13494.470000000012</v>
      </c>
      <c r="BB228" s="283">
        <v>13400.960000000017</v>
      </c>
      <c r="BC228" s="283">
        <v>13328.28000000001</v>
      </c>
      <c r="BD228" s="283">
        <v>13255.600000000004</v>
      </c>
      <c r="BE228" s="283">
        <v>13182.919999999998</v>
      </c>
      <c r="BF228" s="283">
        <v>13110.239999999991</v>
      </c>
      <c r="BG228" s="283">
        <v>13020.327499999989</v>
      </c>
      <c r="BH228" s="283">
        <v>12930.414999999986</v>
      </c>
      <c r="BI228" s="283">
        <v>12840.502499999984</v>
      </c>
      <c r="BJ228" s="283">
        <v>12750.589999999982</v>
      </c>
      <c r="BK228" s="283">
        <v>12716.492499999982</v>
      </c>
      <c r="BL228" s="283">
        <v>12682.394999999982</v>
      </c>
      <c r="BM228" s="283">
        <v>12648.297499999982</v>
      </c>
      <c r="BN228" s="283">
        <v>12614.199999999983</v>
      </c>
      <c r="BO228" s="283">
        <v>12513.149999999987</v>
      </c>
      <c r="BP228" s="283">
        <v>12412.099999999991</v>
      </c>
      <c r="BQ228" s="283">
        <v>12311.049999999996</v>
      </c>
      <c r="BR228" s="283">
        <v>12210</v>
      </c>
      <c r="BS228" s="283">
        <v>12126.354999999994</v>
      </c>
      <c r="BT228" s="283">
        <v>12042.709999999988</v>
      </c>
      <c r="BU228" s="283">
        <v>11959.064999999982</v>
      </c>
      <c r="BV228" s="283">
        <v>11875.419999999976</v>
      </c>
      <c r="BW228" s="283">
        <v>11791.689999999988</v>
      </c>
      <c r="BX228" s="283">
        <v>11707.959999999997</v>
      </c>
      <c r="BY228" s="283">
        <v>11624.230000000009</v>
      </c>
      <c r="BZ228" s="283">
        <v>11540.50000000002</v>
      </c>
      <c r="CA228" s="283">
        <v>11442.875000000015</v>
      </c>
      <c r="CB228" s="283">
        <v>11345.250000000011</v>
      </c>
      <c r="CC228" s="283">
        <v>11247.625000000005</v>
      </c>
      <c r="CD228" s="283">
        <v>11150</v>
      </c>
      <c r="CE228" s="283">
        <v>11075.934999999994</v>
      </c>
      <c r="CF228" s="283">
        <v>11001.86999999999</v>
      </c>
      <c r="CG228" s="283">
        <v>10927.804999999986</v>
      </c>
      <c r="CH228" s="283">
        <v>10853.739999999982</v>
      </c>
      <c r="CI228" s="283">
        <v>10775.609999999986</v>
      </c>
      <c r="CJ228" s="283">
        <v>10697.479999999992</v>
      </c>
      <c r="CK228" s="283">
        <v>10619.349999999999</v>
      </c>
      <c r="CL228" s="283">
        <v>10541.220000000005</v>
      </c>
      <c r="CM228" s="283">
        <v>10496.8825</v>
      </c>
      <c r="CN228" s="283">
        <v>10452.544999999996</v>
      </c>
      <c r="CO228" s="283">
        <v>10408.207499999991</v>
      </c>
      <c r="CP228" s="283">
        <v>10363.869999999986</v>
      </c>
      <c r="CQ228" s="283">
        <v>10296.157499999987</v>
      </c>
      <c r="CR228" s="283">
        <v>10228.444999999989</v>
      </c>
      <c r="CS228" s="283">
        <v>10160.732499999991</v>
      </c>
      <c r="CT228" s="283">
        <v>10093.019999999991</v>
      </c>
      <c r="CU228" s="283">
        <v>10019.279999999995</v>
      </c>
      <c r="CV228" s="283">
        <v>9945.5400000000009</v>
      </c>
      <c r="CW228" s="283">
        <v>9871.8000000000065</v>
      </c>
      <c r="CX228" s="283">
        <v>9798.0600000000122</v>
      </c>
      <c r="CY228" s="283">
        <v>9736.1225000000068</v>
      </c>
      <c r="CZ228" s="283">
        <v>9674.1850000000013</v>
      </c>
      <c r="DA228" s="283">
        <v>9612.2474999999959</v>
      </c>
      <c r="DB228" s="283">
        <v>9550.3099999999904</v>
      </c>
    </row>
    <row r="229" spans="5:106" s="283" customFormat="1">
      <c r="E229" s="283">
        <v>12</v>
      </c>
      <c r="F229" s="284">
        <v>14564</v>
      </c>
      <c r="G229" s="283">
        <v>14555</v>
      </c>
      <c r="H229" s="283">
        <v>14546</v>
      </c>
      <c r="I229" s="283">
        <v>14537</v>
      </c>
      <c r="J229" s="283">
        <v>14528</v>
      </c>
      <c r="K229" s="283">
        <v>14519</v>
      </c>
      <c r="L229" s="283">
        <v>14510</v>
      </c>
      <c r="M229" s="283">
        <v>14501</v>
      </c>
      <c r="N229" s="283">
        <v>14492</v>
      </c>
      <c r="O229" s="283">
        <v>14483</v>
      </c>
      <c r="P229" s="283">
        <v>14474</v>
      </c>
      <c r="Q229" s="283">
        <v>14468.526000000002</v>
      </c>
      <c r="R229" s="283">
        <v>14463.052000000001</v>
      </c>
      <c r="S229" s="283">
        <v>14457.578000000001</v>
      </c>
      <c r="T229" s="283">
        <v>14452.104000000003</v>
      </c>
      <c r="U229" s="283">
        <v>14446.630000000003</v>
      </c>
      <c r="V229" s="283">
        <v>14441.156000000003</v>
      </c>
      <c r="W229" s="283">
        <v>14435.682000000003</v>
      </c>
      <c r="X229" s="283">
        <v>14430.208000000002</v>
      </c>
      <c r="Y229" s="283">
        <v>14424.734000000002</v>
      </c>
      <c r="Z229" s="283">
        <v>14419.260000000002</v>
      </c>
      <c r="AA229" s="283">
        <v>14399.749000000003</v>
      </c>
      <c r="AB229" s="283">
        <v>14380.238000000003</v>
      </c>
      <c r="AC229" s="283">
        <v>14360.727000000003</v>
      </c>
      <c r="AD229" s="283">
        <v>14341.216000000004</v>
      </c>
      <c r="AE229" s="283">
        <v>14321.705000000005</v>
      </c>
      <c r="AF229" s="283">
        <v>14302.194000000005</v>
      </c>
      <c r="AG229" s="283">
        <v>14282.683000000005</v>
      </c>
      <c r="AH229" s="283">
        <v>14263.172000000006</v>
      </c>
      <c r="AI229" s="283">
        <v>14243.661000000006</v>
      </c>
      <c r="AJ229" s="283">
        <v>14224.150000000005</v>
      </c>
      <c r="AK229" s="283">
        <v>14194.307000000004</v>
      </c>
      <c r="AL229" s="283">
        <v>14164.464000000005</v>
      </c>
      <c r="AM229" s="283">
        <v>14134.621000000006</v>
      </c>
      <c r="AN229" s="283">
        <v>14104.778000000006</v>
      </c>
      <c r="AO229" s="283">
        <v>14074.935000000005</v>
      </c>
      <c r="AP229" s="283">
        <v>14045.092000000004</v>
      </c>
      <c r="AQ229" s="283">
        <v>14015.249000000003</v>
      </c>
      <c r="AR229" s="283">
        <v>13985.406000000003</v>
      </c>
      <c r="AS229" s="283">
        <v>13955.563000000002</v>
      </c>
      <c r="AT229" s="283">
        <v>13925.720000000001</v>
      </c>
      <c r="AU229" s="283">
        <v>13885.86</v>
      </c>
      <c r="AV229" s="283">
        <v>13848.86</v>
      </c>
      <c r="AW229" s="283">
        <v>13739.93</v>
      </c>
      <c r="AX229" s="283">
        <v>13678</v>
      </c>
      <c r="AY229" s="283">
        <v>13585.130000000005</v>
      </c>
      <c r="AZ229" s="283">
        <v>13492.260000000007</v>
      </c>
      <c r="BA229" s="283">
        <v>13399.390000000012</v>
      </c>
      <c r="BB229" s="283">
        <v>13306.520000000017</v>
      </c>
      <c r="BC229" s="283">
        <v>13233.30750000001</v>
      </c>
      <c r="BD229" s="283">
        <v>13160.095000000005</v>
      </c>
      <c r="BE229" s="283">
        <v>13086.882499999998</v>
      </c>
      <c r="BF229" s="283">
        <v>13013.669999999991</v>
      </c>
      <c r="BG229" s="283">
        <v>12924.427499999989</v>
      </c>
      <c r="BH229" s="283">
        <v>12835.184999999987</v>
      </c>
      <c r="BI229" s="283">
        <v>12745.942499999985</v>
      </c>
      <c r="BJ229" s="283">
        <v>12656.699999999983</v>
      </c>
      <c r="BK229" s="283">
        <v>12622.289999999983</v>
      </c>
      <c r="BL229" s="283">
        <v>12587.879999999983</v>
      </c>
      <c r="BM229" s="283">
        <v>12553.469999999983</v>
      </c>
      <c r="BN229" s="283">
        <v>12519.059999999983</v>
      </c>
      <c r="BO229" s="283">
        <v>12418.357499999987</v>
      </c>
      <c r="BP229" s="283">
        <v>12317.654999999992</v>
      </c>
      <c r="BQ229" s="283">
        <v>12216.952499999996</v>
      </c>
      <c r="BR229" s="283">
        <v>12116.25</v>
      </c>
      <c r="BS229" s="283">
        <v>12033.677499999994</v>
      </c>
      <c r="BT229" s="283">
        <v>11951.104999999989</v>
      </c>
      <c r="BU229" s="283">
        <v>11868.532499999983</v>
      </c>
      <c r="BV229" s="283">
        <v>11785.959999999977</v>
      </c>
      <c r="BW229" s="283">
        <v>11702.939999999988</v>
      </c>
      <c r="BX229" s="283">
        <v>11619.919999999998</v>
      </c>
      <c r="BY229" s="283">
        <v>11536.900000000009</v>
      </c>
      <c r="BZ229" s="283">
        <v>11453.880000000019</v>
      </c>
      <c r="CA229" s="283">
        <v>11355.410000000014</v>
      </c>
      <c r="CB229" s="283">
        <v>11256.94000000001</v>
      </c>
      <c r="CC229" s="283">
        <v>11158.470000000005</v>
      </c>
      <c r="CD229" s="283">
        <v>11060</v>
      </c>
      <c r="CE229" s="283">
        <v>10987.089999999997</v>
      </c>
      <c r="CF229" s="283">
        <v>10914.179999999991</v>
      </c>
      <c r="CG229" s="283">
        <v>10841.269999999986</v>
      </c>
      <c r="CH229" s="283">
        <v>10768.359999999982</v>
      </c>
      <c r="CI229" s="283">
        <v>10691.447499999987</v>
      </c>
      <c r="CJ229" s="283">
        <v>10614.534999999994</v>
      </c>
      <c r="CK229" s="283">
        <v>10537.622499999999</v>
      </c>
      <c r="CL229" s="283">
        <v>10460.710000000005</v>
      </c>
      <c r="CM229" s="283">
        <v>10417.8825</v>
      </c>
      <c r="CN229" s="283">
        <v>10375.054999999997</v>
      </c>
      <c r="CO229" s="283">
        <v>10332.227499999992</v>
      </c>
      <c r="CP229" s="283">
        <v>10289.399999999987</v>
      </c>
      <c r="CQ229" s="283">
        <v>10221.289999999988</v>
      </c>
      <c r="CR229" s="283">
        <v>10153.179999999989</v>
      </c>
      <c r="CS229" s="283">
        <v>10085.069999999991</v>
      </c>
      <c r="CT229" s="283">
        <v>10016.959999999992</v>
      </c>
      <c r="CU229" s="283">
        <v>9944.4124999999967</v>
      </c>
      <c r="CV229" s="283">
        <v>9871.8650000000016</v>
      </c>
      <c r="CW229" s="283">
        <v>9799.3175000000065</v>
      </c>
      <c r="CX229" s="283">
        <v>9726.7700000000114</v>
      </c>
      <c r="CY229" s="283">
        <v>9665.6025000000063</v>
      </c>
      <c r="CZ229" s="283">
        <v>9604.4350000000013</v>
      </c>
      <c r="DA229" s="283">
        <v>9543.2674999999963</v>
      </c>
      <c r="DB229" s="283">
        <v>9482.0999999999913</v>
      </c>
    </row>
    <row r="230" spans="5:106" s="283" customFormat="1">
      <c r="E230" s="283">
        <v>13</v>
      </c>
      <c r="F230" s="284">
        <v>14566</v>
      </c>
      <c r="G230" s="283">
        <v>14557</v>
      </c>
      <c r="H230" s="283">
        <v>14548</v>
      </c>
      <c r="I230" s="283">
        <v>14539</v>
      </c>
      <c r="J230" s="283">
        <v>14530</v>
      </c>
      <c r="K230" s="283">
        <v>14521</v>
      </c>
      <c r="L230" s="283">
        <v>14512</v>
      </c>
      <c r="M230" s="283">
        <v>14503</v>
      </c>
      <c r="N230" s="283">
        <v>14494</v>
      </c>
      <c r="O230" s="283">
        <v>14485</v>
      </c>
      <c r="P230" s="283">
        <v>14476</v>
      </c>
      <c r="Q230" s="283">
        <v>14470.267</v>
      </c>
      <c r="R230" s="283">
        <v>14464.534000000001</v>
      </c>
      <c r="S230" s="283">
        <v>14458.801000000003</v>
      </c>
      <c r="T230" s="283">
        <v>14453.068000000003</v>
      </c>
      <c r="U230" s="283">
        <v>14447.335000000003</v>
      </c>
      <c r="V230" s="283">
        <v>14441.602000000003</v>
      </c>
      <c r="W230" s="283">
        <v>14435.869000000002</v>
      </c>
      <c r="X230" s="283">
        <v>14430.136000000002</v>
      </c>
      <c r="Y230" s="283">
        <v>14424.403000000002</v>
      </c>
      <c r="Z230" s="283">
        <v>14418.670000000002</v>
      </c>
      <c r="AA230" s="283">
        <v>14398.873000000003</v>
      </c>
      <c r="AB230" s="283">
        <v>14379.076000000003</v>
      </c>
      <c r="AC230" s="283">
        <v>14359.279000000002</v>
      </c>
      <c r="AD230" s="283">
        <v>14339.482000000004</v>
      </c>
      <c r="AE230" s="283">
        <v>14319.685000000005</v>
      </c>
      <c r="AF230" s="283">
        <v>14299.888000000004</v>
      </c>
      <c r="AG230" s="283">
        <v>14280.091000000004</v>
      </c>
      <c r="AH230" s="283">
        <v>14260.294000000005</v>
      </c>
      <c r="AI230" s="283">
        <v>14240.497000000005</v>
      </c>
      <c r="AJ230" s="283">
        <v>14220.700000000004</v>
      </c>
      <c r="AK230" s="283">
        <v>14190.916000000005</v>
      </c>
      <c r="AL230" s="283">
        <v>14161.132000000003</v>
      </c>
      <c r="AM230" s="283">
        <v>14131.348000000002</v>
      </c>
      <c r="AN230" s="283">
        <v>14101.564000000002</v>
      </c>
      <c r="AO230" s="283">
        <v>14071.780000000002</v>
      </c>
      <c r="AP230" s="283">
        <v>14041.996000000001</v>
      </c>
      <c r="AQ230" s="283">
        <v>14012.212</v>
      </c>
      <c r="AR230" s="283">
        <v>13982.428</v>
      </c>
      <c r="AS230" s="283">
        <v>13952.644</v>
      </c>
      <c r="AT230" s="283">
        <v>13922.86</v>
      </c>
      <c r="AU230" s="283">
        <v>13837.395</v>
      </c>
      <c r="AV230" s="283">
        <v>13751.93</v>
      </c>
      <c r="AW230" s="283">
        <v>13666.465</v>
      </c>
      <c r="AX230" s="283">
        <v>13581</v>
      </c>
      <c r="AY230" s="283">
        <v>13488.770000000004</v>
      </c>
      <c r="AZ230" s="283">
        <v>13396.540000000008</v>
      </c>
      <c r="BA230" s="283">
        <v>13304.310000000012</v>
      </c>
      <c r="BB230" s="283">
        <v>13212.080000000016</v>
      </c>
      <c r="BC230" s="283">
        <v>13138.33500000001</v>
      </c>
      <c r="BD230" s="283">
        <v>13064.590000000004</v>
      </c>
      <c r="BE230" s="283">
        <v>12990.844999999998</v>
      </c>
      <c r="BF230" s="283">
        <v>12917.099999999991</v>
      </c>
      <c r="BG230" s="283">
        <v>12828.527499999989</v>
      </c>
      <c r="BH230" s="283">
        <v>12739.954999999987</v>
      </c>
      <c r="BI230" s="283">
        <v>12651.382499999985</v>
      </c>
      <c r="BJ230" s="283">
        <v>12562.809999999983</v>
      </c>
      <c r="BK230" s="283">
        <v>12528.087499999983</v>
      </c>
      <c r="BL230" s="283">
        <v>12493.364999999983</v>
      </c>
      <c r="BM230" s="283">
        <v>12458.642499999984</v>
      </c>
      <c r="BN230" s="283">
        <v>12423.919999999984</v>
      </c>
      <c r="BO230" s="283">
        <v>12323.564999999988</v>
      </c>
      <c r="BP230" s="283">
        <v>12223.209999999992</v>
      </c>
      <c r="BQ230" s="283">
        <v>12122.854999999996</v>
      </c>
      <c r="BR230" s="283">
        <v>12022.5</v>
      </c>
      <c r="BS230" s="283">
        <v>11940.999999999995</v>
      </c>
      <c r="BT230" s="283">
        <v>11859.499999999989</v>
      </c>
      <c r="BU230" s="283">
        <v>11777.999999999984</v>
      </c>
      <c r="BV230" s="283">
        <v>11696.499999999978</v>
      </c>
      <c r="BW230" s="283">
        <v>11614.189999999988</v>
      </c>
      <c r="BX230" s="283">
        <v>11531.88</v>
      </c>
      <c r="BY230" s="283">
        <v>11449.570000000009</v>
      </c>
      <c r="BZ230" s="283">
        <v>11367.260000000018</v>
      </c>
      <c r="CA230" s="283">
        <v>11267.945000000014</v>
      </c>
      <c r="CB230" s="283">
        <v>11168.630000000008</v>
      </c>
      <c r="CC230" s="283">
        <v>11069.315000000004</v>
      </c>
      <c r="CD230" s="283">
        <v>10970</v>
      </c>
      <c r="CE230" s="283">
        <v>10898.244999999995</v>
      </c>
      <c r="CF230" s="283">
        <v>10826.489999999993</v>
      </c>
      <c r="CG230" s="283">
        <v>10754.734999999988</v>
      </c>
      <c r="CH230" s="283">
        <v>10682.979999999983</v>
      </c>
      <c r="CI230" s="283">
        <v>10607.284999999989</v>
      </c>
      <c r="CJ230" s="283">
        <v>10531.589999999993</v>
      </c>
      <c r="CK230" s="283">
        <v>10455.894999999999</v>
      </c>
      <c r="CL230" s="283">
        <v>10380.200000000004</v>
      </c>
      <c r="CM230" s="283">
        <v>10338.8825</v>
      </c>
      <c r="CN230" s="283">
        <v>10297.564999999997</v>
      </c>
      <c r="CO230" s="283">
        <v>10256.247499999992</v>
      </c>
      <c r="CP230" s="283">
        <v>10214.929999999988</v>
      </c>
      <c r="CQ230" s="283">
        <v>10146.42249999999</v>
      </c>
      <c r="CR230" s="283">
        <v>10077.91499999999</v>
      </c>
      <c r="CS230" s="283">
        <v>10009.40749999999</v>
      </c>
      <c r="CT230" s="283">
        <v>9940.8999999999924</v>
      </c>
      <c r="CU230" s="283">
        <v>9869.5449999999983</v>
      </c>
      <c r="CV230" s="283">
        <v>9798.1900000000023</v>
      </c>
      <c r="CW230" s="283">
        <v>9726.8350000000064</v>
      </c>
      <c r="CX230" s="283">
        <v>9655.4800000000105</v>
      </c>
      <c r="CY230" s="283">
        <v>9595.0825000000059</v>
      </c>
      <c r="CZ230" s="283">
        <v>9534.6850000000013</v>
      </c>
      <c r="DA230" s="283">
        <v>9474.2874999999967</v>
      </c>
      <c r="DB230" s="283">
        <v>9413.8899999999921</v>
      </c>
    </row>
    <row r="231" spans="5:106" s="283" customFormat="1">
      <c r="E231" s="283">
        <v>14</v>
      </c>
      <c r="F231" s="284">
        <v>14568</v>
      </c>
      <c r="G231" s="283">
        <v>14559</v>
      </c>
      <c r="H231" s="283">
        <v>14550</v>
      </c>
      <c r="I231" s="283">
        <v>14541</v>
      </c>
      <c r="J231" s="283">
        <v>14532</v>
      </c>
      <c r="K231" s="283">
        <v>14523</v>
      </c>
      <c r="L231" s="283">
        <v>14514</v>
      </c>
      <c r="M231" s="283">
        <v>14505</v>
      </c>
      <c r="N231" s="283">
        <v>14496</v>
      </c>
      <c r="O231" s="283">
        <v>14487</v>
      </c>
      <c r="P231" s="283">
        <v>14478</v>
      </c>
      <c r="Q231" s="283">
        <v>14472.008000000002</v>
      </c>
      <c r="R231" s="283">
        <v>14466.016000000001</v>
      </c>
      <c r="S231" s="283">
        <v>14460.024000000001</v>
      </c>
      <c r="T231" s="283">
        <v>14454.032000000003</v>
      </c>
      <c r="U231" s="283">
        <v>14448.040000000003</v>
      </c>
      <c r="V231" s="283">
        <v>14442.048000000003</v>
      </c>
      <c r="W231" s="283">
        <v>14436.056000000002</v>
      </c>
      <c r="X231" s="283">
        <v>14430.064000000002</v>
      </c>
      <c r="Y231" s="283">
        <v>14424.072000000002</v>
      </c>
      <c r="Z231" s="283">
        <v>14418.080000000002</v>
      </c>
      <c r="AA231" s="283">
        <v>14397.997000000003</v>
      </c>
      <c r="AB231" s="283">
        <v>14377.914000000002</v>
      </c>
      <c r="AC231" s="283">
        <v>14357.831000000002</v>
      </c>
      <c r="AD231" s="283">
        <v>14337.748000000003</v>
      </c>
      <c r="AE231" s="283">
        <v>14317.665000000005</v>
      </c>
      <c r="AF231" s="283">
        <v>14297.582000000004</v>
      </c>
      <c r="AG231" s="283">
        <v>14277.499000000003</v>
      </c>
      <c r="AH231" s="283">
        <v>14257.416000000005</v>
      </c>
      <c r="AI231" s="283">
        <v>14237.333000000004</v>
      </c>
      <c r="AJ231" s="283">
        <v>14217.250000000004</v>
      </c>
      <c r="AK231" s="283">
        <v>14187.525000000003</v>
      </c>
      <c r="AL231" s="283">
        <v>14157.800000000003</v>
      </c>
      <c r="AM231" s="283">
        <v>14128.075000000003</v>
      </c>
      <c r="AN231" s="283">
        <v>14098.350000000002</v>
      </c>
      <c r="AO231" s="283">
        <v>14068.625000000002</v>
      </c>
      <c r="AP231" s="283">
        <v>14038.900000000001</v>
      </c>
      <c r="AQ231" s="283">
        <v>14009.175000000001</v>
      </c>
      <c r="AR231" s="283">
        <v>13979.45</v>
      </c>
      <c r="AS231" s="283">
        <v>13951.45</v>
      </c>
      <c r="AT231" s="283">
        <v>13920</v>
      </c>
      <c r="AU231" s="283">
        <v>13811</v>
      </c>
      <c r="AV231" s="283">
        <v>13702</v>
      </c>
      <c r="AW231" s="283">
        <v>13593</v>
      </c>
      <c r="AX231" s="283">
        <v>13484</v>
      </c>
      <c r="AY231" s="283">
        <v>13392.410000000003</v>
      </c>
      <c r="AZ231" s="283">
        <v>13300.820000000009</v>
      </c>
      <c r="BA231" s="283">
        <v>13209.230000000012</v>
      </c>
      <c r="BB231" s="283">
        <v>13117.640000000016</v>
      </c>
      <c r="BC231" s="283">
        <v>13043.36250000001</v>
      </c>
      <c r="BD231" s="283">
        <v>12969.085000000003</v>
      </c>
      <c r="BE231" s="283">
        <v>12894.807499999997</v>
      </c>
      <c r="BF231" s="283">
        <v>12820.529999999992</v>
      </c>
      <c r="BG231" s="283">
        <v>12732.62749999999</v>
      </c>
      <c r="BH231" s="283">
        <v>12644.724999999988</v>
      </c>
      <c r="BI231" s="283">
        <v>12556.822499999986</v>
      </c>
      <c r="BJ231" s="283">
        <v>12468.919999999984</v>
      </c>
      <c r="BK231" s="283">
        <v>12433.884999999984</v>
      </c>
      <c r="BL231" s="283">
        <v>12398.849999999984</v>
      </c>
      <c r="BM231" s="283">
        <v>12363.814999999984</v>
      </c>
      <c r="BN231" s="283">
        <v>12328.779999999984</v>
      </c>
      <c r="BO231" s="283">
        <v>12228.772499999988</v>
      </c>
      <c r="BP231" s="283">
        <v>12128.764999999992</v>
      </c>
      <c r="BQ231" s="283">
        <v>12028.757499999996</v>
      </c>
      <c r="BR231" s="283">
        <v>11928.75</v>
      </c>
      <c r="BS231" s="283">
        <v>11848.322499999995</v>
      </c>
      <c r="BT231" s="283">
        <v>11767.89499999999</v>
      </c>
      <c r="BU231" s="283">
        <v>11687.467499999984</v>
      </c>
      <c r="BV231" s="283">
        <v>11607.039999999979</v>
      </c>
      <c r="BW231" s="283">
        <v>11525.439999999988</v>
      </c>
      <c r="BX231" s="283">
        <v>11443.839999999998</v>
      </c>
      <c r="BY231" s="283">
        <v>11362.240000000009</v>
      </c>
      <c r="BZ231" s="283">
        <v>11280.640000000018</v>
      </c>
      <c r="CA231" s="283">
        <v>11180.480000000014</v>
      </c>
      <c r="CB231" s="283">
        <v>11080.320000000009</v>
      </c>
      <c r="CC231" s="283">
        <v>10980.160000000003</v>
      </c>
      <c r="CD231" s="283">
        <v>10880</v>
      </c>
      <c r="CE231" s="283">
        <v>10809.399999999996</v>
      </c>
      <c r="CF231" s="283">
        <v>10738.799999999992</v>
      </c>
      <c r="CG231" s="283">
        <v>10668.199999999988</v>
      </c>
      <c r="CH231" s="283">
        <v>10597.599999999984</v>
      </c>
      <c r="CI231" s="283">
        <v>10523.12249999999</v>
      </c>
      <c r="CJ231" s="283">
        <v>10448.644999999995</v>
      </c>
      <c r="CK231" s="283">
        <v>10374.1675</v>
      </c>
      <c r="CL231" s="283">
        <v>10299.690000000004</v>
      </c>
      <c r="CM231" s="283">
        <v>10259.8825</v>
      </c>
      <c r="CN231" s="283">
        <v>10220.074999999997</v>
      </c>
      <c r="CO231" s="283">
        <v>10180.267499999993</v>
      </c>
      <c r="CP231" s="283">
        <v>10140.459999999988</v>
      </c>
      <c r="CQ231" s="283">
        <v>10071.554999999989</v>
      </c>
      <c r="CR231" s="283">
        <v>10002.649999999991</v>
      </c>
      <c r="CS231" s="283">
        <v>9933.7449999999917</v>
      </c>
      <c r="CT231" s="283">
        <v>9864.8399999999929</v>
      </c>
      <c r="CU231" s="283">
        <v>9794.677499999998</v>
      </c>
      <c r="CV231" s="283">
        <v>9724.5150000000012</v>
      </c>
      <c r="CW231" s="283">
        <v>9654.3525000000045</v>
      </c>
      <c r="CX231" s="283">
        <v>9584.1900000000096</v>
      </c>
      <c r="CY231" s="283">
        <v>9524.5625000000055</v>
      </c>
      <c r="CZ231" s="283">
        <v>9464.9350000000013</v>
      </c>
      <c r="DA231" s="283">
        <v>9405.3074999999972</v>
      </c>
      <c r="DB231" s="283">
        <v>9345.679999999993</v>
      </c>
    </row>
    <row r="232" spans="5:106" s="283" customFormat="1">
      <c r="E232" s="283">
        <v>15</v>
      </c>
      <c r="F232" s="284">
        <v>14570</v>
      </c>
      <c r="G232" s="283">
        <v>14561</v>
      </c>
      <c r="H232" s="283">
        <v>14552</v>
      </c>
      <c r="I232" s="283">
        <v>14543</v>
      </c>
      <c r="J232" s="283">
        <v>14534</v>
      </c>
      <c r="K232" s="283">
        <v>14525</v>
      </c>
      <c r="L232" s="283">
        <v>14516</v>
      </c>
      <c r="M232" s="283">
        <v>14507</v>
      </c>
      <c r="N232" s="283">
        <v>14498</v>
      </c>
      <c r="O232" s="283">
        <v>14489</v>
      </c>
      <c r="P232" s="283">
        <v>14480</v>
      </c>
      <c r="Q232" s="283">
        <v>14473.749</v>
      </c>
      <c r="R232" s="283">
        <v>14467.498000000001</v>
      </c>
      <c r="S232" s="283">
        <v>14461.247000000003</v>
      </c>
      <c r="T232" s="283">
        <v>14454.996000000003</v>
      </c>
      <c r="U232" s="283">
        <v>14448.745000000003</v>
      </c>
      <c r="V232" s="283">
        <v>14442.494000000002</v>
      </c>
      <c r="W232" s="283">
        <v>14436.243000000002</v>
      </c>
      <c r="X232" s="283">
        <v>14429.992000000002</v>
      </c>
      <c r="Y232" s="283">
        <v>14423.741000000002</v>
      </c>
      <c r="Z232" s="283">
        <v>14417.490000000002</v>
      </c>
      <c r="AA232" s="283">
        <v>14397.121000000003</v>
      </c>
      <c r="AB232" s="283">
        <v>14376.752000000002</v>
      </c>
      <c r="AC232" s="283">
        <v>14356.383000000002</v>
      </c>
      <c r="AD232" s="283">
        <v>14336.014000000003</v>
      </c>
      <c r="AE232" s="283">
        <v>14315.645000000004</v>
      </c>
      <c r="AF232" s="283">
        <v>14295.276000000003</v>
      </c>
      <c r="AG232" s="283">
        <v>14274.907000000003</v>
      </c>
      <c r="AH232" s="283">
        <v>14254.538000000004</v>
      </c>
      <c r="AI232" s="283">
        <v>14234.169000000004</v>
      </c>
      <c r="AJ232" s="283">
        <v>14213.800000000003</v>
      </c>
      <c r="AK232" s="283">
        <v>14184.075000000003</v>
      </c>
      <c r="AL232" s="283">
        <v>14154.350000000002</v>
      </c>
      <c r="AM232" s="283">
        <v>14124.625000000002</v>
      </c>
      <c r="AN232" s="283">
        <v>14094.900000000001</v>
      </c>
      <c r="AO232" s="283">
        <v>14065.175000000001</v>
      </c>
      <c r="AP232" s="283">
        <v>14035.45</v>
      </c>
      <c r="AQ232" s="283">
        <v>14007.45</v>
      </c>
      <c r="AR232" s="283">
        <v>13920.328000000016</v>
      </c>
      <c r="AS232" s="283">
        <v>13883.644000000018</v>
      </c>
      <c r="AT232" s="283">
        <v>13846.960000000021</v>
      </c>
      <c r="AU232" s="283">
        <v>13731.970000000016</v>
      </c>
      <c r="AV232" s="283">
        <v>13616.98000000001</v>
      </c>
      <c r="AW232" s="283">
        <v>13501.990000000005</v>
      </c>
      <c r="AX232" s="283">
        <v>13387</v>
      </c>
      <c r="AY232" s="283">
        <v>13296.050000000003</v>
      </c>
      <c r="AZ232" s="283">
        <v>13205.100000000008</v>
      </c>
      <c r="BA232" s="283">
        <v>13114.150000000012</v>
      </c>
      <c r="BB232" s="283">
        <v>13023.200000000015</v>
      </c>
      <c r="BC232" s="283">
        <v>12948.39000000001</v>
      </c>
      <c r="BD232" s="283">
        <v>12873.580000000004</v>
      </c>
      <c r="BE232" s="283">
        <v>12798.769999999997</v>
      </c>
      <c r="BF232" s="283">
        <v>12723.959999999992</v>
      </c>
      <c r="BG232" s="283">
        <v>12636.72749999999</v>
      </c>
      <c r="BH232" s="283">
        <v>12549.494999999988</v>
      </c>
      <c r="BI232" s="283">
        <v>12462.262499999986</v>
      </c>
      <c r="BJ232" s="283">
        <v>12375.029999999984</v>
      </c>
      <c r="BK232" s="283">
        <v>12339.682499999984</v>
      </c>
      <c r="BL232" s="283">
        <v>12304.334999999985</v>
      </c>
      <c r="BM232" s="283">
        <v>12268.987499999985</v>
      </c>
      <c r="BN232" s="283">
        <v>12233.639999999985</v>
      </c>
      <c r="BO232" s="283">
        <v>12133.979999999989</v>
      </c>
      <c r="BP232" s="283">
        <v>12034.319999999992</v>
      </c>
      <c r="BQ232" s="283">
        <v>11934.659999999996</v>
      </c>
      <c r="BR232" s="283">
        <v>11835</v>
      </c>
      <c r="BS232" s="283">
        <v>11755.644999999995</v>
      </c>
      <c r="BT232" s="283">
        <v>11676.28999999999</v>
      </c>
      <c r="BU232" s="283">
        <v>11596.934999999985</v>
      </c>
      <c r="BV232" s="283">
        <v>11517.57999999998</v>
      </c>
      <c r="BW232" s="283">
        <v>11436.689999999988</v>
      </c>
      <c r="BX232" s="283">
        <v>11355.799999999997</v>
      </c>
      <c r="BY232" s="283">
        <v>11274.910000000007</v>
      </c>
      <c r="BZ232" s="283">
        <v>11194.020000000017</v>
      </c>
      <c r="CA232" s="283">
        <v>11093.015000000014</v>
      </c>
      <c r="CB232" s="283">
        <v>10992.010000000009</v>
      </c>
      <c r="CC232" s="283">
        <v>10891.005000000005</v>
      </c>
      <c r="CD232" s="283">
        <v>10790</v>
      </c>
      <c r="CE232" s="283">
        <v>10720.554999999997</v>
      </c>
      <c r="CF232" s="283">
        <v>10651.109999999991</v>
      </c>
      <c r="CG232" s="283">
        <v>10581.664999999988</v>
      </c>
      <c r="CH232" s="283">
        <v>10512.219999999985</v>
      </c>
      <c r="CI232" s="283">
        <v>10438.959999999988</v>
      </c>
      <c r="CJ232" s="283">
        <v>10365.699999999993</v>
      </c>
      <c r="CK232" s="283">
        <v>10292.439999999999</v>
      </c>
      <c r="CL232" s="283">
        <v>10219.180000000004</v>
      </c>
      <c r="CM232" s="283">
        <v>10180.8825</v>
      </c>
      <c r="CN232" s="283">
        <v>10142.584999999997</v>
      </c>
      <c r="CO232" s="283">
        <v>10104.287499999993</v>
      </c>
      <c r="CP232" s="283">
        <v>10065.989999999989</v>
      </c>
      <c r="CQ232" s="283">
        <v>9996.6874999999891</v>
      </c>
      <c r="CR232" s="283">
        <v>9927.3849999999911</v>
      </c>
      <c r="CS232" s="283">
        <v>9858.0824999999932</v>
      </c>
      <c r="CT232" s="283">
        <v>9788.7799999999934</v>
      </c>
      <c r="CU232" s="283">
        <v>9719.8099999999977</v>
      </c>
      <c r="CV232" s="283">
        <v>9650.84</v>
      </c>
      <c r="CW232" s="283">
        <v>9581.8700000000044</v>
      </c>
      <c r="CX232" s="283">
        <v>9512.9000000000087</v>
      </c>
      <c r="CY232" s="283">
        <v>9454.042500000005</v>
      </c>
      <c r="CZ232" s="283">
        <v>9395.1850000000013</v>
      </c>
      <c r="DA232" s="283">
        <v>9336.3274999999976</v>
      </c>
      <c r="DB232" s="283">
        <v>9277.4699999999939</v>
      </c>
    </row>
    <row r="233" spans="5:106" s="283" customFormat="1">
      <c r="E233" s="283">
        <v>16</v>
      </c>
      <c r="F233" s="284">
        <v>14572</v>
      </c>
      <c r="G233" s="283">
        <v>14563</v>
      </c>
      <c r="H233" s="283">
        <v>14554</v>
      </c>
      <c r="I233" s="283">
        <v>14545</v>
      </c>
      <c r="J233" s="283">
        <v>14536</v>
      </c>
      <c r="K233" s="283">
        <v>14527</v>
      </c>
      <c r="L233" s="283">
        <v>14518</v>
      </c>
      <c r="M233" s="283">
        <v>14509</v>
      </c>
      <c r="N233" s="283">
        <v>14500</v>
      </c>
      <c r="O233" s="283">
        <v>14491</v>
      </c>
      <c r="P233" s="283">
        <v>14482</v>
      </c>
      <c r="Q233" s="283">
        <v>14475.490000000002</v>
      </c>
      <c r="R233" s="283">
        <v>14468.980000000001</v>
      </c>
      <c r="S233" s="283">
        <v>14462.470000000001</v>
      </c>
      <c r="T233" s="283">
        <v>14455.960000000003</v>
      </c>
      <c r="U233" s="283">
        <v>14449.450000000003</v>
      </c>
      <c r="V233" s="283">
        <v>14442.940000000002</v>
      </c>
      <c r="W233" s="283">
        <v>14436.430000000002</v>
      </c>
      <c r="X233" s="283">
        <v>14429.920000000002</v>
      </c>
      <c r="Y233" s="283">
        <v>14423.410000000002</v>
      </c>
      <c r="Z233" s="283">
        <v>14416.900000000001</v>
      </c>
      <c r="AA233" s="283">
        <v>14396.245000000003</v>
      </c>
      <c r="AB233" s="283">
        <v>14375.590000000002</v>
      </c>
      <c r="AC233" s="283">
        <v>14354.935000000001</v>
      </c>
      <c r="AD233" s="283">
        <v>14334.280000000002</v>
      </c>
      <c r="AE233" s="283">
        <v>14313.625000000004</v>
      </c>
      <c r="AF233" s="283">
        <v>14292.970000000003</v>
      </c>
      <c r="AG233" s="283">
        <v>14272.315000000002</v>
      </c>
      <c r="AH233" s="283">
        <v>14251.660000000003</v>
      </c>
      <c r="AI233" s="283">
        <v>14231.005000000003</v>
      </c>
      <c r="AJ233" s="283">
        <v>14210.350000000002</v>
      </c>
      <c r="AK233" s="283">
        <v>14180.625000000002</v>
      </c>
      <c r="AL233" s="283">
        <v>14150.900000000001</v>
      </c>
      <c r="AM233" s="283">
        <v>14121.175000000001</v>
      </c>
      <c r="AN233" s="283">
        <v>14091.45</v>
      </c>
      <c r="AO233" s="283">
        <v>14063.45</v>
      </c>
      <c r="AP233" s="283">
        <v>13949.248000000012</v>
      </c>
      <c r="AQ233" s="283">
        <v>13905.731000000014</v>
      </c>
      <c r="AR233" s="283">
        <v>13862.214000000016</v>
      </c>
      <c r="AS233" s="283">
        <v>13818.697000000018</v>
      </c>
      <c r="AT233" s="283">
        <v>13775.18000000002</v>
      </c>
      <c r="AU233" s="283">
        <v>13653.885000000017</v>
      </c>
      <c r="AV233" s="283">
        <v>13532.590000000011</v>
      </c>
      <c r="AW233" s="283">
        <v>13411.295000000006</v>
      </c>
      <c r="AX233" s="283">
        <v>13290</v>
      </c>
      <c r="AY233" s="283">
        <v>13199.690000000002</v>
      </c>
      <c r="AZ233" s="283">
        <v>13109.380000000006</v>
      </c>
      <c r="BA233" s="283">
        <v>13019.070000000011</v>
      </c>
      <c r="BB233" s="283">
        <v>12928.760000000015</v>
      </c>
      <c r="BC233" s="283">
        <v>12853.41750000001</v>
      </c>
      <c r="BD233" s="283">
        <v>12778.075000000004</v>
      </c>
      <c r="BE233" s="283">
        <v>12702.732499999998</v>
      </c>
      <c r="BF233" s="283">
        <v>12627.389999999992</v>
      </c>
      <c r="BG233" s="283">
        <v>12540.82749999999</v>
      </c>
      <c r="BH233" s="283">
        <v>12454.264999999989</v>
      </c>
      <c r="BI233" s="283">
        <v>12367.702499999987</v>
      </c>
      <c r="BJ233" s="283">
        <v>12281.139999999985</v>
      </c>
      <c r="BK233" s="283">
        <v>12245.479999999985</v>
      </c>
      <c r="BL233" s="283">
        <v>12209.819999999985</v>
      </c>
      <c r="BM233" s="283">
        <v>12174.159999999985</v>
      </c>
      <c r="BN233" s="283">
        <v>12138.499999999985</v>
      </c>
      <c r="BO233" s="283">
        <v>12039.187499999989</v>
      </c>
      <c r="BP233" s="283">
        <v>11939.874999999993</v>
      </c>
      <c r="BQ233" s="283">
        <v>11840.562499999996</v>
      </c>
      <c r="BR233" s="283">
        <v>11741.25</v>
      </c>
      <c r="BS233" s="283">
        <v>11662.967499999995</v>
      </c>
      <c r="BT233" s="283">
        <v>11584.68499999999</v>
      </c>
      <c r="BU233" s="283">
        <v>11506.402499999986</v>
      </c>
      <c r="BV233" s="283">
        <v>11428.119999999981</v>
      </c>
      <c r="BW233" s="283">
        <v>11347.93999999999</v>
      </c>
      <c r="BX233" s="283">
        <v>11267.759999999998</v>
      </c>
      <c r="BY233" s="283">
        <v>11187.580000000007</v>
      </c>
      <c r="BZ233" s="283">
        <v>11107.400000000016</v>
      </c>
      <c r="CA233" s="283">
        <v>11005.550000000012</v>
      </c>
      <c r="CB233" s="283">
        <v>10903.700000000008</v>
      </c>
      <c r="CC233" s="283">
        <v>10801.850000000004</v>
      </c>
      <c r="CD233" s="283">
        <v>10700</v>
      </c>
      <c r="CE233" s="283">
        <v>10631.709999999995</v>
      </c>
      <c r="CF233" s="283">
        <v>10563.419999999993</v>
      </c>
      <c r="CG233" s="283">
        <v>10495.12999999999</v>
      </c>
      <c r="CH233" s="283">
        <v>10426.839999999986</v>
      </c>
      <c r="CI233" s="283">
        <v>10354.79749999999</v>
      </c>
      <c r="CJ233" s="283">
        <v>10282.754999999996</v>
      </c>
      <c r="CK233" s="283">
        <v>10210.7125</v>
      </c>
      <c r="CL233" s="283">
        <v>10138.670000000004</v>
      </c>
      <c r="CM233" s="283">
        <v>10101.8825</v>
      </c>
      <c r="CN233" s="283">
        <v>10065.094999999998</v>
      </c>
      <c r="CO233" s="283">
        <v>10028.307499999994</v>
      </c>
      <c r="CP233" s="283">
        <v>9991.5199999999895</v>
      </c>
      <c r="CQ233" s="283">
        <v>9921.8199999999906</v>
      </c>
      <c r="CR233" s="283">
        <v>9852.1199999999917</v>
      </c>
      <c r="CS233" s="283">
        <v>9782.4199999999928</v>
      </c>
      <c r="CT233" s="283">
        <v>9712.7199999999939</v>
      </c>
      <c r="CU233" s="283">
        <v>9644.9424999999974</v>
      </c>
      <c r="CV233" s="283">
        <v>9577.1650000000009</v>
      </c>
      <c r="CW233" s="283">
        <v>9509.3875000000044</v>
      </c>
      <c r="CX233" s="283">
        <v>9441.6100000000079</v>
      </c>
      <c r="CY233" s="283">
        <v>9383.5225000000046</v>
      </c>
      <c r="CZ233" s="283">
        <v>9325.4350000000013</v>
      </c>
      <c r="DA233" s="283">
        <v>9267.347499999998</v>
      </c>
      <c r="DB233" s="283">
        <v>9209.2599999999948</v>
      </c>
    </row>
    <row r="234" spans="5:106" s="283" customFormat="1">
      <c r="E234" s="283">
        <v>17</v>
      </c>
      <c r="F234" s="284">
        <v>14574</v>
      </c>
      <c r="G234" s="283">
        <v>14565</v>
      </c>
      <c r="H234" s="283">
        <v>14556</v>
      </c>
      <c r="I234" s="283">
        <v>14547</v>
      </c>
      <c r="J234" s="283">
        <v>14538</v>
      </c>
      <c r="K234" s="283">
        <v>14529</v>
      </c>
      <c r="L234" s="283">
        <v>14520</v>
      </c>
      <c r="M234" s="283">
        <v>14511</v>
      </c>
      <c r="N234" s="283">
        <v>14502</v>
      </c>
      <c r="O234" s="283">
        <v>14493</v>
      </c>
      <c r="P234" s="283">
        <v>14484</v>
      </c>
      <c r="Q234" s="283">
        <v>14477.231</v>
      </c>
      <c r="R234" s="283">
        <v>14470.462000000001</v>
      </c>
      <c r="S234" s="283">
        <v>14463.693000000003</v>
      </c>
      <c r="T234" s="283">
        <v>14456.924000000003</v>
      </c>
      <c r="U234" s="283">
        <v>14450.155000000002</v>
      </c>
      <c r="V234" s="283">
        <v>14443.386000000002</v>
      </c>
      <c r="W234" s="283">
        <v>14436.617000000002</v>
      </c>
      <c r="X234" s="283">
        <v>14429.848000000002</v>
      </c>
      <c r="Y234" s="283">
        <v>14423.079000000002</v>
      </c>
      <c r="Z234" s="283">
        <v>14416.310000000001</v>
      </c>
      <c r="AA234" s="283">
        <v>14395.369000000002</v>
      </c>
      <c r="AB234" s="283">
        <v>14374.428000000002</v>
      </c>
      <c r="AC234" s="283">
        <v>14353.487000000001</v>
      </c>
      <c r="AD234" s="283">
        <v>14332.546000000002</v>
      </c>
      <c r="AE234" s="283">
        <v>14311.605000000003</v>
      </c>
      <c r="AF234" s="283">
        <v>14290.664000000002</v>
      </c>
      <c r="AG234" s="283">
        <v>14269.723000000002</v>
      </c>
      <c r="AH234" s="283">
        <v>14248.782000000003</v>
      </c>
      <c r="AI234" s="283">
        <v>14227.841000000002</v>
      </c>
      <c r="AJ234" s="283">
        <v>14206.900000000001</v>
      </c>
      <c r="AK234" s="283">
        <v>14177.75</v>
      </c>
      <c r="AL234" s="283">
        <v>14148.6</v>
      </c>
      <c r="AM234" s="283">
        <v>14119.45</v>
      </c>
      <c r="AN234" s="283">
        <v>14005.500000000011</v>
      </c>
      <c r="AO234" s="283">
        <v>13955.150000000012</v>
      </c>
      <c r="AP234" s="283">
        <v>13904.800000000014</v>
      </c>
      <c r="AQ234" s="283">
        <v>13854.450000000015</v>
      </c>
      <c r="AR234" s="283">
        <v>13804.100000000017</v>
      </c>
      <c r="AS234" s="283">
        <v>13753.750000000018</v>
      </c>
      <c r="AT234" s="283">
        <v>13703.40000000002</v>
      </c>
      <c r="AU234" s="283">
        <v>13575.800000000014</v>
      </c>
      <c r="AV234" s="283">
        <v>13448.20000000001</v>
      </c>
      <c r="AW234" s="283">
        <v>13320.600000000006</v>
      </c>
      <c r="AX234" s="283">
        <v>13193</v>
      </c>
      <c r="AY234" s="283">
        <v>13103.330000000004</v>
      </c>
      <c r="AZ234" s="283">
        <v>13013.660000000007</v>
      </c>
      <c r="BA234" s="283">
        <v>12923.990000000011</v>
      </c>
      <c r="BB234" s="283">
        <v>12834.320000000014</v>
      </c>
      <c r="BC234" s="283">
        <v>12758.445000000009</v>
      </c>
      <c r="BD234" s="283">
        <v>12682.570000000003</v>
      </c>
      <c r="BE234" s="283">
        <v>12606.694999999998</v>
      </c>
      <c r="BF234" s="283">
        <v>12530.819999999992</v>
      </c>
      <c r="BG234" s="283">
        <v>12444.927499999991</v>
      </c>
      <c r="BH234" s="283">
        <v>12359.034999999989</v>
      </c>
      <c r="BI234" s="283">
        <v>12273.142499999987</v>
      </c>
      <c r="BJ234" s="283">
        <v>12187.249999999985</v>
      </c>
      <c r="BK234" s="283">
        <v>12151.277499999986</v>
      </c>
      <c r="BL234" s="283">
        <v>12115.304999999986</v>
      </c>
      <c r="BM234" s="283">
        <v>12079.332499999986</v>
      </c>
      <c r="BN234" s="283">
        <v>12043.359999999986</v>
      </c>
      <c r="BO234" s="283">
        <v>11944.39499999999</v>
      </c>
      <c r="BP234" s="283">
        <v>11845.429999999993</v>
      </c>
      <c r="BQ234" s="283">
        <v>11746.464999999997</v>
      </c>
      <c r="BR234" s="283">
        <v>11647.5</v>
      </c>
      <c r="BS234" s="283">
        <v>11570.289999999995</v>
      </c>
      <c r="BT234" s="283">
        <v>11493.079999999991</v>
      </c>
      <c r="BU234" s="283">
        <v>11415.869999999986</v>
      </c>
      <c r="BV234" s="283">
        <v>11338.659999999982</v>
      </c>
      <c r="BW234" s="283">
        <v>11259.189999999991</v>
      </c>
      <c r="BX234" s="283">
        <v>11179.72</v>
      </c>
      <c r="BY234" s="283">
        <v>11100.250000000007</v>
      </c>
      <c r="BZ234" s="283">
        <v>11020.780000000015</v>
      </c>
      <c r="CA234" s="283">
        <v>10918.08500000001</v>
      </c>
      <c r="CB234" s="283">
        <v>10815.390000000007</v>
      </c>
      <c r="CC234" s="283">
        <v>10712.695000000003</v>
      </c>
      <c r="CD234" s="283">
        <v>10610</v>
      </c>
      <c r="CE234" s="283">
        <v>10542.864999999998</v>
      </c>
      <c r="CF234" s="283">
        <v>10475.729999999994</v>
      </c>
      <c r="CG234" s="283">
        <v>10408.59499999999</v>
      </c>
      <c r="CH234" s="283">
        <v>10341.459999999986</v>
      </c>
      <c r="CI234" s="283">
        <v>10270.634999999991</v>
      </c>
      <c r="CJ234" s="283">
        <v>10199.809999999994</v>
      </c>
      <c r="CK234" s="283">
        <v>10128.984999999999</v>
      </c>
      <c r="CL234" s="283">
        <v>10058.160000000003</v>
      </c>
      <c r="CM234" s="283">
        <v>10022.8825</v>
      </c>
      <c r="CN234" s="283">
        <v>9987.6049999999977</v>
      </c>
      <c r="CO234" s="283">
        <v>9952.327499999994</v>
      </c>
      <c r="CP234" s="283">
        <v>9917.0499999999902</v>
      </c>
      <c r="CQ234" s="283">
        <v>9846.9524999999921</v>
      </c>
      <c r="CR234" s="283">
        <v>9776.8549999999923</v>
      </c>
      <c r="CS234" s="283">
        <v>9706.7574999999924</v>
      </c>
      <c r="CT234" s="283">
        <v>9636.6599999999944</v>
      </c>
      <c r="CU234" s="283">
        <v>9570.0749999999971</v>
      </c>
      <c r="CV234" s="283">
        <v>9503.4900000000016</v>
      </c>
      <c r="CW234" s="283">
        <v>9436.9050000000043</v>
      </c>
      <c r="CX234" s="283">
        <v>9370.320000000007</v>
      </c>
      <c r="CY234" s="283">
        <v>9313.0025000000041</v>
      </c>
      <c r="CZ234" s="283">
        <v>9255.6850000000013</v>
      </c>
      <c r="DA234" s="283">
        <v>9198.3674999999985</v>
      </c>
      <c r="DB234" s="283">
        <v>9141.0499999999956</v>
      </c>
    </row>
    <row r="235" spans="5:106" s="283" customFormat="1">
      <c r="E235" s="283">
        <v>18</v>
      </c>
      <c r="F235" s="284">
        <v>14576</v>
      </c>
      <c r="G235" s="283">
        <v>14567</v>
      </c>
      <c r="H235" s="283">
        <v>14558</v>
      </c>
      <c r="I235" s="283">
        <v>14549</v>
      </c>
      <c r="J235" s="283">
        <v>14540</v>
      </c>
      <c r="K235" s="283">
        <v>14531</v>
      </c>
      <c r="L235" s="283">
        <v>14522</v>
      </c>
      <c r="M235" s="283">
        <v>14513</v>
      </c>
      <c r="N235" s="283">
        <v>14504</v>
      </c>
      <c r="O235" s="283">
        <v>14495</v>
      </c>
      <c r="P235" s="283">
        <v>14486</v>
      </c>
      <c r="Q235" s="283">
        <v>14478.972000000002</v>
      </c>
      <c r="R235" s="283">
        <v>14471.944000000001</v>
      </c>
      <c r="S235" s="283">
        <v>14464.916000000001</v>
      </c>
      <c r="T235" s="283">
        <v>14457.888000000003</v>
      </c>
      <c r="U235" s="283">
        <v>14450.860000000002</v>
      </c>
      <c r="V235" s="283">
        <v>14443.832000000002</v>
      </c>
      <c r="W235" s="283">
        <v>14436.804000000002</v>
      </c>
      <c r="X235" s="283">
        <v>14429.776000000002</v>
      </c>
      <c r="Y235" s="283">
        <v>14422.748000000001</v>
      </c>
      <c r="Z235" s="283">
        <v>14415.720000000001</v>
      </c>
      <c r="AA235" s="283">
        <v>14394.493000000002</v>
      </c>
      <c r="AB235" s="283">
        <v>14373.266000000001</v>
      </c>
      <c r="AC235" s="283">
        <v>14352.039000000001</v>
      </c>
      <c r="AD235" s="283">
        <v>14330.812000000002</v>
      </c>
      <c r="AE235" s="283">
        <v>14309.585000000003</v>
      </c>
      <c r="AF235" s="283">
        <v>14288.358000000002</v>
      </c>
      <c r="AG235" s="283">
        <v>14267.131000000001</v>
      </c>
      <c r="AH235" s="283">
        <v>14245.904000000002</v>
      </c>
      <c r="AI235" s="283">
        <v>14224.677000000001</v>
      </c>
      <c r="AJ235" s="283">
        <v>14203.45</v>
      </c>
      <c r="AK235" s="283">
        <v>14175.45</v>
      </c>
      <c r="AL235" s="283">
        <v>14147.45</v>
      </c>
      <c r="AM235" s="283">
        <v>14031.901000000005</v>
      </c>
      <c r="AN235" s="283">
        <v>13974.718000000008</v>
      </c>
      <c r="AO235" s="283">
        <v>13917.535000000011</v>
      </c>
      <c r="AP235" s="283">
        <v>13860.352000000012</v>
      </c>
      <c r="AQ235" s="283">
        <v>13803.169000000013</v>
      </c>
      <c r="AR235" s="283">
        <v>13745.986000000015</v>
      </c>
      <c r="AS235" s="283">
        <v>13688.803000000018</v>
      </c>
      <c r="AT235" s="283">
        <v>13631.620000000019</v>
      </c>
      <c r="AU235" s="283">
        <v>13497.715000000015</v>
      </c>
      <c r="AV235" s="283">
        <v>13363.810000000009</v>
      </c>
      <c r="AW235" s="283">
        <v>13229.905000000004</v>
      </c>
      <c r="AX235" s="283">
        <v>13096</v>
      </c>
      <c r="AY235" s="283">
        <v>13006.970000000005</v>
      </c>
      <c r="AZ235" s="283">
        <v>12917.940000000008</v>
      </c>
      <c r="BA235" s="283">
        <v>12828.910000000011</v>
      </c>
      <c r="BB235" s="283">
        <v>12739.880000000014</v>
      </c>
      <c r="BC235" s="283">
        <v>12663.472500000007</v>
      </c>
      <c r="BD235" s="283">
        <v>12587.065000000002</v>
      </c>
      <c r="BE235" s="283">
        <v>12510.657499999998</v>
      </c>
      <c r="BF235" s="283">
        <v>12434.249999999993</v>
      </c>
      <c r="BG235" s="283">
        <v>12349.027499999991</v>
      </c>
      <c r="BH235" s="283">
        <v>12263.804999999989</v>
      </c>
      <c r="BI235" s="283">
        <v>12178.582499999988</v>
      </c>
      <c r="BJ235" s="283">
        <v>12093.359999999986</v>
      </c>
      <c r="BK235" s="283">
        <v>12057.074999999986</v>
      </c>
      <c r="BL235" s="283">
        <v>12020.789999999986</v>
      </c>
      <c r="BM235" s="283">
        <v>11984.504999999986</v>
      </c>
      <c r="BN235" s="283">
        <v>11948.219999999987</v>
      </c>
      <c r="BO235" s="283">
        <v>11849.60249999999</v>
      </c>
      <c r="BP235" s="283">
        <v>11750.984999999993</v>
      </c>
      <c r="BQ235" s="283">
        <v>11652.367499999997</v>
      </c>
      <c r="BR235" s="283">
        <v>11553.75</v>
      </c>
      <c r="BS235" s="283">
        <v>11477.612499999996</v>
      </c>
      <c r="BT235" s="283">
        <v>11401.474999999991</v>
      </c>
      <c r="BU235" s="283">
        <v>11325.337499999987</v>
      </c>
      <c r="BV235" s="283">
        <v>11249.199999999983</v>
      </c>
      <c r="BW235" s="283">
        <v>11170.439999999991</v>
      </c>
      <c r="BX235" s="283">
        <v>11091.679999999998</v>
      </c>
      <c r="BY235" s="283">
        <v>11012.920000000006</v>
      </c>
      <c r="BZ235" s="283">
        <v>10934.160000000014</v>
      </c>
      <c r="CA235" s="283">
        <v>10830.62000000001</v>
      </c>
      <c r="CB235" s="283">
        <v>10727.080000000007</v>
      </c>
      <c r="CC235" s="283">
        <v>10623.540000000005</v>
      </c>
      <c r="CD235" s="283">
        <v>10520</v>
      </c>
      <c r="CE235" s="283">
        <v>10454.019999999997</v>
      </c>
      <c r="CF235" s="283">
        <v>10388.039999999994</v>
      </c>
      <c r="CG235" s="283">
        <v>10322.05999999999</v>
      </c>
      <c r="CH235" s="283">
        <v>10256.079999999987</v>
      </c>
      <c r="CI235" s="283">
        <v>10186.472499999993</v>
      </c>
      <c r="CJ235" s="283">
        <v>10116.864999999996</v>
      </c>
      <c r="CK235" s="283">
        <v>10047.2575</v>
      </c>
      <c r="CL235" s="283">
        <v>9977.6500000000033</v>
      </c>
      <c r="CM235" s="283">
        <v>9943.8824999999997</v>
      </c>
      <c r="CN235" s="283">
        <v>9910.114999999998</v>
      </c>
      <c r="CO235" s="283">
        <v>9876.3474999999944</v>
      </c>
      <c r="CP235" s="283">
        <v>9842.5799999999908</v>
      </c>
      <c r="CQ235" s="283">
        <v>9772.0849999999919</v>
      </c>
      <c r="CR235" s="283">
        <v>9701.5899999999929</v>
      </c>
      <c r="CS235" s="283">
        <v>9631.0949999999939</v>
      </c>
      <c r="CT235" s="283">
        <v>9560.5999999999949</v>
      </c>
      <c r="CU235" s="283">
        <v>9495.2074999999968</v>
      </c>
      <c r="CV235" s="283">
        <v>9429.8150000000005</v>
      </c>
      <c r="CW235" s="283">
        <v>9364.4225000000042</v>
      </c>
      <c r="CX235" s="283">
        <v>9299.0300000000061</v>
      </c>
      <c r="CY235" s="283">
        <v>9242.4825000000037</v>
      </c>
      <c r="CZ235" s="283">
        <v>9185.9350000000013</v>
      </c>
      <c r="DA235" s="283">
        <v>9129.3874999999989</v>
      </c>
      <c r="DB235" s="283">
        <v>9072.8399999999965</v>
      </c>
    </row>
    <row r="236" spans="5:106" s="283" customFormat="1">
      <c r="E236" s="283">
        <v>19</v>
      </c>
      <c r="F236" s="284">
        <v>14578</v>
      </c>
      <c r="G236" s="283">
        <v>14569</v>
      </c>
      <c r="H236" s="283">
        <v>14560</v>
      </c>
      <c r="I236" s="283">
        <v>14551</v>
      </c>
      <c r="J236" s="283">
        <v>14542</v>
      </c>
      <c r="K236" s="283">
        <v>14533</v>
      </c>
      <c r="L236" s="283">
        <v>14524</v>
      </c>
      <c r="M236" s="283">
        <v>14515</v>
      </c>
      <c r="N236" s="283">
        <v>14506</v>
      </c>
      <c r="O236" s="283">
        <v>14497</v>
      </c>
      <c r="P236" s="283">
        <v>14488</v>
      </c>
      <c r="Q236" s="283">
        <v>14480.713</v>
      </c>
      <c r="R236" s="283">
        <v>14473.426000000001</v>
      </c>
      <c r="S236" s="283">
        <v>14466.139000000003</v>
      </c>
      <c r="T236" s="283">
        <v>14458.852000000003</v>
      </c>
      <c r="U236" s="283">
        <v>14451.565000000002</v>
      </c>
      <c r="V236" s="283">
        <v>14444.278000000002</v>
      </c>
      <c r="W236" s="283">
        <v>14436.991000000002</v>
      </c>
      <c r="X236" s="283">
        <v>14429.704000000002</v>
      </c>
      <c r="Y236" s="283">
        <v>14422.417000000001</v>
      </c>
      <c r="Z236" s="283">
        <v>14415.130000000001</v>
      </c>
      <c r="AA236" s="283">
        <v>14393.871111111112</v>
      </c>
      <c r="AB236" s="283">
        <v>14372.612222222224</v>
      </c>
      <c r="AC236" s="283">
        <v>14351.353333333336</v>
      </c>
      <c r="AD236" s="283">
        <v>14330.094444444447</v>
      </c>
      <c r="AE236" s="283">
        <v>14308.835555555557</v>
      </c>
      <c r="AF236" s="283">
        <v>14287.57666666667</v>
      </c>
      <c r="AG236" s="283">
        <v>14266.317777777782</v>
      </c>
      <c r="AH236" s="283">
        <v>14245.058888888894</v>
      </c>
      <c r="AI236" s="283">
        <v>14223.800000000007</v>
      </c>
      <c r="AJ236" s="283">
        <v>14200</v>
      </c>
      <c r="AK236" s="283">
        <v>14135.984</v>
      </c>
      <c r="AL236" s="283">
        <v>14071.968000000003</v>
      </c>
      <c r="AM236" s="283">
        <v>14007.952000000005</v>
      </c>
      <c r="AN236" s="283">
        <v>13943.936000000005</v>
      </c>
      <c r="AO236" s="283">
        <v>13879.920000000007</v>
      </c>
      <c r="AP236" s="283">
        <v>13815.90400000001</v>
      </c>
      <c r="AQ236" s="283">
        <v>13751.888000000012</v>
      </c>
      <c r="AR236" s="283">
        <v>13687.872000000014</v>
      </c>
      <c r="AS236" s="283">
        <v>13623.856000000016</v>
      </c>
      <c r="AT236" s="283">
        <v>13559.840000000018</v>
      </c>
      <c r="AU236" s="283">
        <v>13419.630000000014</v>
      </c>
      <c r="AV236" s="283">
        <v>13279.420000000009</v>
      </c>
      <c r="AW236" s="283">
        <v>13139.210000000005</v>
      </c>
      <c r="AX236" s="283">
        <v>12999</v>
      </c>
      <c r="AY236" s="283">
        <v>12910.610000000004</v>
      </c>
      <c r="AZ236" s="283">
        <v>12822.220000000007</v>
      </c>
      <c r="BA236" s="283">
        <v>12733.830000000009</v>
      </c>
      <c r="BB236" s="283">
        <v>12645.440000000013</v>
      </c>
      <c r="BC236" s="283">
        <v>12568.500000000007</v>
      </c>
      <c r="BD236" s="283">
        <v>12491.560000000003</v>
      </c>
      <c r="BE236" s="283">
        <v>12414.619999999999</v>
      </c>
      <c r="BF236" s="283">
        <v>12337.679999999993</v>
      </c>
      <c r="BG236" s="283">
        <v>12253.127499999991</v>
      </c>
      <c r="BH236" s="283">
        <v>12168.57499999999</v>
      </c>
      <c r="BI236" s="283">
        <v>12084.022499999988</v>
      </c>
      <c r="BJ236" s="283">
        <v>11999.469999999987</v>
      </c>
      <c r="BK236" s="283">
        <v>11962.872499999987</v>
      </c>
      <c r="BL236" s="283">
        <v>11926.274999999987</v>
      </c>
      <c r="BM236" s="283">
        <v>11889.677499999987</v>
      </c>
      <c r="BN236" s="283">
        <v>11853.079999999987</v>
      </c>
      <c r="BO236" s="283">
        <v>11754.80999999999</v>
      </c>
      <c r="BP236" s="283">
        <v>11656.539999999994</v>
      </c>
      <c r="BQ236" s="283">
        <v>11558.269999999997</v>
      </c>
      <c r="BR236" s="283">
        <v>11460</v>
      </c>
      <c r="BS236" s="283">
        <v>11384.934999999996</v>
      </c>
      <c r="BT236" s="283">
        <v>11309.869999999992</v>
      </c>
      <c r="BU236" s="283">
        <v>11234.804999999988</v>
      </c>
      <c r="BV236" s="283">
        <v>11159.739999999983</v>
      </c>
      <c r="BW236" s="283">
        <v>11081.689999999991</v>
      </c>
      <c r="BX236" s="283">
        <v>11003.639999999998</v>
      </c>
      <c r="BY236" s="283">
        <v>10925.590000000006</v>
      </c>
      <c r="BZ236" s="283">
        <v>10847.540000000014</v>
      </c>
      <c r="CA236" s="283">
        <v>10743.15500000001</v>
      </c>
      <c r="CB236" s="283">
        <v>10638.770000000008</v>
      </c>
      <c r="CC236" s="283">
        <v>10534.385000000004</v>
      </c>
      <c r="CD236" s="283">
        <v>10430</v>
      </c>
      <c r="CE236" s="283">
        <v>10365.174999999996</v>
      </c>
      <c r="CF236" s="283">
        <v>10300.349999999993</v>
      </c>
      <c r="CG236" s="283">
        <v>10235.524999999991</v>
      </c>
      <c r="CH236" s="283">
        <v>10170.699999999988</v>
      </c>
      <c r="CI236" s="283">
        <v>10102.30999999999</v>
      </c>
      <c r="CJ236" s="283">
        <v>10033.919999999995</v>
      </c>
      <c r="CK236" s="283">
        <v>9965.5299999999988</v>
      </c>
      <c r="CL236" s="283">
        <v>9897.1400000000031</v>
      </c>
      <c r="CM236" s="283">
        <v>9864.8824999999997</v>
      </c>
      <c r="CN236" s="283">
        <v>9832.6249999999982</v>
      </c>
      <c r="CO236" s="283">
        <v>9800.3674999999948</v>
      </c>
      <c r="CP236" s="283">
        <v>9768.1099999999915</v>
      </c>
      <c r="CQ236" s="283">
        <v>9697.2174999999916</v>
      </c>
      <c r="CR236" s="283">
        <v>9626.3249999999935</v>
      </c>
      <c r="CS236" s="283">
        <v>9555.4324999999953</v>
      </c>
      <c r="CT236" s="283">
        <v>9484.5399999999954</v>
      </c>
      <c r="CU236" s="283">
        <v>9420.3399999999965</v>
      </c>
      <c r="CV236" s="283">
        <v>9356.14</v>
      </c>
      <c r="CW236" s="283">
        <v>9291.9400000000023</v>
      </c>
      <c r="CX236" s="283">
        <v>9227.7400000000052</v>
      </c>
      <c r="CY236" s="283">
        <v>9171.9625000000033</v>
      </c>
      <c r="CZ236" s="283">
        <v>9116.1850000000013</v>
      </c>
      <c r="DA236" s="283">
        <v>9060.4074999999993</v>
      </c>
      <c r="DB236" s="283">
        <v>9004.6299999999974</v>
      </c>
    </row>
    <row r="237" spans="5:106" s="283" customFormat="1">
      <c r="E237" s="283">
        <v>20</v>
      </c>
      <c r="F237" s="284">
        <v>14580</v>
      </c>
      <c r="G237" s="283">
        <v>14571</v>
      </c>
      <c r="H237" s="283">
        <v>14562</v>
      </c>
      <c r="I237" s="283">
        <v>14553</v>
      </c>
      <c r="J237" s="283">
        <v>14544</v>
      </c>
      <c r="K237" s="283">
        <v>14535</v>
      </c>
      <c r="L237" s="283">
        <v>14526</v>
      </c>
      <c r="M237" s="283">
        <v>14517</v>
      </c>
      <c r="N237" s="283">
        <v>14508</v>
      </c>
      <c r="O237" s="283">
        <v>14499</v>
      </c>
      <c r="P237" s="283">
        <v>14490</v>
      </c>
      <c r="Q237" s="283">
        <v>14482.454000000002</v>
      </c>
      <c r="R237" s="283">
        <v>14474.908000000001</v>
      </c>
      <c r="S237" s="283">
        <v>14467.362000000001</v>
      </c>
      <c r="T237" s="283">
        <v>14459.816000000003</v>
      </c>
      <c r="U237" s="283">
        <v>14452.270000000002</v>
      </c>
      <c r="V237" s="283">
        <v>14444.724000000002</v>
      </c>
      <c r="W237" s="283">
        <v>14437.178000000002</v>
      </c>
      <c r="X237" s="283">
        <v>14429.632000000001</v>
      </c>
      <c r="Y237" s="283">
        <v>14422.086000000001</v>
      </c>
      <c r="Z237" s="283">
        <v>14414.54</v>
      </c>
      <c r="AA237" s="283">
        <v>14393.234285714287</v>
      </c>
      <c r="AB237" s="283">
        <v>14371.928571428574</v>
      </c>
      <c r="AC237" s="283">
        <v>14350.622857142862</v>
      </c>
      <c r="AD237" s="283">
        <v>14329.317142857148</v>
      </c>
      <c r="AE237" s="283">
        <v>14308.011428571433</v>
      </c>
      <c r="AF237" s="283">
        <v>14286.705714285719</v>
      </c>
      <c r="AG237" s="283">
        <v>14265.400000000005</v>
      </c>
      <c r="AH237" s="283">
        <v>14244.600000000006</v>
      </c>
      <c r="AI237" s="283">
        <v>14129.924000000015</v>
      </c>
      <c r="AJ237" s="283">
        <v>14098.300000000017</v>
      </c>
      <c r="AK237" s="283">
        <v>14037.276000000016</v>
      </c>
      <c r="AL237" s="283">
        <v>13976.252000000017</v>
      </c>
      <c r="AM237" s="283">
        <v>13915.228000000017</v>
      </c>
      <c r="AN237" s="283">
        <v>13854.204000000016</v>
      </c>
      <c r="AO237" s="283">
        <v>13793.180000000015</v>
      </c>
      <c r="AP237" s="283">
        <v>13732.156000000015</v>
      </c>
      <c r="AQ237" s="283">
        <v>13671.132000000016</v>
      </c>
      <c r="AR237" s="283">
        <v>13610.108000000017</v>
      </c>
      <c r="AS237" s="283">
        <v>13549.084000000017</v>
      </c>
      <c r="AT237" s="283">
        <v>13488.060000000018</v>
      </c>
      <c r="AU237" s="283">
        <v>13341.545000000013</v>
      </c>
      <c r="AV237" s="283">
        <v>13195.03000000001</v>
      </c>
      <c r="AW237" s="283">
        <v>13048.515000000005</v>
      </c>
      <c r="AX237" s="283">
        <v>12902</v>
      </c>
      <c r="AY237" s="283">
        <v>12814.250000000004</v>
      </c>
      <c r="AZ237" s="283">
        <v>12726.500000000005</v>
      </c>
      <c r="BA237" s="283">
        <v>12638.750000000009</v>
      </c>
      <c r="BB237" s="283">
        <v>12551.000000000013</v>
      </c>
      <c r="BC237" s="283">
        <v>12473.527500000007</v>
      </c>
      <c r="BD237" s="283">
        <v>12396.055000000004</v>
      </c>
      <c r="BE237" s="283">
        <v>12318.582499999999</v>
      </c>
      <c r="BF237" s="283">
        <v>12241.109999999993</v>
      </c>
      <c r="BG237" s="283">
        <v>12157.227499999992</v>
      </c>
      <c r="BH237" s="283">
        <v>12073.34499999999</v>
      </c>
      <c r="BI237" s="283">
        <v>11989.462499999989</v>
      </c>
      <c r="BJ237" s="283">
        <v>11905.579999999987</v>
      </c>
      <c r="BK237" s="283">
        <v>11868.669999999987</v>
      </c>
      <c r="BL237" s="283">
        <v>11831.759999999987</v>
      </c>
      <c r="BM237" s="283">
        <v>11794.849999999988</v>
      </c>
      <c r="BN237" s="283">
        <v>11757.939999999988</v>
      </c>
      <c r="BO237" s="283">
        <v>11660.017499999991</v>
      </c>
      <c r="BP237" s="283">
        <v>11562.094999999994</v>
      </c>
      <c r="BQ237" s="283">
        <v>11464.172499999997</v>
      </c>
      <c r="BR237" s="283">
        <v>11366.25</v>
      </c>
      <c r="BS237" s="283">
        <v>11292.257499999996</v>
      </c>
      <c r="BT237" s="283">
        <v>11218.264999999992</v>
      </c>
      <c r="BU237" s="283">
        <v>11144.272499999988</v>
      </c>
      <c r="BV237" s="283">
        <v>11070.279999999984</v>
      </c>
      <c r="BW237" s="283">
        <v>10992.939999999991</v>
      </c>
      <c r="BX237" s="283">
        <v>10915.599999999999</v>
      </c>
      <c r="BY237" s="283">
        <v>10838.260000000006</v>
      </c>
      <c r="BZ237" s="283">
        <v>10760.920000000013</v>
      </c>
      <c r="CA237" s="283">
        <v>10655.69000000001</v>
      </c>
      <c r="CB237" s="283">
        <v>10550.460000000006</v>
      </c>
      <c r="CC237" s="283">
        <v>10445.230000000003</v>
      </c>
      <c r="CD237" s="283">
        <v>10340</v>
      </c>
      <c r="CE237" s="283">
        <v>10276.329999999998</v>
      </c>
      <c r="CF237" s="283">
        <v>10212.659999999994</v>
      </c>
      <c r="CG237" s="283">
        <v>10148.989999999991</v>
      </c>
      <c r="CH237" s="283">
        <v>10085.319999999989</v>
      </c>
      <c r="CI237" s="283">
        <v>10018.147499999992</v>
      </c>
      <c r="CJ237" s="283">
        <v>9950.9749999999967</v>
      </c>
      <c r="CK237" s="283">
        <v>9883.8024999999998</v>
      </c>
      <c r="CL237" s="283">
        <v>9816.6300000000028</v>
      </c>
      <c r="CM237" s="283">
        <v>9785.8824999999997</v>
      </c>
      <c r="CN237" s="283">
        <v>9755.1349999999984</v>
      </c>
      <c r="CO237" s="283">
        <v>9724.3874999999953</v>
      </c>
      <c r="CP237" s="283">
        <v>9693.6399999999921</v>
      </c>
      <c r="CQ237" s="283">
        <v>9622.3499999999931</v>
      </c>
      <c r="CR237" s="283">
        <v>9551.059999999994</v>
      </c>
      <c r="CS237" s="283">
        <v>9479.769999999995</v>
      </c>
      <c r="CT237" s="283">
        <v>9408.4799999999959</v>
      </c>
      <c r="CU237" s="283">
        <v>9345.472499999998</v>
      </c>
      <c r="CV237" s="283">
        <v>9282.4650000000001</v>
      </c>
      <c r="CW237" s="283">
        <v>9219.4575000000023</v>
      </c>
      <c r="CX237" s="283">
        <v>9156.4500000000044</v>
      </c>
      <c r="CY237" s="283">
        <v>9101.4425000000028</v>
      </c>
      <c r="CZ237" s="283">
        <v>9046.4350000000013</v>
      </c>
      <c r="DA237" s="283">
        <v>8991.4274999999998</v>
      </c>
      <c r="DB237" s="283">
        <v>8936.4199999999983</v>
      </c>
    </row>
    <row r="238" spans="5:106" s="283" customFormat="1">
      <c r="E238" s="283">
        <v>21</v>
      </c>
      <c r="F238" s="284">
        <v>14586</v>
      </c>
      <c r="G238" s="283">
        <v>14576.850000000002</v>
      </c>
      <c r="H238" s="283">
        <v>14567.700000000003</v>
      </c>
      <c r="I238" s="283">
        <v>14558.550000000003</v>
      </c>
      <c r="J238" s="283">
        <v>14549.400000000005</v>
      </c>
      <c r="K238" s="283">
        <v>14540.250000000005</v>
      </c>
      <c r="L238" s="283">
        <v>14531.100000000006</v>
      </c>
      <c r="M238" s="283">
        <v>14521.950000000006</v>
      </c>
      <c r="N238" s="283">
        <v>14512.800000000007</v>
      </c>
      <c r="O238" s="283">
        <v>14503.650000000007</v>
      </c>
      <c r="P238" s="283">
        <v>14494.500000000007</v>
      </c>
      <c r="Q238" s="283">
        <v>14486.445000000007</v>
      </c>
      <c r="R238" s="283">
        <v>14478.390000000005</v>
      </c>
      <c r="S238" s="283">
        <v>14470.335000000003</v>
      </c>
      <c r="T238" s="283">
        <v>14462.280000000002</v>
      </c>
      <c r="U238" s="283">
        <v>14454.225000000002</v>
      </c>
      <c r="V238" s="283">
        <v>14446.170000000002</v>
      </c>
      <c r="W238" s="283">
        <v>14438.115000000002</v>
      </c>
      <c r="X238" s="283">
        <v>14430.060000000001</v>
      </c>
      <c r="Y238" s="283">
        <v>14422.005000000001</v>
      </c>
      <c r="Z238" s="283">
        <v>14413.95</v>
      </c>
      <c r="AA238" s="283">
        <v>14392.560000000001</v>
      </c>
      <c r="AB238" s="283">
        <v>14371.170000000002</v>
      </c>
      <c r="AC238" s="283">
        <v>14349.780000000002</v>
      </c>
      <c r="AD238" s="283">
        <v>14328.390000000003</v>
      </c>
      <c r="AE238" s="283">
        <v>14307.000000000004</v>
      </c>
      <c r="AF238" s="283">
        <v>14286.200000000004</v>
      </c>
      <c r="AG238" s="283">
        <v>14121.868000000013</v>
      </c>
      <c r="AH238" s="283">
        <v>14080.142000000014</v>
      </c>
      <c r="AI238" s="283">
        <v>14038.416000000016</v>
      </c>
      <c r="AJ238" s="283">
        <v>13996.690000000017</v>
      </c>
      <c r="AK238" s="283">
        <v>13938.649000000016</v>
      </c>
      <c r="AL238" s="283">
        <v>13880.608000000017</v>
      </c>
      <c r="AM238" s="283">
        <v>13822.567000000017</v>
      </c>
      <c r="AN238" s="283">
        <v>13764.526000000016</v>
      </c>
      <c r="AO238" s="283">
        <v>13706.485000000015</v>
      </c>
      <c r="AP238" s="283">
        <v>13648.444000000016</v>
      </c>
      <c r="AQ238" s="283">
        <v>13590.403000000017</v>
      </c>
      <c r="AR238" s="283">
        <v>13532.362000000016</v>
      </c>
      <c r="AS238" s="283">
        <v>13474.321000000016</v>
      </c>
      <c r="AT238" s="283">
        <v>13416.280000000017</v>
      </c>
      <c r="AU238" s="283">
        <v>13263.460000000014</v>
      </c>
      <c r="AV238" s="283">
        <v>13110.640000000009</v>
      </c>
      <c r="AW238" s="283">
        <v>12957.820000000003</v>
      </c>
      <c r="AX238" s="283">
        <v>12805</v>
      </c>
      <c r="AY238" s="283">
        <v>12717.890000000003</v>
      </c>
      <c r="AZ238" s="283">
        <v>12630.780000000006</v>
      </c>
      <c r="BA238" s="283">
        <v>12543.670000000009</v>
      </c>
      <c r="BB238" s="283">
        <v>12456.560000000012</v>
      </c>
      <c r="BC238" s="283">
        <v>12378.555000000008</v>
      </c>
      <c r="BD238" s="283">
        <v>12300.550000000003</v>
      </c>
      <c r="BE238" s="283">
        <v>12222.544999999998</v>
      </c>
      <c r="BF238" s="283">
        <v>12144.539999999994</v>
      </c>
      <c r="BG238" s="283">
        <v>12061.327499999992</v>
      </c>
      <c r="BH238" s="283">
        <v>11978.114999999991</v>
      </c>
      <c r="BI238" s="283">
        <v>11894.902499999989</v>
      </c>
      <c r="BJ238" s="283">
        <v>11811.689999999988</v>
      </c>
      <c r="BK238" s="283">
        <v>11774.467499999988</v>
      </c>
      <c r="BL238" s="283">
        <v>11737.244999999988</v>
      </c>
      <c r="BM238" s="283">
        <v>11700.022499999988</v>
      </c>
      <c r="BN238" s="283">
        <v>11662.799999999988</v>
      </c>
      <c r="BO238" s="283">
        <v>11565.224999999991</v>
      </c>
      <c r="BP238" s="283">
        <v>11467.649999999994</v>
      </c>
      <c r="BQ238" s="283">
        <v>11370.074999999997</v>
      </c>
      <c r="BR238" s="283">
        <v>11272.5</v>
      </c>
      <c r="BS238" s="283">
        <v>11199.579999999996</v>
      </c>
      <c r="BT238" s="283">
        <v>11126.659999999993</v>
      </c>
      <c r="BU238" s="283">
        <v>11053.739999999989</v>
      </c>
      <c r="BV238" s="283">
        <v>10980.819999999985</v>
      </c>
      <c r="BW238" s="283">
        <v>10904.189999999991</v>
      </c>
      <c r="BX238" s="283">
        <v>10827.56</v>
      </c>
      <c r="BY238" s="283">
        <v>10750.930000000006</v>
      </c>
      <c r="BZ238" s="283">
        <v>10674.300000000012</v>
      </c>
      <c r="CA238" s="283">
        <v>10568.225000000009</v>
      </c>
      <c r="CB238" s="283">
        <v>10462.150000000005</v>
      </c>
      <c r="CC238" s="283">
        <v>10356.075000000003</v>
      </c>
      <c r="CD238" s="283">
        <v>10250</v>
      </c>
      <c r="CE238" s="283">
        <v>10187.484999999997</v>
      </c>
      <c r="CF238" s="283">
        <v>10124.969999999996</v>
      </c>
      <c r="CG238" s="283">
        <v>10062.454999999993</v>
      </c>
      <c r="CH238" s="283">
        <v>9999.9399999999896</v>
      </c>
      <c r="CI238" s="283">
        <v>9933.9849999999933</v>
      </c>
      <c r="CJ238" s="283">
        <v>9868.0299999999952</v>
      </c>
      <c r="CK238" s="283">
        <v>9802.0749999999989</v>
      </c>
      <c r="CL238" s="283">
        <v>9736.1200000000026</v>
      </c>
      <c r="CM238" s="283">
        <v>9706.8824999999997</v>
      </c>
      <c r="CN238" s="283">
        <v>9677.6449999999986</v>
      </c>
      <c r="CO238" s="283">
        <v>9648.4074999999957</v>
      </c>
      <c r="CP238" s="283">
        <v>9619.1699999999928</v>
      </c>
      <c r="CQ238" s="283">
        <v>9547.4824999999946</v>
      </c>
      <c r="CR238" s="283">
        <v>9475.7949999999946</v>
      </c>
      <c r="CS238" s="283">
        <v>9404.1074999999946</v>
      </c>
      <c r="CT238" s="283">
        <v>9332.4199999999964</v>
      </c>
      <c r="CU238" s="283">
        <v>9270.6049999999996</v>
      </c>
      <c r="CV238" s="283">
        <v>9208.7900000000009</v>
      </c>
      <c r="CW238" s="283">
        <v>9146.9750000000022</v>
      </c>
      <c r="CX238" s="283">
        <v>9085.1600000000035</v>
      </c>
      <c r="CY238" s="283">
        <v>9030.9225000000024</v>
      </c>
      <c r="CZ238" s="283">
        <v>8976.6850000000013</v>
      </c>
      <c r="DA238" s="283">
        <v>8922.4475000000002</v>
      </c>
      <c r="DB238" s="283">
        <v>8868.2099999999991</v>
      </c>
    </row>
    <row r="239" spans="5:106" s="283" customFormat="1">
      <c r="E239" s="283">
        <v>22</v>
      </c>
      <c r="F239" s="284">
        <v>14592</v>
      </c>
      <c r="G239" s="283">
        <v>14582.705000000002</v>
      </c>
      <c r="H239" s="283">
        <v>14573.410000000002</v>
      </c>
      <c r="I239" s="283">
        <v>14564.115000000002</v>
      </c>
      <c r="J239" s="283">
        <v>14554.820000000003</v>
      </c>
      <c r="K239" s="283">
        <v>14545.525000000005</v>
      </c>
      <c r="L239" s="283">
        <v>14536.230000000005</v>
      </c>
      <c r="M239" s="283">
        <v>14526.935000000005</v>
      </c>
      <c r="N239" s="283">
        <v>14517.640000000007</v>
      </c>
      <c r="O239" s="283">
        <v>14508.345000000007</v>
      </c>
      <c r="P239" s="283">
        <v>14499.050000000007</v>
      </c>
      <c r="Q239" s="283">
        <v>14490.481000000007</v>
      </c>
      <c r="R239" s="283">
        <v>14481.912000000006</v>
      </c>
      <c r="S239" s="283">
        <v>14473.343000000004</v>
      </c>
      <c r="T239" s="283">
        <v>14464.774000000005</v>
      </c>
      <c r="U239" s="283">
        <v>14456.205000000005</v>
      </c>
      <c r="V239" s="283">
        <v>14447.636000000004</v>
      </c>
      <c r="W239" s="283">
        <v>14439.067000000003</v>
      </c>
      <c r="X239" s="283">
        <v>14430.498000000003</v>
      </c>
      <c r="Y239" s="283">
        <v>14421.929000000002</v>
      </c>
      <c r="Z239" s="283">
        <v>14413.36</v>
      </c>
      <c r="AA239" s="283">
        <v>14391.970000000001</v>
      </c>
      <c r="AB239" s="283">
        <v>14370.580000000002</v>
      </c>
      <c r="AC239" s="283">
        <v>14349.190000000002</v>
      </c>
      <c r="AD239" s="283">
        <v>14327.800000000003</v>
      </c>
      <c r="AE239" s="283">
        <v>14154.220000000008</v>
      </c>
      <c r="AF239" s="283">
        <v>14102.392000000009</v>
      </c>
      <c r="AG239" s="283">
        <v>14050.564000000009</v>
      </c>
      <c r="AH239" s="283">
        <v>13998.736000000012</v>
      </c>
      <c r="AI239" s="283">
        <v>13946.908000000014</v>
      </c>
      <c r="AJ239" s="283">
        <v>13895.080000000016</v>
      </c>
      <c r="AK239" s="283">
        <v>13840.022000000015</v>
      </c>
      <c r="AL239" s="283">
        <v>13784.964000000016</v>
      </c>
      <c r="AM239" s="283">
        <v>13729.906000000017</v>
      </c>
      <c r="AN239" s="283">
        <v>13674.848000000016</v>
      </c>
      <c r="AO239" s="283">
        <v>13619.790000000015</v>
      </c>
      <c r="AP239" s="283">
        <v>13564.732000000016</v>
      </c>
      <c r="AQ239" s="283">
        <v>13509.674000000017</v>
      </c>
      <c r="AR239" s="283">
        <v>13454.616000000016</v>
      </c>
      <c r="AS239" s="283">
        <v>13399.558000000015</v>
      </c>
      <c r="AT239" s="283">
        <v>13344.500000000016</v>
      </c>
      <c r="AU239" s="283">
        <v>13185.375000000011</v>
      </c>
      <c r="AV239" s="283">
        <v>13026.250000000007</v>
      </c>
      <c r="AW239" s="283">
        <v>12867.125000000004</v>
      </c>
      <c r="AX239" s="283">
        <v>12708</v>
      </c>
      <c r="AY239" s="283">
        <v>12621.530000000002</v>
      </c>
      <c r="AZ239" s="283">
        <v>12535.060000000007</v>
      </c>
      <c r="BA239" s="283">
        <v>12448.590000000009</v>
      </c>
      <c r="BB239" s="283">
        <v>12362.120000000012</v>
      </c>
      <c r="BC239" s="283">
        <v>12283.582500000008</v>
      </c>
      <c r="BD239" s="283">
        <v>12205.045000000002</v>
      </c>
      <c r="BE239" s="283">
        <v>12126.507499999998</v>
      </c>
      <c r="BF239" s="283">
        <v>12047.969999999994</v>
      </c>
      <c r="BG239" s="283">
        <v>11965.427499999993</v>
      </c>
      <c r="BH239" s="283">
        <v>11882.884999999991</v>
      </c>
      <c r="BI239" s="283">
        <v>11800.34249999999</v>
      </c>
      <c r="BJ239" s="283">
        <v>11717.799999999988</v>
      </c>
      <c r="BK239" s="283">
        <v>11680.264999999989</v>
      </c>
      <c r="BL239" s="283">
        <v>11642.729999999989</v>
      </c>
      <c r="BM239" s="283">
        <v>11605.194999999989</v>
      </c>
      <c r="BN239" s="283">
        <v>11567.659999999989</v>
      </c>
      <c r="BO239" s="283">
        <v>11470.432499999992</v>
      </c>
      <c r="BP239" s="283">
        <v>11373.204999999994</v>
      </c>
      <c r="BQ239" s="283">
        <v>11275.977499999997</v>
      </c>
      <c r="BR239" s="283">
        <v>11178.75</v>
      </c>
      <c r="BS239" s="283">
        <v>11106.902499999997</v>
      </c>
      <c r="BT239" s="283">
        <v>11035.054999999993</v>
      </c>
      <c r="BU239" s="283">
        <v>10963.20749999999</v>
      </c>
      <c r="BV239" s="283">
        <v>10891.359999999986</v>
      </c>
      <c r="BW239" s="283">
        <v>10815.439999999991</v>
      </c>
      <c r="BX239" s="283">
        <v>10739.519999999999</v>
      </c>
      <c r="BY239" s="283">
        <v>10663.600000000006</v>
      </c>
      <c r="BZ239" s="283">
        <v>10587.680000000011</v>
      </c>
      <c r="CA239" s="283">
        <v>10480.760000000009</v>
      </c>
      <c r="CB239" s="283">
        <v>10373.840000000006</v>
      </c>
      <c r="CC239" s="283">
        <v>10266.920000000002</v>
      </c>
      <c r="CD239" s="283">
        <v>10160</v>
      </c>
      <c r="CE239" s="283">
        <v>10098.639999999998</v>
      </c>
      <c r="CF239" s="283">
        <v>10037.279999999995</v>
      </c>
      <c r="CG239" s="283">
        <v>9975.9199999999928</v>
      </c>
      <c r="CH239" s="283">
        <v>9914.5599999999904</v>
      </c>
      <c r="CI239" s="283">
        <v>9849.8224999999948</v>
      </c>
      <c r="CJ239" s="283">
        <v>9785.0849999999973</v>
      </c>
      <c r="CK239" s="283">
        <v>9720.3474999999999</v>
      </c>
      <c r="CL239" s="283">
        <v>9655.6100000000024</v>
      </c>
      <c r="CM239" s="283">
        <v>9627.8824999999997</v>
      </c>
      <c r="CN239" s="283">
        <v>9600.1549999999988</v>
      </c>
      <c r="CO239" s="283">
        <v>9572.4274999999961</v>
      </c>
      <c r="CP239" s="283">
        <v>9544.6999999999935</v>
      </c>
      <c r="CQ239" s="283">
        <v>9472.6149999999943</v>
      </c>
      <c r="CR239" s="283">
        <v>9400.5299999999952</v>
      </c>
      <c r="CS239" s="283">
        <v>9328.4449999999961</v>
      </c>
      <c r="CT239" s="283">
        <v>9256.3599999999969</v>
      </c>
      <c r="CU239" s="283">
        <v>9195.7374999999993</v>
      </c>
      <c r="CV239" s="283">
        <v>9135.1149999999998</v>
      </c>
      <c r="CW239" s="283">
        <v>9074.4925000000003</v>
      </c>
      <c r="CX239" s="283">
        <v>9013.8700000000026</v>
      </c>
      <c r="CY239" s="283">
        <v>8960.402500000002</v>
      </c>
      <c r="CZ239" s="283">
        <v>8906.9350000000013</v>
      </c>
      <c r="DA239" s="283">
        <v>8853.4675000000007</v>
      </c>
      <c r="DB239" s="283">
        <v>8800</v>
      </c>
    </row>
    <row r="240" spans="5:106" s="283" customFormat="1">
      <c r="E240" s="283">
        <v>23</v>
      </c>
      <c r="F240" s="284">
        <v>14598</v>
      </c>
      <c r="G240" s="283">
        <v>14588.560000000001</v>
      </c>
      <c r="H240" s="283">
        <v>14579.12</v>
      </c>
      <c r="I240" s="283">
        <v>14569.68</v>
      </c>
      <c r="J240" s="283">
        <v>14560.240000000002</v>
      </c>
      <c r="K240" s="283">
        <v>14550.800000000003</v>
      </c>
      <c r="L240" s="283">
        <v>14541.360000000002</v>
      </c>
      <c r="M240" s="283">
        <v>14531.920000000002</v>
      </c>
      <c r="N240" s="283">
        <v>14522.480000000003</v>
      </c>
      <c r="O240" s="283">
        <v>14513.040000000005</v>
      </c>
      <c r="P240" s="283">
        <v>14503.600000000006</v>
      </c>
      <c r="Q240" s="283">
        <v>14494.517000000005</v>
      </c>
      <c r="R240" s="283">
        <v>14485.434000000005</v>
      </c>
      <c r="S240" s="283">
        <v>14476.351000000004</v>
      </c>
      <c r="T240" s="283">
        <v>14467.268000000004</v>
      </c>
      <c r="U240" s="283">
        <v>14458.185000000003</v>
      </c>
      <c r="V240" s="283">
        <v>14449.102000000003</v>
      </c>
      <c r="W240" s="283">
        <v>14440.019000000002</v>
      </c>
      <c r="X240" s="283">
        <v>14430.936000000002</v>
      </c>
      <c r="Y240" s="283">
        <v>14421.853000000001</v>
      </c>
      <c r="Z240" s="283">
        <v>14412.77</v>
      </c>
      <c r="AA240" s="283">
        <v>14391.380000000001</v>
      </c>
      <c r="AB240" s="283">
        <v>14369.990000000002</v>
      </c>
      <c r="AC240" s="283">
        <v>14348.600000000002</v>
      </c>
      <c r="AD240" s="283">
        <v>14165.050000000007</v>
      </c>
      <c r="AE240" s="283">
        <v>14103.120000000008</v>
      </c>
      <c r="AF240" s="283">
        <v>14041.19000000001</v>
      </c>
      <c r="AG240" s="283">
        <v>13979.260000000011</v>
      </c>
      <c r="AH240" s="283">
        <v>13917.330000000013</v>
      </c>
      <c r="AI240" s="283">
        <v>13855.400000000014</v>
      </c>
      <c r="AJ240" s="283">
        <v>13793.470000000016</v>
      </c>
      <c r="AK240" s="283">
        <v>13741.395000000015</v>
      </c>
      <c r="AL240" s="283">
        <v>13689.320000000016</v>
      </c>
      <c r="AM240" s="283">
        <v>13637.245000000017</v>
      </c>
      <c r="AN240" s="283">
        <v>13585.170000000016</v>
      </c>
      <c r="AO240" s="283">
        <v>13533.095000000016</v>
      </c>
      <c r="AP240" s="283">
        <v>13481.020000000017</v>
      </c>
      <c r="AQ240" s="283">
        <v>13428.945000000018</v>
      </c>
      <c r="AR240" s="283">
        <v>13376.870000000017</v>
      </c>
      <c r="AS240" s="283">
        <v>13324.795000000016</v>
      </c>
      <c r="AT240" s="283">
        <v>13272.720000000016</v>
      </c>
      <c r="AU240" s="283">
        <v>13107.290000000012</v>
      </c>
      <c r="AV240" s="283">
        <v>12941.860000000008</v>
      </c>
      <c r="AW240" s="283">
        <v>12776.430000000004</v>
      </c>
      <c r="AX240" s="283">
        <v>12611</v>
      </c>
      <c r="AY240" s="283">
        <v>12525.170000000002</v>
      </c>
      <c r="AZ240" s="283">
        <v>12439.340000000006</v>
      </c>
      <c r="BA240" s="283">
        <v>12353.510000000009</v>
      </c>
      <c r="BB240" s="283">
        <v>12267.680000000011</v>
      </c>
      <c r="BC240" s="283">
        <v>12188.610000000008</v>
      </c>
      <c r="BD240" s="283">
        <v>12109.540000000003</v>
      </c>
      <c r="BE240" s="283">
        <v>12030.469999999998</v>
      </c>
      <c r="BF240" s="283">
        <v>11951.399999999994</v>
      </c>
      <c r="BG240" s="283">
        <v>11869.527499999993</v>
      </c>
      <c r="BH240" s="283">
        <v>11787.654999999992</v>
      </c>
      <c r="BI240" s="283">
        <v>11705.78249999999</v>
      </c>
      <c r="BJ240" s="283">
        <v>11623.909999999989</v>
      </c>
      <c r="BK240" s="283">
        <v>11586.062499999989</v>
      </c>
      <c r="BL240" s="283">
        <v>11548.214999999989</v>
      </c>
      <c r="BM240" s="283">
        <v>11510.367499999989</v>
      </c>
      <c r="BN240" s="283">
        <v>11472.51999999999</v>
      </c>
      <c r="BO240" s="283">
        <v>11375.639999999992</v>
      </c>
      <c r="BP240" s="283">
        <v>11278.759999999995</v>
      </c>
      <c r="BQ240" s="283">
        <v>11181.879999999997</v>
      </c>
      <c r="BR240" s="283">
        <v>11085</v>
      </c>
      <c r="BS240" s="283">
        <v>11014.224999999997</v>
      </c>
      <c r="BT240" s="283">
        <v>10943.449999999993</v>
      </c>
      <c r="BU240" s="283">
        <v>10872.67499999999</v>
      </c>
      <c r="BV240" s="283">
        <v>10801.899999999987</v>
      </c>
      <c r="BW240" s="283">
        <v>10726.689999999991</v>
      </c>
      <c r="BX240" s="283">
        <v>10651.479999999998</v>
      </c>
      <c r="BY240" s="283">
        <v>10576.270000000004</v>
      </c>
      <c r="BZ240" s="283">
        <v>10501.06000000001</v>
      </c>
      <c r="CA240" s="283">
        <v>10393.295000000009</v>
      </c>
      <c r="CB240" s="283">
        <v>10285.530000000006</v>
      </c>
      <c r="CC240" s="283">
        <v>10177.765000000003</v>
      </c>
      <c r="CD240" s="283">
        <v>10070</v>
      </c>
      <c r="CE240" s="283">
        <v>10009.794999999998</v>
      </c>
      <c r="CF240" s="283">
        <v>9949.5899999999947</v>
      </c>
      <c r="CG240" s="283">
        <v>9889.3849999999929</v>
      </c>
      <c r="CH240" s="283">
        <v>9829.1799999999912</v>
      </c>
      <c r="CI240" s="283">
        <v>9765.6599999999926</v>
      </c>
      <c r="CJ240" s="283">
        <v>9702.1399999999958</v>
      </c>
      <c r="CK240" s="283">
        <v>9638.619999999999</v>
      </c>
      <c r="CL240" s="283">
        <v>9575.1000000000022</v>
      </c>
      <c r="CM240" s="283">
        <v>9548.8824999999997</v>
      </c>
      <c r="CN240" s="283">
        <v>9522.6649999999991</v>
      </c>
      <c r="CO240" s="283">
        <v>9496.4474999999966</v>
      </c>
      <c r="CP240" s="283">
        <v>9470.2299999999941</v>
      </c>
      <c r="CQ240" s="283">
        <v>9397.747499999994</v>
      </c>
      <c r="CR240" s="283">
        <v>9325.2649999999958</v>
      </c>
      <c r="CS240" s="283">
        <v>9252.7824999999975</v>
      </c>
      <c r="CT240" s="283">
        <v>9180.2999999999975</v>
      </c>
      <c r="CU240" s="283">
        <v>9120.869999999999</v>
      </c>
      <c r="CV240" s="283">
        <v>9061.4399999999987</v>
      </c>
      <c r="CW240" s="283">
        <v>9002.01</v>
      </c>
      <c r="CX240" s="283">
        <v>8942.5800000000017</v>
      </c>
      <c r="CY240" s="283">
        <v>0</v>
      </c>
      <c r="CZ240" s="283">
        <v>0</v>
      </c>
      <c r="DA240" s="283">
        <v>0</v>
      </c>
      <c r="DB240" s="283">
        <v>0</v>
      </c>
    </row>
    <row r="241" spans="5:106" s="283" customFormat="1">
      <c r="E241" s="283">
        <v>24</v>
      </c>
      <c r="F241" s="284">
        <v>14604</v>
      </c>
      <c r="G241" s="283">
        <v>14594.415000000001</v>
      </c>
      <c r="H241" s="283">
        <v>14584.83</v>
      </c>
      <c r="I241" s="283">
        <v>14575.244999999999</v>
      </c>
      <c r="J241" s="283">
        <v>14565.66</v>
      </c>
      <c r="K241" s="283">
        <v>14556.075000000001</v>
      </c>
      <c r="L241" s="283">
        <v>14546.490000000002</v>
      </c>
      <c r="M241" s="283">
        <v>14536.905000000002</v>
      </c>
      <c r="N241" s="283">
        <v>14527.320000000003</v>
      </c>
      <c r="O241" s="283">
        <v>14517.735000000004</v>
      </c>
      <c r="P241" s="283">
        <v>14508.150000000005</v>
      </c>
      <c r="Q241" s="283">
        <v>14498.553000000004</v>
      </c>
      <c r="R241" s="283">
        <v>14488.956000000004</v>
      </c>
      <c r="S241" s="283">
        <v>14479.359000000004</v>
      </c>
      <c r="T241" s="283">
        <v>14469.762000000002</v>
      </c>
      <c r="U241" s="283">
        <v>14460.165000000001</v>
      </c>
      <c r="V241" s="283">
        <v>14450.568000000001</v>
      </c>
      <c r="W241" s="283">
        <v>14440.971000000001</v>
      </c>
      <c r="X241" s="283">
        <v>14431.374</v>
      </c>
      <c r="Y241" s="283">
        <v>14421.777</v>
      </c>
      <c r="Z241" s="283">
        <v>14412.18</v>
      </c>
      <c r="AA241" s="283">
        <v>14390.79</v>
      </c>
      <c r="AB241" s="283">
        <v>14369.400000000001</v>
      </c>
      <c r="AC241" s="283">
        <v>14196.084000000006</v>
      </c>
      <c r="AD241" s="283">
        <v>14124.052000000007</v>
      </c>
      <c r="AE241" s="283">
        <v>14052.020000000008</v>
      </c>
      <c r="AF241" s="283">
        <v>13979.98800000001</v>
      </c>
      <c r="AG241" s="283">
        <v>13907.956000000013</v>
      </c>
      <c r="AH241" s="283">
        <v>13835.924000000014</v>
      </c>
      <c r="AI241" s="283">
        <v>13763.892000000014</v>
      </c>
      <c r="AJ241" s="283">
        <v>13691.860000000015</v>
      </c>
      <c r="AK241" s="283">
        <v>13642.768000000015</v>
      </c>
      <c r="AL241" s="283">
        <v>13593.676000000016</v>
      </c>
      <c r="AM241" s="283">
        <v>13544.584000000017</v>
      </c>
      <c r="AN241" s="283">
        <v>13495.492000000017</v>
      </c>
      <c r="AO241" s="283">
        <v>13446.400000000016</v>
      </c>
      <c r="AP241" s="283">
        <v>13397.308000000017</v>
      </c>
      <c r="AQ241" s="283">
        <v>13348.216000000017</v>
      </c>
      <c r="AR241" s="283">
        <v>13299.124000000016</v>
      </c>
      <c r="AS241" s="283">
        <v>13250.032000000016</v>
      </c>
      <c r="AT241" s="283">
        <v>13200.940000000015</v>
      </c>
      <c r="AU241" s="283">
        <v>13029.205000000013</v>
      </c>
      <c r="AV241" s="283">
        <v>12857.470000000008</v>
      </c>
      <c r="AW241" s="283">
        <v>12685.735000000004</v>
      </c>
      <c r="AX241" s="283">
        <v>12514</v>
      </c>
      <c r="AY241" s="283">
        <v>12428.810000000001</v>
      </c>
      <c r="AZ241" s="283">
        <v>12343.620000000004</v>
      </c>
      <c r="BA241" s="283">
        <v>12258.430000000008</v>
      </c>
      <c r="BB241" s="283">
        <v>12173.240000000011</v>
      </c>
      <c r="BC241" s="283">
        <v>12093.637500000008</v>
      </c>
      <c r="BD241" s="283">
        <v>12014.035000000003</v>
      </c>
      <c r="BE241" s="283">
        <v>11934.432499999999</v>
      </c>
      <c r="BF241" s="283">
        <v>11854.829999999994</v>
      </c>
      <c r="BG241" s="283">
        <v>11773.627499999993</v>
      </c>
      <c r="BH241" s="283">
        <v>11692.424999999992</v>
      </c>
      <c r="BI241" s="283">
        <v>11611.222499999991</v>
      </c>
      <c r="BJ241" s="283">
        <v>11530.01999999999</v>
      </c>
      <c r="BK241" s="283">
        <v>11491.85999999999</v>
      </c>
      <c r="BL241" s="283">
        <v>11453.69999999999</v>
      </c>
      <c r="BM241" s="283">
        <v>11415.53999999999</v>
      </c>
      <c r="BN241" s="283">
        <v>11377.37999999999</v>
      </c>
      <c r="BO241" s="283">
        <v>11280.847499999993</v>
      </c>
      <c r="BP241" s="283">
        <v>11184.314999999995</v>
      </c>
      <c r="BQ241" s="283">
        <v>11087.782499999998</v>
      </c>
      <c r="BR241" s="283">
        <v>10991.25</v>
      </c>
      <c r="BS241" s="283">
        <v>10921.547499999997</v>
      </c>
      <c r="BT241" s="283">
        <v>10851.844999999994</v>
      </c>
      <c r="BU241" s="283">
        <v>10782.142499999991</v>
      </c>
      <c r="BV241" s="283">
        <v>10712.439999999988</v>
      </c>
      <c r="BW241" s="283">
        <v>10637.939999999993</v>
      </c>
      <c r="BX241" s="283">
        <v>10563.439999999999</v>
      </c>
      <c r="BY241" s="283">
        <v>10488.940000000004</v>
      </c>
      <c r="BZ241" s="283">
        <v>10414.44000000001</v>
      </c>
      <c r="CA241" s="283">
        <v>10305.830000000007</v>
      </c>
      <c r="CB241" s="283">
        <v>10197.220000000005</v>
      </c>
      <c r="CC241" s="283">
        <v>10088.610000000002</v>
      </c>
      <c r="CD241" s="283">
        <v>9980</v>
      </c>
      <c r="CE241" s="283">
        <v>9920.9499999999971</v>
      </c>
      <c r="CF241" s="283">
        <v>9861.899999999996</v>
      </c>
      <c r="CG241" s="283">
        <v>9802.8499999999949</v>
      </c>
      <c r="CH241" s="283">
        <v>9743.799999999992</v>
      </c>
      <c r="CI241" s="283">
        <v>9681.497499999994</v>
      </c>
      <c r="CJ241" s="283">
        <v>9619.1949999999979</v>
      </c>
      <c r="CK241" s="283">
        <v>9556.8924999999999</v>
      </c>
      <c r="CL241" s="283">
        <v>9494.590000000002</v>
      </c>
      <c r="CM241" s="283">
        <v>9469.8824999999997</v>
      </c>
      <c r="CN241" s="283">
        <v>9445.1749999999993</v>
      </c>
      <c r="CO241" s="283">
        <v>9420.467499999997</v>
      </c>
      <c r="CP241" s="283">
        <v>9395.7599999999948</v>
      </c>
      <c r="CQ241" s="283">
        <v>9322.8799999999956</v>
      </c>
      <c r="CR241" s="283">
        <v>9249.9999999999964</v>
      </c>
      <c r="CS241" s="283">
        <v>9177.1199999999972</v>
      </c>
      <c r="CT241" s="283">
        <v>9104.239999999998</v>
      </c>
      <c r="CU241" s="283">
        <v>9046.0024999999987</v>
      </c>
      <c r="CV241" s="283">
        <v>8987.7649999999994</v>
      </c>
      <c r="CW241" s="283">
        <v>8929.5275000000001</v>
      </c>
      <c r="CX241" s="283">
        <v>8871.2900000000009</v>
      </c>
      <c r="CY241" s="283">
        <v>0</v>
      </c>
      <c r="CZ241" s="283">
        <v>0</v>
      </c>
      <c r="DA241" s="283">
        <v>0</v>
      </c>
      <c r="DB241" s="283">
        <v>0</v>
      </c>
    </row>
    <row r="242" spans="5:106" s="283" customFormat="1">
      <c r="E242" s="283">
        <v>25</v>
      </c>
      <c r="F242" s="284">
        <v>14610</v>
      </c>
      <c r="G242" s="283">
        <v>14600.27</v>
      </c>
      <c r="H242" s="283">
        <v>14590.54</v>
      </c>
      <c r="I242" s="283">
        <v>14580.810000000001</v>
      </c>
      <c r="J242" s="283">
        <v>14571.080000000002</v>
      </c>
      <c r="K242" s="283">
        <v>14561.350000000002</v>
      </c>
      <c r="L242" s="283">
        <v>14551.620000000003</v>
      </c>
      <c r="M242" s="283">
        <v>14541.890000000003</v>
      </c>
      <c r="N242" s="283">
        <v>14532.160000000003</v>
      </c>
      <c r="O242" s="283">
        <v>14522.430000000004</v>
      </c>
      <c r="P242" s="283">
        <v>14512.700000000004</v>
      </c>
      <c r="Q242" s="283">
        <v>14502.589000000004</v>
      </c>
      <c r="R242" s="283">
        <v>14492.478000000005</v>
      </c>
      <c r="S242" s="283">
        <v>14482.367000000006</v>
      </c>
      <c r="T242" s="283">
        <v>14472.256000000005</v>
      </c>
      <c r="U242" s="283">
        <v>14462.145000000004</v>
      </c>
      <c r="V242" s="283">
        <v>14452.034000000003</v>
      </c>
      <c r="W242" s="283">
        <v>14441.923000000003</v>
      </c>
      <c r="X242" s="283">
        <v>14431.812000000002</v>
      </c>
      <c r="Y242" s="283">
        <v>14421.701000000001</v>
      </c>
      <c r="Z242" s="283">
        <v>14411.59</v>
      </c>
      <c r="AA242" s="283">
        <v>14390.2</v>
      </c>
      <c r="AB242" s="283">
        <v>14247.322000000002</v>
      </c>
      <c r="AC242" s="283">
        <v>14165.188000000002</v>
      </c>
      <c r="AD242" s="283">
        <v>14083.054000000004</v>
      </c>
      <c r="AE242" s="283">
        <v>14000.920000000006</v>
      </c>
      <c r="AF242" s="283">
        <v>13918.786000000007</v>
      </c>
      <c r="AG242" s="283">
        <v>13836.652000000009</v>
      </c>
      <c r="AH242" s="283">
        <v>13754.518000000011</v>
      </c>
      <c r="AI242" s="283">
        <v>13672.384000000013</v>
      </c>
      <c r="AJ242" s="283">
        <v>13590.250000000015</v>
      </c>
      <c r="AK242" s="283">
        <v>13544.141000000014</v>
      </c>
      <c r="AL242" s="283">
        <v>13498.032000000016</v>
      </c>
      <c r="AM242" s="283">
        <v>13451.923000000017</v>
      </c>
      <c r="AN242" s="283">
        <v>13405.814000000017</v>
      </c>
      <c r="AO242" s="283">
        <v>13359.705000000016</v>
      </c>
      <c r="AP242" s="283">
        <v>13313.596000000016</v>
      </c>
      <c r="AQ242" s="283">
        <v>13267.487000000016</v>
      </c>
      <c r="AR242" s="283">
        <v>13221.378000000015</v>
      </c>
      <c r="AS242" s="283">
        <v>13175.269000000015</v>
      </c>
      <c r="AT242" s="283">
        <v>13129.160000000014</v>
      </c>
      <c r="AU242" s="283">
        <v>12951.12000000001</v>
      </c>
      <c r="AV242" s="283">
        <v>12773.080000000007</v>
      </c>
      <c r="AW242" s="283">
        <v>12595.040000000005</v>
      </c>
      <c r="AX242" s="283">
        <v>12417</v>
      </c>
      <c r="AY242" s="283">
        <v>12332.450000000003</v>
      </c>
      <c r="AZ242" s="283">
        <v>12247.900000000005</v>
      </c>
      <c r="BA242" s="283">
        <v>12163.350000000008</v>
      </c>
      <c r="BB242" s="283">
        <v>12078.80000000001</v>
      </c>
      <c r="BC242" s="283">
        <v>11998.665000000006</v>
      </c>
      <c r="BD242" s="283">
        <v>11918.530000000002</v>
      </c>
      <c r="BE242" s="283">
        <v>11838.394999999999</v>
      </c>
      <c r="BF242" s="283">
        <v>11758.259999999995</v>
      </c>
      <c r="BG242" s="283">
        <v>11677.727499999994</v>
      </c>
      <c r="BH242" s="283">
        <v>11597.194999999992</v>
      </c>
      <c r="BI242" s="283">
        <v>11516.662499999991</v>
      </c>
      <c r="BJ242" s="283">
        <v>11436.12999999999</v>
      </c>
      <c r="BK242" s="283">
        <v>11397.65749999999</v>
      </c>
      <c r="BL242" s="283">
        <v>11359.18499999999</v>
      </c>
      <c r="BM242" s="283">
        <v>11320.712499999991</v>
      </c>
      <c r="BN242" s="283">
        <v>11282.239999999991</v>
      </c>
      <c r="BO242" s="283">
        <v>11186.054999999993</v>
      </c>
      <c r="BP242" s="283">
        <v>11089.869999999995</v>
      </c>
      <c r="BQ242" s="283">
        <v>10993.684999999998</v>
      </c>
      <c r="BR242" s="283">
        <v>10897.5</v>
      </c>
      <c r="BS242" s="283">
        <v>10828.869999999997</v>
      </c>
      <c r="BT242" s="283">
        <v>10760.239999999994</v>
      </c>
      <c r="BU242" s="283">
        <v>10691.609999999991</v>
      </c>
      <c r="BV242" s="283">
        <v>10622.979999999989</v>
      </c>
      <c r="BW242" s="283">
        <v>10549.189999999995</v>
      </c>
      <c r="BX242" s="283">
        <v>10475.4</v>
      </c>
      <c r="BY242" s="283">
        <v>10401.610000000004</v>
      </c>
      <c r="BZ242" s="283">
        <v>10327.820000000009</v>
      </c>
      <c r="CA242" s="283">
        <v>10218.365000000005</v>
      </c>
      <c r="CB242" s="283">
        <v>10108.910000000003</v>
      </c>
      <c r="CC242" s="283">
        <v>9999.4550000000017</v>
      </c>
      <c r="CD242" s="283">
        <v>9890</v>
      </c>
      <c r="CE242" s="283">
        <v>9832.1049999999996</v>
      </c>
      <c r="CF242" s="283">
        <v>9774.2099999999973</v>
      </c>
      <c r="CG242" s="283">
        <v>9716.3149999999951</v>
      </c>
      <c r="CH242" s="283">
        <v>9658.4199999999928</v>
      </c>
      <c r="CI242" s="283">
        <v>9597.3349999999955</v>
      </c>
      <c r="CJ242" s="283">
        <v>9536.2499999999964</v>
      </c>
      <c r="CK242" s="283">
        <v>9475.1649999999991</v>
      </c>
      <c r="CL242" s="283">
        <v>9414.0800000000017</v>
      </c>
      <c r="CM242" s="283">
        <v>9390.8824999999997</v>
      </c>
      <c r="CN242" s="283">
        <v>9367.6849999999995</v>
      </c>
      <c r="CO242" s="283">
        <v>9344.4874999999975</v>
      </c>
      <c r="CP242" s="283">
        <v>9321.2899999999954</v>
      </c>
      <c r="CQ242" s="283">
        <v>9248.0124999999971</v>
      </c>
      <c r="CR242" s="283">
        <v>9174.7349999999969</v>
      </c>
      <c r="CS242" s="283">
        <v>9101.4574999999968</v>
      </c>
      <c r="CT242" s="283">
        <v>9028.1799999999985</v>
      </c>
      <c r="CU242" s="283">
        <v>8971.1349999999984</v>
      </c>
      <c r="CV242" s="283">
        <v>8914.09</v>
      </c>
      <c r="CW242" s="283">
        <v>8857.0450000000001</v>
      </c>
      <c r="CX242" s="283">
        <v>8800</v>
      </c>
      <c r="CY242" s="283">
        <v>0</v>
      </c>
      <c r="CZ242" s="283">
        <v>0</v>
      </c>
      <c r="DA242" s="283">
        <v>0</v>
      </c>
      <c r="DB242" s="283">
        <v>0</v>
      </c>
    </row>
    <row r="243" spans="5:106" s="283" customFormat="1">
      <c r="E243" s="283">
        <v>26</v>
      </c>
      <c r="F243" s="284">
        <v>14616</v>
      </c>
      <c r="G243" s="283">
        <v>14606.125</v>
      </c>
      <c r="H243" s="283">
        <v>14596.250000000002</v>
      </c>
      <c r="I243" s="283">
        <v>14586.375000000004</v>
      </c>
      <c r="J243" s="283">
        <v>14576.500000000004</v>
      </c>
      <c r="K243" s="283">
        <v>14566.625000000004</v>
      </c>
      <c r="L243" s="283">
        <v>14556.750000000004</v>
      </c>
      <c r="M243" s="283">
        <v>14546.875000000004</v>
      </c>
      <c r="N243" s="283">
        <v>14537.000000000004</v>
      </c>
      <c r="O243" s="283">
        <v>14527.125000000004</v>
      </c>
      <c r="P243" s="283">
        <v>14517.250000000004</v>
      </c>
      <c r="Q243" s="283">
        <v>14501.562222222226</v>
      </c>
      <c r="R243" s="283">
        <v>14485.874444444449</v>
      </c>
      <c r="S243" s="283">
        <v>14470.186666666672</v>
      </c>
      <c r="T243" s="283">
        <v>14454.498888888895</v>
      </c>
      <c r="U243" s="283">
        <v>14438.811111111117</v>
      </c>
      <c r="V243" s="283">
        <v>14423.12333333334</v>
      </c>
      <c r="W243" s="283">
        <v>14407.435555555563</v>
      </c>
      <c r="X243" s="283">
        <v>14391.747777777786</v>
      </c>
      <c r="Y243" s="283">
        <v>14376.060000000009</v>
      </c>
      <c r="Z243" s="283">
        <v>14411</v>
      </c>
      <c r="AA243" s="283">
        <v>14318.764000000003</v>
      </c>
      <c r="AB243" s="283">
        <v>14226.528000000004</v>
      </c>
      <c r="AC243" s="283">
        <v>14134.292000000005</v>
      </c>
      <c r="AD243" s="283">
        <v>14042.056000000008</v>
      </c>
      <c r="AE243" s="283">
        <v>13949.820000000009</v>
      </c>
      <c r="AF243" s="283">
        <v>13857.58400000001</v>
      </c>
      <c r="AG243" s="283">
        <v>13765.348000000011</v>
      </c>
      <c r="AH243" s="283">
        <v>13673.112000000012</v>
      </c>
      <c r="AI243" s="283">
        <v>13580.876000000013</v>
      </c>
      <c r="AJ243" s="283">
        <v>13488.640000000014</v>
      </c>
      <c r="AK243" s="283">
        <v>13445.514000000014</v>
      </c>
      <c r="AL243" s="283">
        <v>13402.388000000015</v>
      </c>
      <c r="AM243" s="283">
        <v>13359.262000000015</v>
      </c>
      <c r="AN243" s="283">
        <v>13316.136000000015</v>
      </c>
      <c r="AO243" s="283">
        <v>13273.010000000015</v>
      </c>
      <c r="AP243" s="283">
        <v>13229.884000000015</v>
      </c>
      <c r="AQ243" s="283">
        <v>13186.758000000014</v>
      </c>
      <c r="AR243" s="283">
        <v>13143.632000000014</v>
      </c>
      <c r="AS243" s="283">
        <v>13100.506000000014</v>
      </c>
      <c r="AT243" s="283">
        <v>13057.380000000014</v>
      </c>
      <c r="AU243" s="283">
        <v>12873.035000000011</v>
      </c>
      <c r="AV243" s="283">
        <v>12688.690000000006</v>
      </c>
      <c r="AW243" s="283">
        <v>12504.345000000003</v>
      </c>
      <c r="AX243" s="283">
        <v>12320</v>
      </c>
      <c r="AY243" s="283">
        <v>12236.090000000004</v>
      </c>
      <c r="AZ243" s="283">
        <v>12152.180000000006</v>
      </c>
      <c r="BA243" s="283">
        <v>12068.270000000008</v>
      </c>
      <c r="BB243" s="283">
        <v>11984.36000000001</v>
      </c>
      <c r="BC243" s="283">
        <v>11903.692500000005</v>
      </c>
      <c r="BD243" s="283">
        <v>11823.025000000001</v>
      </c>
      <c r="BE243" s="283">
        <v>11742.357499999998</v>
      </c>
      <c r="BF243" s="283">
        <v>11661.689999999995</v>
      </c>
      <c r="BG243" s="283">
        <v>11581.827499999994</v>
      </c>
      <c r="BH243" s="283">
        <v>11501.964999999993</v>
      </c>
      <c r="BI243" s="283">
        <v>11422.102499999992</v>
      </c>
      <c r="BJ243" s="283">
        <v>11342.239999999991</v>
      </c>
      <c r="BK243" s="283">
        <v>11303.454999999991</v>
      </c>
      <c r="BL243" s="283">
        <v>11264.669999999991</v>
      </c>
      <c r="BM243" s="283">
        <v>11225.884999999991</v>
      </c>
      <c r="BN243" s="283">
        <v>11187.099999999991</v>
      </c>
      <c r="BO243" s="283">
        <v>11091.262499999993</v>
      </c>
      <c r="BP243" s="283">
        <v>10995.424999999996</v>
      </c>
      <c r="BQ243" s="283">
        <v>10899.587499999998</v>
      </c>
      <c r="BR243" s="283">
        <v>10803.75</v>
      </c>
      <c r="BS243" s="283">
        <v>10736.192499999997</v>
      </c>
      <c r="BT243" s="283">
        <v>10668.634999999995</v>
      </c>
      <c r="BU243" s="283">
        <v>10601.077499999992</v>
      </c>
      <c r="BV243" s="283">
        <v>10533.51999999999</v>
      </c>
      <c r="BW243" s="283">
        <v>10460.439999999995</v>
      </c>
      <c r="BX243" s="283">
        <v>10387.359999999999</v>
      </c>
      <c r="BY243" s="283">
        <v>10314.280000000002</v>
      </c>
      <c r="BZ243" s="283">
        <v>10241.200000000008</v>
      </c>
      <c r="CA243" s="283">
        <v>10130.900000000005</v>
      </c>
      <c r="CB243" s="283">
        <v>10020.600000000004</v>
      </c>
      <c r="CC243" s="283">
        <v>9910.3000000000029</v>
      </c>
      <c r="CD243" s="283">
        <v>9800</v>
      </c>
      <c r="CE243" s="283">
        <v>9743.2599999999984</v>
      </c>
      <c r="CF243" s="283">
        <v>9686.5199999999968</v>
      </c>
      <c r="CG243" s="283">
        <v>9629.7799999999952</v>
      </c>
      <c r="CH243" s="283">
        <v>9573.0399999999936</v>
      </c>
      <c r="CI243" s="283">
        <v>9513.1724999999969</v>
      </c>
      <c r="CJ243" s="283">
        <v>9453.3049999999985</v>
      </c>
      <c r="CK243" s="283">
        <v>9393.4375</v>
      </c>
      <c r="CL243" s="283">
        <v>9333.5700000000015</v>
      </c>
      <c r="CM243" s="283">
        <v>9311.8824999999997</v>
      </c>
      <c r="CN243" s="283">
        <v>9290.1949999999997</v>
      </c>
      <c r="CO243" s="283">
        <v>9268.5074999999979</v>
      </c>
      <c r="CP243" s="283">
        <v>9246.8199999999961</v>
      </c>
      <c r="CQ243" s="283">
        <v>9173.1449999999968</v>
      </c>
      <c r="CR243" s="283">
        <v>9099.4699999999975</v>
      </c>
      <c r="CS243" s="283">
        <v>9025.7949999999983</v>
      </c>
      <c r="CT243" s="283">
        <v>8952.119999999999</v>
      </c>
      <c r="CU243" s="283">
        <v>0</v>
      </c>
      <c r="CV243" s="283">
        <v>0</v>
      </c>
      <c r="CW243" s="283">
        <v>0</v>
      </c>
      <c r="CX243" s="283">
        <v>0</v>
      </c>
      <c r="CY243" s="283">
        <v>0</v>
      </c>
      <c r="CZ243" s="283">
        <v>0</v>
      </c>
      <c r="DA243" s="283">
        <v>0</v>
      </c>
      <c r="DB243" s="283">
        <v>0</v>
      </c>
    </row>
    <row r="244" spans="5:106" s="283" customFormat="1">
      <c r="E244" s="283">
        <v>27</v>
      </c>
      <c r="F244" s="284">
        <v>14622</v>
      </c>
      <c r="G244" s="283">
        <v>14611.98</v>
      </c>
      <c r="H244" s="283">
        <v>14601.960000000001</v>
      </c>
      <c r="I244" s="283">
        <v>14591.940000000002</v>
      </c>
      <c r="J244" s="283">
        <v>14581.920000000002</v>
      </c>
      <c r="K244" s="283">
        <v>14571.900000000001</v>
      </c>
      <c r="L244" s="283">
        <v>14561.880000000003</v>
      </c>
      <c r="M244" s="283">
        <v>14551.860000000004</v>
      </c>
      <c r="N244" s="283">
        <v>14541.840000000004</v>
      </c>
      <c r="O244" s="283">
        <v>14531.820000000003</v>
      </c>
      <c r="P244" s="283">
        <v>14521.800000000003</v>
      </c>
      <c r="Q244" s="283">
        <v>14506.040000000005</v>
      </c>
      <c r="R244" s="283">
        <v>14490.280000000004</v>
      </c>
      <c r="S244" s="283">
        <v>14474.520000000004</v>
      </c>
      <c r="T244" s="283">
        <v>14458.760000000006</v>
      </c>
      <c r="U244" s="283">
        <v>14443.000000000007</v>
      </c>
      <c r="V244" s="283">
        <v>14427.240000000007</v>
      </c>
      <c r="W244" s="283">
        <v>14411.480000000007</v>
      </c>
      <c r="X244" s="283">
        <v>14393.770000000008</v>
      </c>
      <c r="Y244" s="283">
        <v>14421.18</v>
      </c>
      <c r="Z244" s="283">
        <v>14410</v>
      </c>
      <c r="AA244" s="283">
        <v>14307.703000000001</v>
      </c>
      <c r="AB244" s="283">
        <v>14205.406000000003</v>
      </c>
      <c r="AC244" s="283">
        <v>14103.109000000004</v>
      </c>
      <c r="AD244" s="283">
        <v>14000.812000000005</v>
      </c>
      <c r="AE244" s="283">
        <v>13898.515000000007</v>
      </c>
      <c r="AF244" s="283">
        <v>13796.218000000008</v>
      </c>
      <c r="AG244" s="283">
        <v>13693.921000000009</v>
      </c>
      <c r="AH244" s="283">
        <v>13591.624000000011</v>
      </c>
      <c r="AI244" s="283">
        <v>13489.327000000012</v>
      </c>
      <c r="AJ244" s="283">
        <v>13387.030000000013</v>
      </c>
      <c r="AK244" s="283">
        <v>13346.887000000013</v>
      </c>
      <c r="AL244" s="283">
        <v>13306.744000000013</v>
      </c>
      <c r="AM244" s="283">
        <v>13266.601000000013</v>
      </c>
      <c r="AN244" s="283">
        <v>13226.458000000013</v>
      </c>
      <c r="AO244" s="283">
        <v>13186.315000000013</v>
      </c>
      <c r="AP244" s="283">
        <v>13146.172000000013</v>
      </c>
      <c r="AQ244" s="283">
        <v>13106.029000000013</v>
      </c>
      <c r="AR244" s="283">
        <v>13065.886000000013</v>
      </c>
      <c r="AS244" s="283">
        <v>13025.743000000013</v>
      </c>
      <c r="AT244" s="283">
        <v>12985.600000000013</v>
      </c>
      <c r="AU244" s="283">
        <v>12794.95000000001</v>
      </c>
      <c r="AV244" s="283">
        <v>12604.300000000007</v>
      </c>
      <c r="AW244" s="283">
        <v>12413.650000000003</v>
      </c>
      <c r="AX244" s="283">
        <v>12223</v>
      </c>
      <c r="AY244" s="283">
        <v>12139.730000000003</v>
      </c>
      <c r="AZ244" s="283">
        <v>12056.460000000005</v>
      </c>
      <c r="BA244" s="283">
        <v>11973.190000000006</v>
      </c>
      <c r="BB244" s="283">
        <v>11889.920000000009</v>
      </c>
      <c r="BC244" s="283">
        <v>11808.720000000005</v>
      </c>
      <c r="BD244" s="283">
        <v>11727.520000000002</v>
      </c>
      <c r="BE244" s="283">
        <v>11646.32</v>
      </c>
      <c r="BF244" s="283">
        <v>11565.119999999995</v>
      </c>
      <c r="BG244" s="283">
        <v>11485.927499999994</v>
      </c>
      <c r="BH244" s="283">
        <v>11406.734999999993</v>
      </c>
      <c r="BI244" s="283">
        <v>11327.542499999992</v>
      </c>
      <c r="BJ244" s="283">
        <v>11248.349999999991</v>
      </c>
      <c r="BK244" s="283">
        <v>11209.252499999991</v>
      </c>
      <c r="BL244" s="283">
        <v>11170.154999999992</v>
      </c>
      <c r="BM244" s="283">
        <v>11131.057499999992</v>
      </c>
      <c r="BN244" s="283">
        <v>11091.959999999992</v>
      </c>
      <c r="BO244" s="283">
        <v>10996.469999999994</v>
      </c>
      <c r="BP244" s="283">
        <v>10900.979999999996</v>
      </c>
      <c r="BQ244" s="283">
        <v>10805.489999999998</v>
      </c>
      <c r="BR244" s="283">
        <v>10710</v>
      </c>
      <c r="BS244" s="283">
        <v>10643.514999999998</v>
      </c>
      <c r="BT244" s="283">
        <v>10577.029999999995</v>
      </c>
      <c r="BU244" s="283">
        <v>10510.544999999993</v>
      </c>
      <c r="BV244" s="283">
        <v>10444.05999999999</v>
      </c>
      <c r="BW244" s="283">
        <v>10371.689999999995</v>
      </c>
      <c r="BX244" s="283">
        <v>10299.319999999998</v>
      </c>
      <c r="BY244" s="283">
        <v>10226.950000000003</v>
      </c>
      <c r="BZ244" s="283">
        <v>10154.580000000007</v>
      </c>
      <c r="CA244" s="283">
        <v>10043.435000000005</v>
      </c>
      <c r="CB244" s="283">
        <v>9932.2900000000045</v>
      </c>
      <c r="CC244" s="283">
        <v>9821.1450000000023</v>
      </c>
      <c r="CD244" s="283">
        <v>9710</v>
      </c>
      <c r="CE244" s="283">
        <v>9654.4149999999972</v>
      </c>
      <c r="CF244" s="283">
        <v>9598.8299999999963</v>
      </c>
      <c r="CG244" s="283">
        <v>9543.2449999999953</v>
      </c>
      <c r="CH244" s="283">
        <v>9487.6599999999944</v>
      </c>
      <c r="CI244" s="283">
        <v>9429.0099999999948</v>
      </c>
      <c r="CJ244" s="283">
        <v>9370.3599999999969</v>
      </c>
      <c r="CK244" s="283">
        <v>9311.7099999999991</v>
      </c>
      <c r="CL244" s="283">
        <v>9253.0600000000013</v>
      </c>
      <c r="CM244" s="283">
        <v>9232.8824999999997</v>
      </c>
      <c r="CN244" s="283">
        <v>9212.7049999999999</v>
      </c>
      <c r="CO244" s="283">
        <v>9192.5274999999983</v>
      </c>
      <c r="CP244" s="283">
        <v>9172.3499999999967</v>
      </c>
      <c r="CQ244" s="283">
        <v>9098.2774999999965</v>
      </c>
      <c r="CR244" s="283">
        <v>9024.2049999999981</v>
      </c>
      <c r="CS244" s="283">
        <v>8950.1324999999997</v>
      </c>
      <c r="CT244" s="283">
        <v>8876.06</v>
      </c>
      <c r="CU244" s="283">
        <v>0</v>
      </c>
      <c r="CV244" s="283">
        <v>0</v>
      </c>
      <c r="CW244" s="283">
        <v>0</v>
      </c>
      <c r="CX244" s="283">
        <v>0</v>
      </c>
      <c r="CY244" s="283">
        <v>0</v>
      </c>
      <c r="CZ244" s="283">
        <v>0</v>
      </c>
      <c r="DA244" s="283">
        <v>0</v>
      </c>
      <c r="DB244" s="283">
        <v>0</v>
      </c>
    </row>
    <row r="245" spans="5:106" s="283" customFormat="1">
      <c r="E245" s="283">
        <v>28</v>
      </c>
      <c r="F245" s="284">
        <v>14628</v>
      </c>
      <c r="G245" s="283">
        <v>14617.834999999999</v>
      </c>
      <c r="H245" s="283">
        <v>14607.67</v>
      </c>
      <c r="I245" s="283">
        <v>14597.505000000001</v>
      </c>
      <c r="J245" s="283">
        <v>14587.34</v>
      </c>
      <c r="K245" s="283">
        <v>14577.174999999999</v>
      </c>
      <c r="L245" s="283">
        <v>14567.01</v>
      </c>
      <c r="M245" s="283">
        <v>14556.845000000001</v>
      </c>
      <c r="N245" s="283">
        <v>14546.68</v>
      </c>
      <c r="O245" s="283">
        <v>14536.515000000001</v>
      </c>
      <c r="P245" s="283">
        <v>14526.350000000002</v>
      </c>
      <c r="Q245" s="283">
        <v>14510.460000000003</v>
      </c>
      <c r="R245" s="283">
        <v>14494.570000000003</v>
      </c>
      <c r="S245" s="283">
        <v>14478.680000000004</v>
      </c>
      <c r="T245" s="283">
        <v>14462.790000000005</v>
      </c>
      <c r="U245" s="283">
        <v>14446.900000000005</v>
      </c>
      <c r="V245" s="283">
        <v>14429.190000000006</v>
      </c>
      <c r="W245" s="283">
        <v>14359.323000000004</v>
      </c>
      <c r="X245" s="283">
        <v>14335.462000000003</v>
      </c>
      <c r="Y245" s="283">
        <v>14311.601000000002</v>
      </c>
      <c r="Z245" s="283">
        <v>14287.740000000002</v>
      </c>
      <c r="AA245" s="283">
        <v>14187.508000000002</v>
      </c>
      <c r="AB245" s="283">
        <v>14087.276000000003</v>
      </c>
      <c r="AC245" s="283">
        <v>13987.044000000005</v>
      </c>
      <c r="AD245" s="283">
        <v>13886.812000000005</v>
      </c>
      <c r="AE245" s="283">
        <v>13786.580000000005</v>
      </c>
      <c r="AF245" s="283">
        <v>13686.348000000007</v>
      </c>
      <c r="AG245" s="283">
        <v>13586.116000000009</v>
      </c>
      <c r="AH245" s="283">
        <v>13485.884000000009</v>
      </c>
      <c r="AI245" s="283">
        <v>13385.652000000011</v>
      </c>
      <c r="AJ245" s="283">
        <v>13285.420000000013</v>
      </c>
      <c r="AK245" s="283">
        <v>13248.260000000013</v>
      </c>
      <c r="AL245" s="283">
        <v>13211.100000000011</v>
      </c>
      <c r="AM245" s="283">
        <v>13173.940000000011</v>
      </c>
      <c r="AN245" s="283">
        <v>13136.780000000012</v>
      </c>
      <c r="AO245" s="283">
        <v>13099.620000000012</v>
      </c>
      <c r="AP245" s="283">
        <v>13062.460000000012</v>
      </c>
      <c r="AQ245" s="283">
        <v>13025.300000000012</v>
      </c>
      <c r="AR245" s="283">
        <v>12988.140000000012</v>
      </c>
      <c r="AS245" s="283">
        <v>12950.980000000012</v>
      </c>
      <c r="AT245" s="283">
        <v>12913.820000000012</v>
      </c>
      <c r="AU245" s="283">
        <v>12716.865000000009</v>
      </c>
      <c r="AV245" s="283">
        <v>12519.910000000007</v>
      </c>
      <c r="AW245" s="283">
        <v>12322.955000000004</v>
      </c>
      <c r="AX245" s="283">
        <v>12126</v>
      </c>
      <c r="AY245" s="283">
        <v>12043.370000000003</v>
      </c>
      <c r="AZ245" s="283">
        <v>11960.740000000003</v>
      </c>
      <c r="BA245" s="283">
        <v>11878.110000000006</v>
      </c>
      <c r="BB245" s="283">
        <v>11795.480000000009</v>
      </c>
      <c r="BC245" s="283">
        <v>11713.747500000005</v>
      </c>
      <c r="BD245" s="283">
        <v>11632.015000000003</v>
      </c>
      <c r="BE245" s="283">
        <v>11550.282499999999</v>
      </c>
      <c r="BF245" s="283">
        <v>11468.549999999996</v>
      </c>
      <c r="BG245" s="283">
        <v>11390.027499999995</v>
      </c>
      <c r="BH245" s="283">
        <v>11311.504999999994</v>
      </c>
      <c r="BI245" s="283">
        <v>11232.982499999993</v>
      </c>
      <c r="BJ245" s="283">
        <v>11154.459999999992</v>
      </c>
      <c r="BK245" s="283">
        <v>11115.049999999992</v>
      </c>
      <c r="BL245" s="283">
        <v>11075.639999999992</v>
      </c>
      <c r="BM245" s="283">
        <v>11036.229999999992</v>
      </c>
      <c r="BN245" s="283">
        <v>10996.819999999992</v>
      </c>
      <c r="BO245" s="283">
        <v>10901.677499999994</v>
      </c>
      <c r="BP245" s="283">
        <v>10806.534999999996</v>
      </c>
      <c r="BQ245" s="283">
        <v>10711.392499999998</v>
      </c>
      <c r="BR245" s="283">
        <v>10616.25</v>
      </c>
      <c r="BS245" s="283">
        <v>10550.837499999998</v>
      </c>
      <c r="BT245" s="283">
        <v>10485.424999999996</v>
      </c>
      <c r="BU245" s="283">
        <v>10420.012499999993</v>
      </c>
      <c r="BV245" s="283">
        <v>10354.599999999991</v>
      </c>
      <c r="BW245" s="283">
        <v>10282.939999999995</v>
      </c>
      <c r="BX245" s="283">
        <v>10211.279999999999</v>
      </c>
      <c r="BY245" s="283">
        <v>10139.620000000003</v>
      </c>
      <c r="BZ245" s="283">
        <v>10067.960000000006</v>
      </c>
      <c r="CA245" s="283">
        <v>9955.9700000000048</v>
      </c>
      <c r="CB245" s="283">
        <v>9843.9800000000032</v>
      </c>
      <c r="CC245" s="283">
        <v>9731.9900000000016</v>
      </c>
      <c r="CD245" s="283">
        <v>9620</v>
      </c>
      <c r="CE245" s="283">
        <v>9565.57</v>
      </c>
      <c r="CF245" s="283">
        <v>9511.1399999999976</v>
      </c>
      <c r="CG245" s="283">
        <v>9456.7099999999955</v>
      </c>
      <c r="CH245" s="283">
        <v>9402.2799999999952</v>
      </c>
      <c r="CI245" s="283">
        <v>9344.8474999999962</v>
      </c>
      <c r="CJ245" s="283">
        <v>9287.4149999999991</v>
      </c>
      <c r="CK245" s="283">
        <v>9229.9825000000001</v>
      </c>
      <c r="CL245" s="283">
        <v>9172.5500000000011</v>
      </c>
      <c r="CM245" s="283">
        <v>9153.8824999999997</v>
      </c>
      <c r="CN245" s="283">
        <v>9135.2150000000001</v>
      </c>
      <c r="CO245" s="283">
        <v>9116.5474999999988</v>
      </c>
      <c r="CP245" s="283">
        <v>9097.8799999999974</v>
      </c>
      <c r="CQ245" s="283">
        <v>9023.409999999998</v>
      </c>
      <c r="CR245" s="283">
        <v>8948.9399999999987</v>
      </c>
      <c r="CS245" s="283">
        <v>8874.4699999999993</v>
      </c>
      <c r="CT245" s="283">
        <v>8800</v>
      </c>
      <c r="CU245" s="283">
        <v>0</v>
      </c>
      <c r="CV245" s="283">
        <v>0</v>
      </c>
      <c r="CW245" s="283">
        <v>0</v>
      </c>
      <c r="CX245" s="283">
        <v>0</v>
      </c>
      <c r="CY245" s="283">
        <v>0</v>
      </c>
      <c r="CZ245" s="283">
        <v>0</v>
      </c>
      <c r="DA245" s="283">
        <v>0</v>
      </c>
      <c r="DB245" s="283">
        <v>0</v>
      </c>
    </row>
    <row r="246" spans="5:106" s="283" customFormat="1">
      <c r="E246" s="283">
        <v>29</v>
      </c>
      <c r="F246" s="284">
        <v>14634</v>
      </c>
      <c r="G246" s="283">
        <v>14623.689999999999</v>
      </c>
      <c r="H246" s="283">
        <v>14613.38</v>
      </c>
      <c r="I246" s="283">
        <v>14603.07</v>
      </c>
      <c r="J246" s="283">
        <v>14592.759999999998</v>
      </c>
      <c r="K246" s="283">
        <v>14582.449999999999</v>
      </c>
      <c r="L246" s="283">
        <v>14572.14</v>
      </c>
      <c r="M246" s="283">
        <v>14561.83</v>
      </c>
      <c r="N246" s="283">
        <v>14551.52</v>
      </c>
      <c r="O246" s="283">
        <v>14541.210000000001</v>
      </c>
      <c r="P246" s="283">
        <v>14530.900000000001</v>
      </c>
      <c r="Q246" s="283">
        <v>14514.706666666669</v>
      </c>
      <c r="R246" s="283">
        <v>14498.513333333336</v>
      </c>
      <c r="S246" s="283">
        <v>14482.320000000003</v>
      </c>
      <c r="T246" s="283">
        <v>14464.610000000004</v>
      </c>
      <c r="U246" s="283">
        <v>14348.235000000001</v>
      </c>
      <c r="V246" s="283">
        <v>14311.701999999999</v>
      </c>
      <c r="W246" s="283">
        <v>14275.169</v>
      </c>
      <c r="X246" s="283">
        <v>14238.636</v>
      </c>
      <c r="Y246" s="283">
        <v>14202.103000000001</v>
      </c>
      <c r="Z246" s="283">
        <v>14165.570000000002</v>
      </c>
      <c r="AA246" s="283">
        <v>14067.394000000004</v>
      </c>
      <c r="AB246" s="283">
        <v>13969.218000000004</v>
      </c>
      <c r="AC246" s="283">
        <v>13871.042000000005</v>
      </c>
      <c r="AD246" s="283">
        <v>13772.866000000007</v>
      </c>
      <c r="AE246" s="283">
        <v>13674.69000000001</v>
      </c>
      <c r="AF246" s="283">
        <v>13576.51400000001</v>
      </c>
      <c r="AG246" s="283">
        <v>13478.338000000011</v>
      </c>
      <c r="AH246" s="283">
        <v>13380.162000000011</v>
      </c>
      <c r="AI246" s="283">
        <v>13281.986000000012</v>
      </c>
      <c r="AJ246" s="283">
        <v>13183.810000000012</v>
      </c>
      <c r="AK246" s="283">
        <v>13149.633000000013</v>
      </c>
      <c r="AL246" s="283">
        <v>13115.456000000011</v>
      </c>
      <c r="AM246" s="283">
        <v>13081.27900000001</v>
      </c>
      <c r="AN246" s="283">
        <v>13047.10200000001</v>
      </c>
      <c r="AO246" s="283">
        <v>13012.92500000001</v>
      </c>
      <c r="AP246" s="283">
        <v>12978.748000000011</v>
      </c>
      <c r="AQ246" s="283">
        <v>12944.571000000011</v>
      </c>
      <c r="AR246" s="283">
        <v>12910.394000000011</v>
      </c>
      <c r="AS246" s="283">
        <v>12876.217000000011</v>
      </c>
      <c r="AT246" s="283">
        <v>12842.040000000012</v>
      </c>
      <c r="AU246" s="283">
        <v>12638.78000000001</v>
      </c>
      <c r="AV246" s="283">
        <v>12435.520000000006</v>
      </c>
      <c r="AW246" s="283">
        <v>12232.260000000002</v>
      </c>
      <c r="AX246" s="283">
        <v>12029</v>
      </c>
      <c r="AY246" s="283">
        <v>11947.010000000002</v>
      </c>
      <c r="AZ246" s="283">
        <v>11865.020000000004</v>
      </c>
      <c r="BA246" s="283">
        <v>11783.030000000006</v>
      </c>
      <c r="BB246" s="283">
        <v>11701.040000000008</v>
      </c>
      <c r="BC246" s="283">
        <v>11618.775000000005</v>
      </c>
      <c r="BD246" s="283">
        <v>11536.510000000002</v>
      </c>
      <c r="BE246" s="283">
        <v>11454.244999999999</v>
      </c>
      <c r="BF246" s="283">
        <v>11371.979999999996</v>
      </c>
      <c r="BG246" s="283">
        <v>11294.127499999995</v>
      </c>
      <c r="BH246" s="283">
        <v>11216.274999999994</v>
      </c>
      <c r="BI246" s="283">
        <v>11138.422499999993</v>
      </c>
      <c r="BJ246" s="283">
        <v>11060.569999999992</v>
      </c>
      <c r="BK246" s="283">
        <v>11020.847499999993</v>
      </c>
      <c r="BL246" s="283">
        <v>10981.124999999993</v>
      </c>
      <c r="BM246" s="283">
        <v>10941.402499999993</v>
      </c>
      <c r="BN246" s="283">
        <v>10901.679999999993</v>
      </c>
      <c r="BO246" s="283">
        <v>10806.884999999995</v>
      </c>
      <c r="BP246" s="283">
        <v>10712.089999999997</v>
      </c>
      <c r="BQ246" s="283">
        <v>10617.294999999998</v>
      </c>
      <c r="BR246" s="283">
        <v>10522.5</v>
      </c>
      <c r="BS246" s="283">
        <v>10458.159999999998</v>
      </c>
      <c r="BT246" s="283">
        <v>10393.819999999996</v>
      </c>
      <c r="BU246" s="283">
        <v>10329.479999999994</v>
      </c>
      <c r="BV246" s="283">
        <v>10265.139999999992</v>
      </c>
      <c r="BW246" s="283">
        <v>10194.189999999995</v>
      </c>
      <c r="BX246" s="283">
        <v>10123.24</v>
      </c>
      <c r="BY246" s="283">
        <v>10052.290000000003</v>
      </c>
      <c r="BZ246" s="283">
        <v>9981.3400000000056</v>
      </c>
      <c r="CA246" s="283">
        <v>9868.5050000000047</v>
      </c>
      <c r="CB246" s="283">
        <v>9755.6700000000019</v>
      </c>
      <c r="CC246" s="283">
        <v>9642.8350000000009</v>
      </c>
      <c r="CD246" s="283">
        <v>9530</v>
      </c>
      <c r="CE246" s="283">
        <v>9476.7249999999985</v>
      </c>
      <c r="CF246" s="283">
        <v>9423.4499999999989</v>
      </c>
      <c r="CG246" s="283">
        <v>9370.1749999999975</v>
      </c>
      <c r="CH246" s="283">
        <v>9316.899999999996</v>
      </c>
      <c r="CI246" s="283">
        <v>9260.6849999999977</v>
      </c>
      <c r="CJ246" s="283">
        <v>9204.4699999999975</v>
      </c>
      <c r="CK246" s="283">
        <v>9148.2549999999992</v>
      </c>
      <c r="CL246" s="283">
        <v>9092.0400000000009</v>
      </c>
      <c r="CM246" s="283">
        <v>9074.8824999999997</v>
      </c>
      <c r="CN246" s="283">
        <v>9057.7250000000004</v>
      </c>
      <c r="CO246" s="283">
        <v>9040.5674999999992</v>
      </c>
      <c r="CP246" s="283">
        <v>9023.409999999998</v>
      </c>
      <c r="CQ246" s="283">
        <v>0</v>
      </c>
      <c r="CR246" s="283">
        <v>0</v>
      </c>
      <c r="CS246" s="283">
        <v>0</v>
      </c>
      <c r="CT246" s="283">
        <v>0</v>
      </c>
      <c r="CU246" s="283">
        <v>0</v>
      </c>
      <c r="CV246" s="283">
        <v>0</v>
      </c>
      <c r="CW246" s="283">
        <v>0</v>
      </c>
      <c r="CX246" s="283">
        <v>0</v>
      </c>
      <c r="CY246" s="283">
        <v>0</v>
      </c>
      <c r="CZ246" s="283">
        <v>0</v>
      </c>
      <c r="DA246" s="283">
        <v>0</v>
      </c>
      <c r="DB246" s="283">
        <v>0</v>
      </c>
    </row>
    <row r="247" spans="5:106" s="283" customFormat="1">
      <c r="E247" s="283">
        <v>30</v>
      </c>
      <c r="F247" s="284">
        <v>14640</v>
      </c>
      <c r="G247" s="283">
        <v>14629.545</v>
      </c>
      <c r="H247" s="283">
        <v>14619.09</v>
      </c>
      <c r="I247" s="283">
        <v>14608.635</v>
      </c>
      <c r="J247" s="283">
        <v>14598.18</v>
      </c>
      <c r="K247" s="283">
        <v>14587.725</v>
      </c>
      <c r="L247" s="283">
        <v>14577.27</v>
      </c>
      <c r="M247" s="283">
        <v>14566.815000000001</v>
      </c>
      <c r="N247" s="283">
        <v>14556.36</v>
      </c>
      <c r="O247" s="283">
        <v>14545.905000000001</v>
      </c>
      <c r="P247" s="283">
        <v>14535.45</v>
      </c>
      <c r="Q247" s="283">
        <v>14517.740000000002</v>
      </c>
      <c r="R247" s="283">
        <v>14500.030000000002</v>
      </c>
      <c r="S247" s="283">
        <v>14387.835000000001</v>
      </c>
      <c r="T247" s="283">
        <v>14338.630000000001</v>
      </c>
      <c r="U247" s="283">
        <v>14289.425000000001</v>
      </c>
      <c r="V247" s="283">
        <v>14240.220000000001</v>
      </c>
      <c r="W247" s="283">
        <v>14191.015000000001</v>
      </c>
      <c r="X247" s="283">
        <v>14141.810000000001</v>
      </c>
      <c r="Y247" s="283">
        <v>14092.605000000001</v>
      </c>
      <c r="Z247" s="283">
        <v>14043.400000000001</v>
      </c>
      <c r="AA247" s="283">
        <v>13947.280000000002</v>
      </c>
      <c r="AB247" s="283">
        <v>13851.160000000003</v>
      </c>
      <c r="AC247" s="283">
        <v>13755.040000000005</v>
      </c>
      <c r="AD247" s="283">
        <v>13658.920000000006</v>
      </c>
      <c r="AE247" s="283">
        <v>13562.800000000007</v>
      </c>
      <c r="AF247" s="283">
        <v>13466.680000000008</v>
      </c>
      <c r="AG247" s="283">
        <v>13370.560000000009</v>
      </c>
      <c r="AH247" s="283">
        <v>13274.44000000001</v>
      </c>
      <c r="AI247" s="283">
        <v>13178.320000000011</v>
      </c>
      <c r="AJ247" s="283">
        <v>13082.200000000012</v>
      </c>
      <c r="AK247" s="283">
        <v>13051.006000000012</v>
      </c>
      <c r="AL247" s="283">
        <v>13019.812000000011</v>
      </c>
      <c r="AM247" s="283">
        <v>12988.618000000009</v>
      </c>
      <c r="AN247" s="283">
        <v>12957.42400000001</v>
      </c>
      <c r="AO247" s="283">
        <v>12926.23000000001</v>
      </c>
      <c r="AP247" s="283">
        <v>12895.036000000009</v>
      </c>
      <c r="AQ247" s="283">
        <v>12863.84200000001</v>
      </c>
      <c r="AR247" s="283">
        <v>12832.64800000001</v>
      </c>
      <c r="AS247" s="283">
        <v>12801.454000000011</v>
      </c>
      <c r="AT247" s="283">
        <v>12770.260000000011</v>
      </c>
      <c r="AU247" s="283">
        <v>12560.695000000007</v>
      </c>
      <c r="AV247" s="283">
        <v>12351.130000000005</v>
      </c>
      <c r="AW247" s="283">
        <v>12141.565000000002</v>
      </c>
      <c r="AX247" s="283">
        <v>11932</v>
      </c>
      <c r="AY247" s="283">
        <v>11850.650000000001</v>
      </c>
      <c r="AZ247" s="283">
        <v>11769.300000000005</v>
      </c>
      <c r="BA247" s="283">
        <v>11687.950000000006</v>
      </c>
      <c r="BB247" s="283">
        <v>11606.600000000008</v>
      </c>
      <c r="BC247" s="283">
        <v>11523.802500000005</v>
      </c>
      <c r="BD247" s="283">
        <v>11441.005000000001</v>
      </c>
      <c r="BE247" s="283">
        <v>11358.207499999999</v>
      </c>
      <c r="BF247" s="283">
        <v>11275.409999999996</v>
      </c>
      <c r="BG247" s="283">
        <v>11198.227499999995</v>
      </c>
      <c r="BH247" s="283">
        <v>11121.044999999995</v>
      </c>
      <c r="BI247" s="283">
        <v>11043.862499999994</v>
      </c>
      <c r="BJ247" s="283">
        <v>10966.679999999993</v>
      </c>
      <c r="BK247" s="283">
        <v>10926.644999999993</v>
      </c>
      <c r="BL247" s="283">
        <v>10886.609999999993</v>
      </c>
      <c r="BM247" s="283">
        <v>10846.574999999993</v>
      </c>
      <c r="BN247" s="283">
        <v>10806.539999999994</v>
      </c>
      <c r="BO247" s="283">
        <v>10712.092499999995</v>
      </c>
      <c r="BP247" s="283">
        <v>10617.644999999997</v>
      </c>
      <c r="BQ247" s="283">
        <v>10523.197499999998</v>
      </c>
      <c r="BR247" s="283">
        <v>10428.75</v>
      </c>
      <c r="BS247" s="283">
        <v>10365.482499999998</v>
      </c>
      <c r="BT247" s="283">
        <v>10302.214999999997</v>
      </c>
      <c r="BU247" s="283">
        <v>10238.947499999995</v>
      </c>
      <c r="BV247" s="283">
        <v>10175.679999999993</v>
      </c>
      <c r="BW247" s="283">
        <v>10105.439999999995</v>
      </c>
      <c r="BX247" s="283">
        <v>10035.199999999999</v>
      </c>
      <c r="BY247" s="283">
        <v>9964.9600000000028</v>
      </c>
      <c r="BZ247" s="283">
        <v>9894.7200000000048</v>
      </c>
      <c r="CA247" s="283">
        <v>9781.0400000000045</v>
      </c>
      <c r="CB247" s="283">
        <v>9667.3600000000024</v>
      </c>
      <c r="CC247" s="283">
        <v>9553.68</v>
      </c>
      <c r="CD247" s="283">
        <v>9440</v>
      </c>
      <c r="CE247" s="283">
        <v>9387.8799999999992</v>
      </c>
      <c r="CF247" s="283">
        <v>9335.7599999999984</v>
      </c>
      <c r="CG247" s="283">
        <v>9283.6399999999976</v>
      </c>
      <c r="CH247" s="283">
        <v>9231.5199999999968</v>
      </c>
      <c r="CI247" s="283">
        <v>9176.5224999999991</v>
      </c>
      <c r="CJ247" s="283">
        <v>9121.5249999999996</v>
      </c>
      <c r="CK247" s="283">
        <v>9066.5275000000001</v>
      </c>
      <c r="CL247" s="283">
        <v>9011.5300000000007</v>
      </c>
      <c r="CM247" s="283">
        <v>8995.8824999999997</v>
      </c>
      <c r="CN247" s="283">
        <v>8980.2350000000006</v>
      </c>
      <c r="CO247" s="283">
        <v>8964.5874999999996</v>
      </c>
      <c r="CP247" s="283">
        <v>8948.9399999999987</v>
      </c>
      <c r="CQ247" s="283">
        <v>0</v>
      </c>
      <c r="CR247" s="283">
        <v>0</v>
      </c>
      <c r="CS247" s="283">
        <v>0</v>
      </c>
      <c r="CT247" s="283">
        <v>0</v>
      </c>
      <c r="CU247" s="283">
        <v>0</v>
      </c>
      <c r="CV247" s="283">
        <v>0</v>
      </c>
      <c r="CW247" s="283">
        <v>0</v>
      </c>
      <c r="CX247" s="283">
        <v>0</v>
      </c>
      <c r="CY247" s="283">
        <v>0</v>
      </c>
      <c r="CZ247" s="283">
        <v>0</v>
      </c>
      <c r="DA247" s="283">
        <v>0</v>
      </c>
      <c r="DB247" s="283">
        <v>0</v>
      </c>
    </row>
    <row r="248" spans="5:106" s="283" customFormat="1">
      <c r="E248" s="283">
        <v>31</v>
      </c>
      <c r="F248" s="284">
        <v>14650</v>
      </c>
      <c r="G248" s="283">
        <v>14640</v>
      </c>
      <c r="H248" s="283">
        <v>14630</v>
      </c>
      <c r="I248" s="283">
        <v>14620</v>
      </c>
      <c r="J248" s="283">
        <v>14610</v>
      </c>
      <c r="K248" s="283">
        <v>14600</v>
      </c>
      <c r="L248" s="283">
        <v>14590</v>
      </c>
      <c r="M248" s="283">
        <v>14580</v>
      </c>
      <c r="N248" s="283">
        <v>14570</v>
      </c>
      <c r="O248" s="283">
        <v>14552.5</v>
      </c>
      <c r="P248" s="283">
        <v>14540</v>
      </c>
      <c r="Q248" s="283">
        <v>14478.123</v>
      </c>
      <c r="R248" s="283">
        <v>14416.246000000001</v>
      </c>
      <c r="S248" s="283">
        <v>14354.369000000002</v>
      </c>
      <c r="T248" s="283">
        <v>14292.492000000002</v>
      </c>
      <c r="U248" s="283">
        <v>14230.615000000002</v>
      </c>
      <c r="V248" s="283">
        <v>14168.738000000003</v>
      </c>
      <c r="W248" s="283">
        <v>14106.861000000003</v>
      </c>
      <c r="X248" s="283">
        <v>14044.984000000002</v>
      </c>
      <c r="Y248" s="283">
        <v>13983.107000000002</v>
      </c>
      <c r="Z248" s="283">
        <v>13921.230000000001</v>
      </c>
      <c r="AA248" s="283">
        <v>13827.166000000001</v>
      </c>
      <c r="AB248" s="283">
        <v>13733.102000000003</v>
      </c>
      <c r="AC248" s="283">
        <v>13639.038000000004</v>
      </c>
      <c r="AD248" s="283">
        <v>13544.974000000004</v>
      </c>
      <c r="AE248" s="283">
        <v>13450.910000000003</v>
      </c>
      <c r="AF248" s="283">
        <v>13356.846000000005</v>
      </c>
      <c r="AG248" s="283">
        <v>13262.782000000007</v>
      </c>
      <c r="AH248" s="283">
        <v>13168.718000000008</v>
      </c>
      <c r="AI248" s="283">
        <v>13074.65400000001</v>
      </c>
      <c r="AJ248" s="283">
        <v>12980.590000000011</v>
      </c>
      <c r="AK248" s="283">
        <v>12952.379000000012</v>
      </c>
      <c r="AL248" s="283">
        <v>12924.168000000011</v>
      </c>
      <c r="AM248" s="283">
        <v>12895.957000000009</v>
      </c>
      <c r="AN248" s="283">
        <v>12867.74600000001</v>
      </c>
      <c r="AO248" s="283">
        <v>12839.535000000011</v>
      </c>
      <c r="AP248" s="283">
        <v>12811.32400000001</v>
      </c>
      <c r="AQ248" s="283">
        <v>12783.113000000008</v>
      </c>
      <c r="AR248" s="283">
        <v>12754.902000000009</v>
      </c>
      <c r="AS248" s="283">
        <v>12726.69100000001</v>
      </c>
      <c r="AT248" s="283">
        <v>12698.48000000001</v>
      </c>
      <c r="AU248" s="283">
        <v>12482.610000000008</v>
      </c>
      <c r="AV248" s="283">
        <v>12266.740000000005</v>
      </c>
      <c r="AW248" s="283">
        <v>12050.870000000003</v>
      </c>
      <c r="AX248" s="283">
        <v>11835</v>
      </c>
      <c r="AY248" s="283">
        <v>11754.29</v>
      </c>
      <c r="AZ248" s="283">
        <v>11673.580000000004</v>
      </c>
      <c r="BA248" s="283">
        <v>11592.870000000006</v>
      </c>
      <c r="BB248" s="283">
        <v>11512.160000000007</v>
      </c>
      <c r="BC248" s="283">
        <v>11428.830000000005</v>
      </c>
      <c r="BD248" s="283">
        <v>11345.500000000002</v>
      </c>
      <c r="BE248" s="283">
        <v>11262.169999999998</v>
      </c>
      <c r="BF248" s="283">
        <v>11178.839999999997</v>
      </c>
      <c r="BG248" s="283">
        <v>11102.327499999996</v>
      </c>
      <c r="BH248" s="283">
        <v>11025.814999999995</v>
      </c>
      <c r="BI248" s="283">
        <v>10949.302499999994</v>
      </c>
      <c r="BJ248" s="283">
        <v>10872.789999999994</v>
      </c>
      <c r="BK248" s="283">
        <v>10832.442499999994</v>
      </c>
      <c r="BL248" s="283">
        <v>10792.094999999994</v>
      </c>
      <c r="BM248" s="283">
        <v>10751.747499999994</v>
      </c>
      <c r="BN248" s="283">
        <v>10711.399999999994</v>
      </c>
      <c r="BO248" s="283">
        <v>10617.299999999996</v>
      </c>
      <c r="BP248" s="283">
        <v>10523.199999999997</v>
      </c>
      <c r="BQ248" s="283">
        <v>10429.099999999999</v>
      </c>
      <c r="BR248" s="283">
        <v>10335</v>
      </c>
      <c r="BS248" s="283">
        <v>10272.804999999998</v>
      </c>
      <c r="BT248" s="283">
        <v>10210.609999999997</v>
      </c>
      <c r="BU248" s="283">
        <v>10148.414999999995</v>
      </c>
      <c r="BV248" s="283">
        <v>10086.219999999994</v>
      </c>
      <c r="BW248" s="283">
        <v>10016.689999999995</v>
      </c>
      <c r="BX248" s="283">
        <v>9947.159999999998</v>
      </c>
      <c r="BY248" s="283">
        <v>9877.630000000001</v>
      </c>
      <c r="BZ248" s="283">
        <v>9808.100000000004</v>
      </c>
      <c r="CA248" s="283">
        <v>9693.5750000000044</v>
      </c>
      <c r="CB248" s="283">
        <v>9579.0500000000029</v>
      </c>
      <c r="CC248" s="283">
        <v>9464.5250000000015</v>
      </c>
      <c r="CD248" s="283">
        <v>9350</v>
      </c>
      <c r="CE248" s="283">
        <v>9299.0349999999999</v>
      </c>
      <c r="CF248" s="283">
        <v>9248.0699999999979</v>
      </c>
      <c r="CG248" s="283">
        <v>9197.1049999999977</v>
      </c>
      <c r="CH248" s="283">
        <v>9146.1399999999976</v>
      </c>
      <c r="CI248" s="283">
        <v>9092.3599999999969</v>
      </c>
      <c r="CJ248" s="283">
        <v>9038.5799999999981</v>
      </c>
      <c r="CK248" s="283">
        <v>8984.7999999999993</v>
      </c>
      <c r="CL248" s="283">
        <v>8931.02</v>
      </c>
      <c r="CM248" s="283">
        <v>8916.8824999999997</v>
      </c>
      <c r="CN248" s="283">
        <v>8902.7450000000008</v>
      </c>
      <c r="CO248" s="283">
        <v>8888.6075000000001</v>
      </c>
      <c r="CP248" s="283">
        <v>8874.4699999999993</v>
      </c>
      <c r="CQ248" s="283">
        <v>0</v>
      </c>
      <c r="CR248" s="283">
        <v>0</v>
      </c>
      <c r="CS248" s="283">
        <v>0</v>
      </c>
      <c r="CT248" s="283">
        <v>0</v>
      </c>
      <c r="CU248" s="283">
        <v>0</v>
      </c>
      <c r="CV248" s="283">
        <v>0</v>
      </c>
      <c r="CW248" s="283">
        <v>0</v>
      </c>
      <c r="CX248" s="283">
        <v>0</v>
      </c>
      <c r="CY248" s="283">
        <v>0</v>
      </c>
      <c r="CZ248" s="283">
        <v>0</v>
      </c>
      <c r="DA248" s="283">
        <v>0</v>
      </c>
      <c r="DB248" s="283">
        <v>0</v>
      </c>
    </row>
    <row r="249" spans="5:106" s="283" customFormat="1">
      <c r="E249" s="283">
        <v>32</v>
      </c>
      <c r="F249" s="284">
        <v>14660</v>
      </c>
      <c r="G249" s="283">
        <v>14649.642857142859</v>
      </c>
      <c r="H249" s="283">
        <v>14639.285714285716</v>
      </c>
      <c r="I249" s="283">
        <v>14628.928571428572</v>
      </c>
      <c r="J249" s="283">
        <v>14618.571428571429</v>
      </c>
      <c r="K249" s="283">
        <v>14608.214285714286</v>
      </c>
      <c r="L249" s="283">
        <v>14597.857142857143</v>
      </c>
      <c r="M249" s="283">
        <v>14587.5</v>
      </c>
      <c r="N249" s="283">
        <v>14469.615999999991</v>
      </c>
      <c r="O249" s="283">
        <v>14445.81799999999</v>
      </c>
      <c r="P249" s="283">
        <v>14422.01999999999</v>
      </c>
      <c r="Q249" s="283">
        <v>14359.723999999991</v>
      </c>
      <c r="R249" s="283">
        <v>14297.427999999991</v>
      </c>
      <c r="S249" s="283">
        <v>14235.131999999991</v>
      </c>
      <c r="T249" s="283">
        <v>14172.835999999992</v>
      </c>
      <c r="U249" s="283">
        <v>14110.539999999994</v>
      </c>
      <c r="V249" s="283">
        <v>14048.243999999995</v>
      </c>
      <c r="W249" s="283">
        <v>13985.947999999997</v>
      </c>
      <c r="X249" s="283">
        <v>13923.651999999998</v>
      </c>
      <c r="Y249" s="283">
        <v>13861.356</v>
      </c>
      <c r="Z249" s="283">
        <v>13799.060000000001</v>
      </c>
      <c r="AA249" s="283">
        <v>13707.052000000003</v>
      </c>
      <c r="AB249" s="283">
        <v>13615.044000000004</v>
      </c>
      <c r="AC249" s="283">
        <v>13523.036000000004</v>
      </c>
      <c r="AD249" s="283">
        <v>13431.028000000006</v>
      </c>
      <c r="AE249" s="283">
        <v>13339.020000000008</v>
      </c>
      <c r="AF249" s="283">
        <v>13247.012000000008</v>
      </c>
      <c r="AG249" s="283">
        <v>13155.004000000008</v>
      </c>
      <c r="AH249" s="283">
        <v>13062.99600000001</v>
      </c>
      <c r="AI249" s="283">
        <v>12970.98800000001</v>
      </c>
      <c r="AJ249" s="283">
        <v>12878.98000000001</v>
      </c>
      <c r="AK249" s="283">
        <v>12853.752000000011</v>
      </c>
      <c r="AL249" s="283">
        <v>12828.52400000001</v>
      </c>
      <c r="AM249" s="283">
        <v>12803.296000000009</v>
      </c>
      <c r="AN249" s="283">
        <v>12778.06800000001</v>
      </c>
      <c r="AO249" s="283">
        <v>12752.840000000011</v>
      </c>
      <c r="AP249" s="283">
        <v>12727.61200000001</v>
      </c>
      <c r="AQ249" s="283">
        <v>12702.384000000009</v>
      </c>
      <c r="AR249" s="283">
        <v>12677.15600000001</v>
      </c>
      <c r="AS249" s="283">
        <v>12651.928000000011</v>
      </c>
      <c r="AT249" s="283">
        <v>12626.70000000001</v>
      </c>
      <c r="AU249" s="283">
        <v>12404.525000000009</v>
      </c>
      <c r="AV249" s="283">
        <v>12182.350000000006</v>
      </c>
      <c r="AW249" s="283">
        <v>11960.175000000003</v>
      </c>
      <c r="AX249" s="283">
        <v>11738</v>
      </c>
      <c r="AY249" s="283">
        <v>11657.93</v>
      </c>
      <c r="AZ249" s="283">
        <v>11577.860000000002</v>
      </c>
      <c r="BA249" s="283">
        <v>11497.790000000005</v>
      </c>
      <c r="BB249" s="283">
        <v>11417.720000000007</v>
      </c>
      <c r="BC249" s="283">
        <v>11333.857500000006</v>
      </c>
      <c r="BD249" s="283">
        <v>11249.995000000003</v>
      </c>
      <c r="BE249" s="283">
        <v>11166.1325</v>
      </c>
      <c r="BF249" s="283">
        <v>11082.269999999997</v>
      </c>
      <c r="BG249" s="283">
        <v>11006.427499999996</v>
      </c>
      <c r="BH249" s="283">
        <v>10930.584999999995</v>
      </c>
      <c r="BI249" s="283">
        <v>10854.742499999995</v>
      </c>
      <c r="BJ249" s="283">
        <v>10778.899999999994</v>
      </c>
      <c r="BK249" s="283">
        <v>10738.239999999994</v>
      </c>
      <c r="BL249" s="283">
        <v>10697.579999999994</v>
      </c>
      <c r="BM249" s="283">
        <v>10656.919999999995</v>
      </c>
      <c r="BN249" s="283">
        <v>10616.259999999995</v>
      </c>
      <c r="BO249" s="283">
        <v>10522.507499999996</v>
      </c>
      <c r="BP249" s="283">
        <v>10428.754999999997</v>
      </c>
      <c r="BQ249" s="283">
        <v>10335.002499999999</v>
      </c>
      <c r="BR249" s="283">
        <v>10241.25</v>
      </c>
      <c r="BS249" s="283">
        <v>10180.127499999999</v>
      </c>
      <c r="BT249" s="283">
        <v>10119.004999999997</v>
      </c>
      <c r="BU249" s="283">
        <v>10057.882499999996</v>
      </c>
      <c r="BV249" s="283">
        <v>9996.7599999999948</v>
      </c>
      <c r="BW249" s="283">
        <v>9927.9399999999969</v>
      </c>
      <c r="BX249" s="283">
        <v>9859.119999999999</v>
      </c>
      <c r="BY249" s="283">
        <v>9790.3000000000011</v>
      </c>
      <c r="BZ249" s="283">
        <v>9721.4800000000032</v>
      </c>
      <c r="CA249" s="283">
        <v>9606.1100000000024</v>
      </c>
      <c r="CB249" s="283">
        <v>9490.7400000000016</v>
      </c>
      <c r="CC249" s="283">
        <v>9375.3700000000008</v>
      </c>
      <c r="CD249" s="283">
        <v>9260</v>
      </c>
      <c r="CE249" s="283">
        <v>9210.1899999999987</v>
      </c>
      <c r="CF249" s="283">
        <v>9160.3799999999992</v>
      </c>
      <c r="CG249" s="283">
        <v>9110.57</v>
      </c>
      <c r="CH249" s="283">
        <v>9060.7599999999984</v>
      </c>
      <c r="CI249" s="283">
        <v>9008.1974999999984</v>
      </c>
      <c r="CJ249" s="283">
        <v>8955.6350000000002</v>
      </c>
      <c r="CK249" s="283">
        <v>8903.0725000000002</v>
      </c>
      <c r="CL249" s="283">
        <v>8850.51</v>
      </c>
      <c r="CM249" s="283">
        <v>8837.8824999999997</v>
      </c>
      <c r="CN249" s="283">
        <v>8825.255000000001</v>
      </c>
      <c r="CO249" s="283">
        <v>8812.6275000000005</v>
      </c>
      <c r="CP249" s="283">
        <v>8800</v>
      </c>
      <c r="CQ249" s="283">
        <v>0</v>
      </c>
      <c r="CR249" s="283">
        <v>0</v>
      </c>
      <c r="CS249" s="283">
        <v>0</v>
      </c>
      <c r="CT249" s="283">
        <v>0</v>
      </c>
      <c r="CU249" s="283">
        <v>0</v>
      </c>
      <c r="CV249" s="283">
        <v>0</v>
      </c>
      <c r="CW249" s="283">
        <v>0</v>
      </c>
      <c r="CX249" s="283">
        <v>0</v>
      </c>
      <c r="CY249" s="283">
        <v>0</v>
      </c>
      <c r="CZ249" s="283">
        <v>0</v>
      </c>
      <c r="DA249" s="283">
        <v>0</v>
      </c>
      <c r="DB249" s="283">
        <v>0</v>
      </c>
    </row>
    <row r="250" spans="5:106" s="283" customFormat="1">
      <c r="E250" s="283">
        <v>33</v>
      </c>
      <c r="F250" s="284">
        <v>14670</v>
      </c>
      <c r="G250" s="283">
        <v>14660.5</v>
      </c>
      <c r="H250" s="283">
        <v>14651</v>
      </c>
      <c r="I250" s="283">
        <v>14641.5</v>
      </c>
      <c r="J250" s="283">
        <v>14632</v>
      </c>
      <c r="K250" s="283">
        <v>14622.5</v>
      </c>
      <c r="L250" s="283">
        <v>14605</v>
      </c>
      <c r="M250" s="283">
        <v>14413.890999999994</v>
      </c>
      <c r="N250" s="283">
        <v>14377.303999999993</v>
      </c>
      <c r="O250" s="283">
        <v>14340.716999999991</v>
      </c>
      <c r="P250" s="283">
        <v>14304.12999999999</v>
      </c>
      <c r="Q250" s="283">
        <v>14241.405999999992</v>
      </c>
      <c r="R250" s="283">
        <v>14178.681999999992</v>
      </c>
      <c r="S250" s="283">
        <v>14115.957999999991</v>
      </c>
      <c r="T250" s="283">
        <v>14053.233999999993</v>
      </c>
      <c r="U250" s="283">
        <v>13990.509999999995</v>
      </c>
      <c r="V250" s="283">
        <v>13927.785999999995</v>
      </c>
      <c r="W250" s="283">
        <v>13865.061999999996</v>
      </c>
      <c r="X250" s="283">
        <v>13802.337999999998</v>
      </c>
      <c r="Y250" s="283">
        <v>13739.614</v>
      </c>
      <c r="Z250" s="283">
        <v>13676.890000000001</v>
      </c>
      <c r="AA250" s="283">
        <v>13586.938000000002</v>
      </c>
      <c r="AB250" s="283">
        <v>13496.986000000004</v>
      </c>
      <c r="AC250" s="283">
        <v>13407.034000000005</v>
      </c>
      <c r="AD250" s="283">
        <v>13317.082000000006</v>
      </c>
      <c r="AE250" s="283">
        <v>13227.130000000006</v>
      </c>
      <c r="AF250" s="283">
        <v>13137.178000000007</v>
      </c>
      <c r="AG250" s="283">
        <v>13047.226000000008</v>
      </c>
      <c r="AH250" s="283">
        <v>12957.274000000009</v>
      </c>
      <c r="AI250" s="283">
        <v>12867.322000000009</v>
      </c>
      <c r="AJ250" s="283">
        <v>12777.37000000001</v>
      </c>
      <c r="AK250" s="283">
        <v>12755.125000000011</v>
      </c>
      <c r="AL250" s="283">
        <v>12732.88000000001</v>
      </c>
      <c r="AM250" s="283">
        <v>12710.635000000009</v>
      </c>
      <c r="AN250" s="283">
        <v>12688.39000000001</v>
      </c>
      <c r="AO250" s="283">
        <v>12666.145000000011</v>
      </c>
      <c r="AP250" s="283">
        <v>12643.900000000011</v>
      </c>
      <c r="AQ250" s="283">
        <v>12621.65500000001</v>
      </c>
      <c r="AR250" s="283">
        <v>12599.410000000011</v>
      </c>
      <c r="AS250" s="283">
        <v>12577.16500000001</v>
      </c>
      <c r="AT250" s="283">
        <v>12554.920000000009</v>
      </c>
      <c r="AU250" s="283">
        <v>12326.440000000006</v>
      </c>
      <c r="AV250" s="283">
        <v>12097.960000000005</v>
      </c>
      <c r="AW250" s="283">
        <v>11869.480000000003</v>
      </c>
      <c r="AX250" s="283">
        <v>11641</v>
      </c>
      <c r="AY250" s="283">
        <v>11561.570000000002</v>
      </c>
      <c r="AZ250" s="283">
        <v>11482.140000000003</v>
      </c>
      <c r="BA250" s="283">
        <v>11402.710000000005</v>
      </c>
      <c r="BB250" s="283">
        <v>11323.280000000006</v>
      </c>
      <c r="BC250" s="283">
        <v>11238.885000000004</v>
      </c>
      <c r="BD250" s="283">
        <v>11154.490000000002</v>
      </c>
      <c r="BE250" s="283">
        <v>11070.094999999999</v>
      </c>
      <c r="BF250" s="283">
        <v>10985.699999999997</v>
      </c>
      <c r="BG250" s="283">
        <v>10910.527499999997</v>
      </c>
      <c r="BH250" s="283">
        <v>10835.354999999996</v>
      </c>
      <c r="BI250" s="283">
        <v>10760.182499999995</v>
      </c>
      <c r="BJ250" s="283">
        <v>10685.009999999995</v>
      </c>
      <c r="BK250" s="283">
        <v>10644.037499999995</v>
      </c>
      <c r="BL250" s="283">
        <v>10603.064999999995</v>
      </c>
      <c r="BM250" s="283">
        <v>10562.092499999995</v>
      </c>
      <c r="BN250" s="283">
        <v>10521.119999999995</v>
      </c>
      <c r="BO250" s="283">
        <v>10427.714999999997</v>
      </c>
      <c r="BP250" s="283">
        <v>10334.309999999998</v>
      </c>
      <c r="BQ250" s="283">
        <v>10240.904999999999</v>
      </c>
      <c r="BR250" s="283">
        <v>10147.5</v>
      </c>
      <c r="BS250" s="283">
        <v>10087.449999999999</v>
      </c>
      <c r="BT250" s="283">
        <v>10027.399999999998</v>
      </c>
      <c r="BU250" s="283">
        <v>9967.3499999999967</v>
      </c>
      <c r="BV250" s="283">
        <v>9907.2999999999956</v>
      </c>
      <c r="BW250" s="283">
        <v>9839.1899999999987</v>
      </c>
      <c r="BX250" s="283">
        <v>9771.08</v>
      </c>
      <c r="BY250" s="283">
        <v>9702.9700000000012</v>
      </c>
      <c r="BZ250" s="283">
        <v>9634.8600000000024</v>
      </c>
      <c r="CA250" s="283">
        <v>9518.6450000000004</v>
      </c>
      <c r="CB250" s="283">
        <v>9402.43</v>
      </c>
      <c r="CC250" s="283">
        <v>9286.2150000000001</v>
      </c>
      <c r="CD250" s="283">
        <v>9170</v>
      </c>
      <c r="CE250" s="283">
        <v>9121.3450000000012</v>
      </c>
      <c r="CF250" s="283">
        <v>9072.69</v>
      </c>
      <c r="CG250" s="283">
        <v>9024.0349999999999</v>
      </c>
      <c r="CH250" s="283">
        <v>8975.3799999999992</v>
      </c>
      <c r="CI250" s="283">
        <v>8924.0349999999999</v>
      </c>
      <c r="CJ250" s="283">
        <v>8872.6899999999987</v>
      </c>
      <c r="CK250" s="283">
        <v>8821.3449999999993</v>
      </c>
      <c r="CL250" s="283">
        <v>8770</v>
      </c>
      <c r="CM250" s="283">
        <v>0</v>
      </c>
      <c r="CN250" s="283">
        <v>0</v>
      </c>
      <c r="CO250" s="283">
        <v>0</v>
      </c>
      <c r="CP250" s="283">
        <v>0</v>
      </c>
      <c r="CQ250" s="283">
        <v>0</v>
      </c>
      <c r="CR250" s="283">
        <v>0</v>
      </c>
      <c r="CS250" s="283">
        <v>0</v>
      </c>
      <c r="CT250" s="283">
        <v>0</v>
      </c>
      <c r="CU250" s="283">
        <v>0</v>
      </c>
      <c r="CV250" s="283">
        <v>0</v>
      </c>
      <c r="CW250" s="283">
        <v>0</v>
      </c>
      <c r="CX250" s="283">
        <v>0</v>
      </c>
      <c r="CY250" s="283">
        <v>0</v>
      </c>
      <c r="CZ250" s="283">
        <v>0</v>
      </c>
      <c r="DA250" s="283">
        <v>0</v>
      </c>
      <c r="DB250" s="283">
        <v>0</v>
      </c>
    </row>
    <row r="251" spans="5:106" s="283" customFormat="1">
      <c r="E251" s="283">
        <v>34</v>
      </c>
      <c r="F251" s="284">
        <v>14680</v>
      </c>
      <c r="G251" s="283">
        <v>14670</v>
      </c>
      <c r="H251" s="283">
        <v>14660</v>
      </c>
      <c r="I251" s="283">
        <v>14650</v>
      </c>
      <c r="J251" s="283">
        <v>14640</v>
      </c>
      <c r="K251" s="283">
        <v>14433.119999999995</v>
      </c>
      <c r="L251" s="283">
        <v>14383.743999999993</v>
      </c>
      <c r="M251" s="283">
        <v>14334.367999999991</v>
      </c>
      <c r="N251" s="283">
        <v>14284.991999999991</v>
      </c>
      <c r="O251" s="283">
        <v>14235.615999999991</v>
      </c>
      <c r="P251" s="283">
        <v>14186.239999999991</v>
      </c>
      <c r="Q251" s="283">
        <v>14123.087999999992</v>
      </c>
      <c r="R251" s="283">
        <v>14059.935999999992</v>
      </c>
      <c r="S251" s="283">
        <v>13996.783999999992</v>
      </c>
      <c r="T251" s="283">
        <v>13933.631999999994</v>
      </c>
      <c r="U251" s="283">
        <v>13870.479999999996</v>
      </c>
      <c r="V251" s="283">
        <v>13807.327999999996</v>
      </c>
      <c r="W251" s="283">
        <v>13744.175999999996</v>
      </c>
      <c r="X251" s="283">
        <v>13681.023999999998</v>
      </c>
      <c r="Y251" s="283">
        <v>13617.871999999999</v>
      </c>
      <c r="Z251" s="283">
        <v>13554.720000000001</v>
      </c>
      <c r="AA251" s="283">
        <v>13466.824000000001</v>
      </c>
      <c r="AB251" s="283">
        <v>13378.928000000002</v>
      </c>
      <c r="AC251" s="283">
        <v>13291.032000000003</v>
      </c>
      <c r="AD251" s="283">
        <v>13203.136000000002</v>
      </c>
      <c r="AE251" s="283">
        <v>13115.240000000003</v>
      </c>
      <c r="AF251" s="283">
        <v>13027.344000000005</v>
      </c>
      <c r="AG251" s="283">
        <v>12939.448000000006</v>
      </c>
      <c r="AH251" s="283">
        <v>12851.552000000007</v>
      </c>
      <c r="AI251" s="283">
        <v>12763.656000000008</v>
      </c>
      <c r="AJ251" s="283">
        <v>12675.760000000009</v>
      </c>
      <c r="AK251" s="283">
        <v>12656.498000000011</v>
      </c>
      <c r="AL251" s="283">
        <v>12637.23600000001</v>
      </c>
      <c r="AM251" s="283">
        <v>12617.974000000009</v>
      </c>
      <c r="AN251" s="283">
        <v>12598.71200000001</v>
      </c>
      <c r="AO251" s="283">
        <v>12579.450000000012</v>
      </c>
      <c r="AP251" s="283">
        <v>12560.188000000011</v>
      </c>
      <c r="AQ251" s="283">
        <v>12540.92600000001</v>
      </c>
      <c r="AR251" s="283">
        <v>12521.66400000001</v>
      </c>
      <c r="AS251" s="283">
        <v>12502.402000000009</v>
      </c>
      <c r="AT251" s="283">
        <v>12483.140000000009</v>
      </c>
      <c r="AU251" s="283">
        <v>12248.355000000007</v>
      </c>
      <c r="AV251" s="283">
        <v>12013.570000000003</v>
      </c>
      <c r="AW251" s="283">
        <v>11778.785000000002</v>
      </c>
      <c r="AX251" s="283">
        <v>11544</v>
      </c>
      <c r="AY251" s="283">
        <v>11465.210000000003</v>
      </c>
      <c r="AZ251" s="283">
        <v>11386.420000000004</v>
      </c>
      <c r="BA251" s="283">
        <v>11307.630000000005</v>
      </c>
      <c r="BB251" s="283">
        <v>11228.840000000006</v>
      </c>
      <c r="BC251" s="283">
        <v>11143.912500000002</v>
      </c>
      <c r="BD251" s="283">
        <v>11058.985000000001</v>
      </c>
      <c r="BE251" s="283">
        <v>10974.057499999999</v>
      </c>
      <c r="BF251" s="283">
        <v>10889.129999999997</v>
      </c>
      <c r="BG251" s="283">
        <v>10814.627499999997</v>
      </c>
      <c r="BH251" s="283">
        <v>10740.124999999996</v>
      </c>
      <c r="BI251" s="283">
        <v>10665.622499999996</v>
      </c>
      <c r="BJ251" s="283">
        <v>10591.119999999995</v>
      </c>
      <c r="BK251" s="283">
        <v>10549.834999999995</v>
      </c>
      <c r="BL251" s="283">
        <v>10508.549999999996</v>
      </c>
      <c r="BM251" s="283">
        <v>10467.264999999996</v>
      </c>
      <c r="BN251" s="283">
        <v>10425.979999999996</v>
      </c>
      <c r="BO251" s="283">
        <v>10332.922499999997</v>
      </c>
      <c r="BP251" s="283">
        <v>10239.864999999998</v>
      </c>
      <c r="BQ251" s="283">
        <v>10146.807499999999</v>
      </c>
      <c r="BR251" s="283">
        <v>10053.75</v>
      </c>
      <c r="BS251" s="283">
        <v>9994.7724999999991</v>
      </c>
      <c r="BT251" s="283">
        <v>9935.7949999999983</v>
      </c>
      <c r="BU251" s="283">
        <v>9876.8174999999974</v>
      </c>
      <c r="BV251" s="283">
        <v>9817.8399999999965</v>
      </c>
      <c r="BW251" s="283">
        <v>9750.4399999999987</v>
      </c>
      <c r="BX251" s="283">
        <v>9683.0399999999991</v>
      </c>
      <c r="BY251" s="283">
        <v>9615.64</v>
      </c>
      <c r="BZ251" s="283">
        <v>9548.2400000000016</v>
      </c>
      <c r="CA251" s="283">
        <v>9431.18</v>
      </c>
      <c r="CB251" s="283">
        <v>9314.1200000000008</v>
      </c>
      <c r="CC251" s="283">
        <v>9197.0600000000013</v>
      </c>
      <c r="CD251" s="283">
        <v>9080</v>
      </c>
      <c r="CE251" s="283">
        <v>9032.5</v>
      </c>
      <c r="CF251" s="283">
        <v>8985</v>
      </c>
      <c r="CG251" s="283">
        <v>8937.5</v>
      </c>
      <c r="CH251" s="283">
        <v>8890</v>
      </c>
      <c r="CI251" s="283">
        <v>0</v>
      </c>
      <c r="CJ251" s="283">
        <v>0</v>
      </c>
      <c r="CK251" s="283">
        <v>0</v>
      </c>
      <c r="CL251" s="283">
        <v>0</v>
      </c>
      <c r="CM251" s="283">
        <v>0</v>
      </c>
      <c r="CN251" s="283">
        <v>0</v>
      </c>
      <c r="CO251" s="283">
        <v>0</v>
      </c>
      <c r="CP251" s="283">
        <v>0</v>
      </c>
      <c r="CQ251" s="283">
        <v>0</v>
      </c>
      <c r="CR251" s="283">
        <v>0</v>
      </c>
      <c r="CS251" s="283">
        <v>0</v>
      </c>
      <c r="CT251" s="283">
        <v>0</v>
      </c>
      <c r="CU251" s="283">
        <v>0</v>
      </c>
      <c r="CV251" s="283">
        <v>0</v>
      </c>
      <c r="CW251" s="283">
        <v>0</v>
      </c>
      <c r="CX251" s="283">
        <v>0</v>
      </c>
      <c r="CY251" s="283">
        <v>0</v>
      </c>
      <c r="CZ251" s="283">
        <v>0</v>
      </c>
      <c r="DA251" s="283">
        <v>0</v>
      </c>
      <c r="DB251" s="283">
        <v>0</v>
      </c>
    </row>
    <row r="252" spans="5:106" s="283" customFormat="1">
      <c r="E252" s="283">
        <v>35</v>
      </c>
      <c r="F252" s="284">
        <v>14690</v>
      </c>
      <c r="G252" s="283">
        <v>14679.166666666668</v>
      </c>
      <c r="H252" s="283">
        <v>14668.333333333334</v>
      </c>
      <c r="I252" s="283">
        <v>14657.5</v>
      </c>
      <c r="J252" s="283">
        <v>14441.339999999997</v>
      </c>
      <c r="K252" s="283">
        <v>14379.174999999996</v>
      </c>
      <c r="L252" s="283">
        <v>14317.009999999995</v>
      </c>
      <c r="M252" s="283">
        <v>14254.844999999994</v>
      </c>
      <c r="N252" s="283">
        <v>14192.679999999993</v>
      </c>
      <c r="O252" s="283">
        <v>14130.514999999992</v>
      </c>
      <c r="P252" s="283">
        <v>14068.349999999991</v>
      </c>
      <c r="Q252" s="283">
        <v>14004.769999999993</v>
      </c>
      <c r="R252" s="283">
        <v>13941.189999999993</v>
      </c>
      <c r="S252" s="283">
        <v>13877.609999999993</v>
      </c>
      <c r="T252" s="283">
        <v>13814.029999999995</v>
      </c>
      <c r="U252" s="283">
        <v>13750.449999999997</v>
      </c>
      <c r="V252" s="283">
        <v>13686.869999999997</v>
      </c>
      <c r="W252" s="283">
        <v>13623.289999999997</v>
      </c>
      <c r="X252" s="283">
        <v>13559.71</v>
      </c>
      <c r="Y252" s="283">
        <v>13496.130000000001</v>
      </c>
      <c r="Z252" s="283">
        <v>13432.550000000001</v>
      </c>
      <c r="AA252" s="283">
        <v>13346.710000000003</v>
      </c>
      <c r="AB252" s="283">
        <v>13260.870000000003</v>
      </c>
      <c r="AC252" s="283">
        <v>13175.030000000002</v>
      </c>
      <c r="AD252" s="283">
        <v>13089.190000000004</v>
      </c>
      <c r="AE252" s="283">
        <v>13003.350000000006</v>
      </c>
      <c r="AF252" s="283">
        <v>12917.510000000006</v>
      </c>
      <c r="AG252" s="283">
        <v>12831.670000000006</v>
      </c>
      <c r="AH252" s="283">
        <v>12745.830000000007</v>
      </c>
      <c r="AI252" s="283">
        <v>12659.990000000009</v>
      </c>
      <c r="AJ252" s="283">
        <v>12574.150000000009</v>
      </c>
      <c r="AK252" s="283">
        <v>12557.87100000001</v>
      </c>
      <c r="AL252" s="283">
        <v>12541.59200000001</v>
      </c>
      <c r="AM252" s="283">
        <v>12525.313000000009</v>
      </c>
      <c r="AN252" s="283">
        <v>12509.034000000011</v>
      </c>
      <c r="AO252" s="283">
        <v>12492.75500000001</v>
      </c>
      <c r="AP252" s="283">
        <v>12476.47600000001</v>
      </c>
      <c r="AQ252" s="283">
        <v>12460.197000000009</v>
      </c>
      <c r="AR252" s="283">
        <v>12443.918000000009</v>
      </c>
      <c r="AS252" s="283">
        <v>12427.639000000008</v>
      </c>
      <c r="AT252" s="283">
        <v>12411.360000000008</v>
      </c>
      <c r="AU252" s="283">
        <v>12170.270000000006</v>
      </c>
      <c r="AV252" s="283">
        <v>11929.180000000004</v>
      </c>
      <c r="AW252" s="283">
        <v>11688.090000000002</v>
      </c>
      <c r="AX252" s="283">
        <v>11447</v>
      </c>
      <c r="AY252" s="283">
        <v>11368.850000000002</v>
      </c>
      <c r="AZ252" s="283">
        <v>11290.700000000003</v>
      </c>
      <c r="BA252" s="283">
        <v>11212.550000000003</v>
      </c>
      <c r="BB252" s="283">
        <v>11134.400000000005</v>
      </c>
      <c r="BC252" s="283">
        <v>11048.940000000002</v>
      </c>
      <c r="BD252" s="283">
        <v>10963.480000000001</v>
      </c>
      <c r="BE252" s="283">
        <v>10878.02</v>
      </c>
      <c r="BF252" s="283">
        <v>10792.559999999998</v>
      </c>
      <c r="BG252" s="283">
        <v>10718.727499999997</v>
      </c>
      <c r="BH252" s="283">
        <v>10644.894999999997</v>
      </c>
      <c r="BI252" s="283">
        <v>10571.062499999996</v>
      </c>
      <c r="BJ252" s="283">
        <v>10497.229999999996</v>
      </c>
      <c r="BK252" s="283">
        <v>10455.632499999996</v>
      </c>
      <c r="BL252" s="283">
        <v>10414.034999999996</v>
      </c>
      <c r="BM252" s="283">
        <v>10372.437499999996</v>
      </c>
      <c r="BN252" s="283">
        <v>10330.839999999997</v>
      </c>
      <c r="BO252" s="283">
        <v>10238.129999999997</v>
      </c>
      <c r="BP252" s="283">
        <v>10145.419999999998</v>
      </c>
      <c r="BQ252" s="283">
        <v>10052.709999999999</v>
      </c>
      <c r="BR252" s="283">
        <v>9960</v>
      </c>
      <c r="BS252" s="283">
        <v>9902.0949999999993</v>
      </c>
      <c r="BT252" s="283">
        <v>9844.1899999999987</v>
      </c>
      <c r="BU252" s="283">
        <v>9786.284999999998</v>
      </c>
      <c r="BV252" s="283">
        <v>9728.3799999999974</v>
      </c>
      <c r="BW252" s="283">
        <v>9661.6899999999987</v>
      </c>
      <c r="BX252" s="283">
        <v>9594.9999999999982</v>
      </c>
      <c r="BY252" s="283">
        <v>9528.31</v>
      </c>
      <c r="BZ252" s="283">
        <v>9461.6200000000008</v>
      </c>
      <c r="CA252" s="283">
        <v>9343.7150000000001</v>
      </c>
      <c r="CB252" s="283">
        <v>9225.8100000000013</v>
      </c>
      <c r="CC252" s="283">
        <v>9107.9050000000007</v>
      </c>
      <c r="CD252" s="283">
        <v>8990</v>
      </c>
      <c r="CE252" s="283">
        <v>0</v>
      </c>
      <c r="CF252" s="283">
        <v>0</v>
      </c>
      <c r="CG252" s="283">
        <v>0</v>
      </c>
      <c r="CH252" s="283">
        <v>0</v>
      </c>
      <c r="CI252" s="283">
        <v>0</v>
      </c>
      <c r="CJ252" s="283">
        <v>0</v>
      </c>
      <c r="CK252" s="283">
        <v>0</v>
      </c>
      <c r="CL252" s="283">
        <v>0</v>
      </c>
      <c r="CM252" s="283">
        <v>0</v>
      </c>
      <c r="CN252" s="283">
        <v>0</v>
      </c>
      <c r="CO252" s="283">
        <v>0</v>
      </c>
      <c r="CP252" s="283">
        <v>0</v>
      </c>
      <c r="CQ252" s="283">
        <v>0</v>
      </c>
      <c r="CR252" s="283">
        <v>0</v>
      </c>
      <c r="CS252" s="283">
        <v>0</v>
      </c>
      <c r="CT252" s="283">
        <v>0</v>
      </c>
      <c r="CU252" s="283">
        <v>0</v>
      </c>
      <c r="CV252" s="283">
        <v>0</v>
      </c>
      <c r="CW252" s="283">
        <v>0</v>
      </c>
      <c r="CX252" s="283">
        <v>0</v>
      </c>
      <c r="CY252" s="283">
        <v>0</v>
      </c>
      <c r="CZ252" s="283">
        <v>0</v>
      </c>
      <c r="DA252" s="283">
        <v>0</v>
      </c>
      <c r="DB252" s="283">
        <v>0</v>
      </c>
    </row>
    <row r="253" spans="5:106" s="283" customFormat="1">
      <c r="E253" s="283">
        <v>36</v>
      </c>
      <c r="F253" s="284">
        <v>14700</v>
      </c>
      <c r="G253" s="283">
        <v>14692.5</v>
      </c>
      <c r="H253" s="283">
        <v>14675</v>
      </c>
      <c r="I253" s="283">
        <v>14475.137999999999</v>
      </c>
      <c r="J253" s="283">
        <v>14400.183999999997</v>
      </c>
      <c r="K253" s="283">
        <v>14325.229999999996</v>
      </c>
      <c r="L253" s="283">
        <v>14250.275999999996</v>
      </c>
      <c r="M253" s="283">
        <v>14175.321999999996</v>
      </c>
      <c r="N253" s="283">
        <v>14100.367999999995</v>
      </c>
      <c r="O253" s="283">
        <v>14025.413999999993</v>
      </c>
      <c r="P253" s="283">
        <v>13950.459999999992</v>
      </c>
      <c r="Q253" s="283">
        <v>13886.451999999994</v>
      </c>
      <c r="R253" s="283">
        <v>13822.443999999994</v>
      </c>
      <c r="S253" s="283">
        <v>13758.435999999994</v>
      </c>
      <c r="T253" s="283">
        <v>13694.427999999996</v>
      </c>
      <c r="U253" s="283">
        <v>13630.419999999998</v>
      </c>
      <c r="V253" s="283">
        <v>13566.411999999998</v>
      </c>
      <c r="W253" s="283">
        <v>13502.403999999999</v>
      </c>
      <c r="X253" s="283">
        <v>13438.396000000001</v>
      </c>
      <c r="Y253" s="283">
        <v>13374.388000000001</v>
      </c>
      <c r="Z253" s="283">
        <v>13310.380000000001</v>
      </c>
      <c r="AA253" s="283">
        <v>13226.596000000001</v>
      </c>
      <c r="AB253" s="283">
        <v>13142.812000000004</v>
      </c>
      <c r="AC253" s="283">
        <v>13059.028000000006</v>
      </c>
      <c r="AD253" s="283">
        <v>12975.244000000006</v>
      </c>
      <c r="AE253" s="283">
        <v>12891.460000000006</v>
      </c>
      <c r="AF253" s="283">
        <v>12807.676000000007</v>
      </c>
      <c r="AG253" s="283">
        <v>12723.892000000007</v>
      </c>
      <c r="AH253" s="283">
        <v>12640.108000000007</v>
      </c>
      <c r="AI253" s="283">
        <v>12556.324000000008</v>
      </c>
      <c r="AJ253" s="283">
        <v>12472.540000000008</v>
      </c>
      <c r="AK253" s="283">
        <v>12459.24400000001</v>
      </c>
      <c r="AL253" s="283">
        <v>12445.948000000009</v>
      </c>
      <c r="AM253" s="283">
        <v>12432.652000000009</v>
      </c>
      <c r="AN253" s="283">
        <v>12419.356000000009</v>
      </c>
      <c r="AO253" s="283">
        <v>12406.060000000009</v>
      </c>
      <c r="AP253" s="283">
        <v>12392.764000000008</v>
      </c>
      <c r="AQ253" s="283">
        <v>12379.468000000008</v>
      </c>
      <c r="AR253" s="283">
        <v>12366.172000000008</v>
      </c>
      <c r="AS253" s="283">
        <v>12352.876000000007</v>
      </c>
      <c r="AT253" s="283">
        <v>12339.580000000007</v>
      </c>
      <c r="AU253" s="283">
        <v>12092.185000000005</v>
      </c>
      <c r="AV253" s="283">
        <v>11844.790000000005</v>
      </c>
      <c r="AW253" s="283">
        <v>11597.395000000002</v>
      </c>
      <c r="AX253" s="283">
        <v>11350</v>
      </c>
      <c r="AY253" s="283">
        <v>11272.490000000002</v>
      </c>
      <c r="AZ253" s="283">
        <v>11194.980000000001</v>
      </c>
      <c r="BA253" s="283">
        <v>11117.470000000003</v>
      </c>
      <c r="BB253" s="283">
        <v>11039.960000000005</v>
      </c>
      <c r="BC253" s="283">
        <v>10953.967500000002</v>
      </c>
      <c r="BD253" s="283">
        <v>10867.975000000002</v>
      </c>
      <c r="BE253" s="283">
        <v>10781.9825</v>
      </c>
      <c r="BF253" s="283">
        <v>10695.989999999998</v>
      </c>
      <c r="BG253" s="283">
        <v>10622.827499999998</v>
      </c>
      <c r="BH253" s="283">
        <v>10549.664999999997</v>
      </c>
      <c r="BI253" s="283">
        <v>10476.502499999997</v>
      </c>
      <c r="BJ253" s="283">
        <v>10403.339999999997</v>
      </c>
      <c r="BK253" s="283">
        <v>10361.429999999997</v>
      </c>
      <c r="BL253" s="283">
        <v>10319.519999999997</v>
      </c>
      <c r="BM253" s="283">
        <v>10277.609999999997</v>
      </c>
      <c r="BN253" s="283">
        <v>10235.699999999997</v>
      </c>
      <c r="BO253" s="283">
        <v>10143.337499999998</v>
      </c>
      <c r="BP253" s="283">
        <v>10050.974999999999</v>
      </c>
      <c r="BQ253" s="283">
        <v>9958.6124999999993</v>
      </c>
      <c r="BR253" s="283">
        <v>9866.25</v>
      </c>
      <c r="BS253" s="283">
        <v>9809.4174999999996</v>
      </c>
      <c r="BT253" s="283">
        <v>9752.5849999999991</v>
      </c>
      <c r="BU253" s="283">
        <v>9695.7524999999987</v>
      </c>
      <c r="BV253" s="283">
        <v>9638.9199999999983</v>
      </c>
      <c r="BW253" s="283">
        <v>9572.9399999999987</v>
      </c>
      <c r="BX253" s="283">
        <v>9506.9599999999991</v>
      </c>
      <c r="BY253" s="283">
        <v>9440.98</v>
      </c>
      <c r="BZ253" s="283">
        <v>9375</v>
      </c>
      <c r="CA253" s="283">
        <v>0</v>
      </c>
      <c r="CB253" s="283">
        <v>0</v>
      </c>
      <c r="CC253" s="283">
        <v>0</v>
      </c>
      <c r="CD253" s="283">
        <v>0</v>
      </c>
      <c r="CE253" s="283">
        <v>0</v>
      </c>
      <c r="CF253" s="283">
        <v>0</v>
      </c>
      <c r="CG253" s="283">
        <v>0</v>
      </c>
      <c r="CH253" s="283">
        <v>0</v>
      </c>
      <c r="CI253" s="283">
        <v>0</v>
      </c>
      <c r="CJ253" s="283">
        <v>0</v>
      </c>
      <c r="CK253" s="283">
        <v>0</v>
      </c>
      <c r="CL253" s="283">
        <v>0</v>
      </c>
      <c r="CM253" s="283">
        <v>0</v>
      </c>
      <c r="CN253" s="283">
        <v>0</v>
      </c>
      <c r="CO253" s="283">
        <v>0</v>
      </c>
      <c r="CP253" s="283">
        <v>0</v>
      </c>
      <c r="CQ253" s="283">
        <v>0</v>
      </c>
      <c r="CR253" s="283">
        <v>0</v>
      </c>
      <c r="CS253" s="283">
        <v>0</v>
      </c>
      <c r="CT253" s="283">
        <v>0</v>
      </c>
      <c r="CU253" s="283">
        <v>0</v>
      </c>
      <c r="CV253" s="283">
        <v>0</v>
      </c>
      <c r="CW253" s="283">
        <v>0</v>
      </c>
      <c r="CX253" s="283">
        <v>0</v>
      </c>
      <c r="CY253" s="283">
        <v>0</v>
      </c>
      <c r="CZ253" s="283">
        <v>0</v>
      </c>
      <c r="DA253" s="283">
        <v>0</v>
      </c>
      <c r="DB253" s="283">
        <v>0</v>
      </c>
    </row>
    <row r="254" spans="5:106" s="283" customFormat="1">
      <c r="E254" s="283">
        <v>37</v>
      </c>
      <c r="F254" s="284">
        <v>14710</v>
      </c>
      <c r="G254" s="283">
        <v>14622.256999999998</v>
      </c>
      <c r="H254" s="283">
        <v>14534.513999999997</v>
      </c>
      <c r="I254" s="283">
        <v>14446.770999999997</v>
      </c>
      <c r="J254" s="283">
        <v>14359.027999999995</v>
      </c>
      <c r="K254" s="283">
        <v>14271.284999999994</v>
      </c>
      <c r="L254" s="283">
        <v>14183.541999999994</v>
      </c>
      <c r="M254" s="283">
        <v>14095.798999999994</v>
      </c>
      <c r="N254" s="283">
        <v>14008.055999999993</v>
      </c>
      <c r="O254" s="283">
        <v>13920.312999999993</v>
      </c>
      <c r="P254" s="283">
        <v>13832.569999999992</v>
      </c>
      <c r="Q254" s="283">
        <v>13768.133999999995</v>
      </c>
      <c r="R254" s="283">
        <v>13703.697999999995</v>
      </c>
      <c r="S254" s="283">
        <v>13639.261999999995</v>
      </c>
      <c r="T254" s="283">
        <v>13574.825999999997</v>
      </c>
      <c r="U254" s="283">
        <v>13510.39</v>
      </c>
      <c r="V254" s="283">
        <v>13445.954</v>
      </c>
      <c r="W254" s="283">
        <v>13381.518</v>
      </c>
      <c r="X254" s="283">
        <v>13317.082</v>
      </c>
      <c r="Y254" s="283">
        <v>13252.646000000001</v>
      </c>
      <c r="Z254" s="283">
        <v>13188.210000000001</v>
      </c>
      <c r="AA254" s="283">
        <v>13106.482</v>
      </c>
      <c r="AB254" s="283">
        <v>13024.754000000001</v>
      </c>
      <c r="AC254" s="283">
        <v>12943.026000000002</v>
      </c>
      <c r="AD254" s="283">
        <v>12861.298000000003</v>
      </c>
      <c r="AE254" s="283">
        <v>12779.570000000003</v>
      </c>
      <c r="AF254" s="283">
        <v>12697.842000000004</v>
      </c>
      <c r="AG254" s="283">
        <v>12616.114000000005</v>
      </c>
      <c r="AH254" s="283">
        <v>12534.386000000006</v>
      </c>
      <c r="AI254" s="283">
        <v>12452.658000000007</v>
      </c>
      <c r="AJ254" s="283">
        <v>12370.930000000008</v>
      </c>
      <c r="AK254" s="283">
        <v>12360.617000000007</v>
      </c>
      <c r="AL254" s="283">
        <v>12350.304000000007</v>
      </c>
      <c r="AM254" s="283">
        <v>12339.991000000007</v>
      </c>
      <c r="AN254" s="283">
        <v>12329.678000000007</v>
      </c>
      <c r="AO254" s="283">
        <v>12319.365000000007</v>
      </c>
      <c r="AP254" s="283">
        <v>12309.052000000007</v>
      </c>
      <c r="AQ254" s="283">
        <v>12298.739000000007</v>
      </c>
      <c r="AR254" s="283">
        <v>12288.426000000007</v>
      </c>
      <c r="AS254" s="283">
        <v>12278.113000000007</v>
      </c>
      <c r="AT254" s="283">
        <v>12267.800000000007</v>
      </c>
      <c r="AU254" s="283">
        <v>12014.100000000006</v>
      </c>
      <c r="AV254" s="283">
        <v>11760.400000000003</v>
      </c>
      <c r="AW254" s="283">
        <v>11506.7</v>
      </c>
      <c r="AX254" s="283">
        <v>11253</v>
      </c>
      <c r="AY254" s="283">
        <v>11176.130000000001</v>
      </c>
      <c r="AZ254" s="283">
        <v>11099.260000000002</v>
      </c>
      <c r="BA254" s="283">
        <v>11022.390000000003</v>
      </c>
      <c r="BB254" s="283">
        <v>10945.520000000004</v>
      </c>
      <c r="BC254" s="283">
        <v>10858.995000000003</v>
      </c>
      <c r="BD254" s="283">
        <v>10772.470000000001</v>
      </c>
      <c r="BE254" s="283">
        <v>10685.945</v>
      </c>
      <c r="BF254" s="283">
        <v>10599.419999999998</v>
      </c>
      <c r="BG254" s="283">
        <v>10526.927499999998</v>
      </c>
      <c r="BH254" s="283">
        <v>10454.434999999998</v>
      </c>
      <c r="BI254" s="283">
        <v>10381.942499999997</v>
      </c>
      <c r="BJ254" s="283">
        <v>10309.449999999997</v>
      </c>
      <c r="BK254" s="283">
        <v>10267.227499999997</v>
      </c>
      <c r="BL254" s="283">
        <v>10225.004999999997</v>
      </c>
      <c r="BM254" s="283">
        <v>10182.782499999998</v>
      </c>
      <c r="BN254" s="283">
        <v>10140.559999999998</v>
      </c>
      <c r="BO254" s="283">
        <v>10048.544999999998</v>
      </c>
      <c r="BP254" s="283">
        <v>9956.5299999999988</v>
      </c>
      <c r="BQ254" s="283">
        <v>9864.5149999999994</v>
      </c>
      <c r="BR254" s="283">
        <v>9772.5</v>
      </c>
      <c r="BS254" s="283">
        <v>9716.74</v>
      </c>
      <c r="BT254" s="283">
        <v>9660.98</v>
      </c>
      <c r="BU254" s="283">
        <v>9605.2199999999993</v>
      </c>
      <c r="BV254" s="283">
        <v>9549.4599999999991</v>
      </c>
      <c r="BW254" s="283">
        <v>0</v>
      </c>
      <c r="BX254" s="283">
        <v>0</v>
      </c>
      <c r="BY254" s="283">
        <v>0</v>
      </c>
      <c r="BZ254" s="283">
        <v>0</v>
      </c>
      <c r="CA254" s="283">
        <v>0</v>
      </c>
      <c r="CB254" s="283">
        <v>0</v>
      </c>
      <c r="CC254" s="283">
        <v>0</v>
      </c>
      <c r="CD254" s="283">
        <v>0</v>
      </c>
      <c r="CE254" s="283">
        <v>0</v>
      </c>
      <c r="CF254" s="283">
        <v>0</v>
      </c>
      <c r="CG254" s="283">
        <v>0</v>
      </c>
      <c r="CH254" s="283">
        <v>0</v>
      </c>
      <c r="CI254" s="283">
        <v>0</v>
      </c>
      <c r="CJ254" s="283">
        <v>0</v>
      </c>
      <c r="CK254" s="283">
        <v>0</v>
      </c>
      <c r="CL254" s="283">
        <v>0</v>
      </c>
      <c r="CM254" s="283">
        <v>0</v>
      </c>
      <c r="CN254" s="283">
        <v>0</v>
      </c>
      <c r="CO254" s="283">
        <v>0</v>
      </c>
      <c r="CP254" s="283">
        <v>0</v>
      </c>
      <c r="CQ254" s="283">
        <v>0</v>
      </c>
      <c r="CR254" s="283">
        <v>0</v>
      </c>
      <c r="CS254" s="283">
        <v>0</v>
      </c>
      <c r="CT254" s="283">
        <v>0</v>
      </c>
      <c r="CU254" s="283">
        <v>0</v>
      </c>
      <c r="CV254" s="283">
        <v>0</v>
      </c>
      <c r="CW254" s="283">
        <v>0</v>
      </c>
      <c r="CX254" s="283">
        <v>0</v>
      </c>
      <c r="CY254" s="283">
        <v>0</v>
      </c>
      <c r="CZ254" s="283">
        <v>0</v>
      </c>
      <c r="DA254" s="283">
        <v>0</v>
      </c>
      <c r="DB254" s="283">
        <v>0</v>
      </c>
    </row>
    <row r="255" spans="5:106" s="283" customFormat="1">
      <c r="E255" s="283">
        <v>38</v>
      </c>
      <c r="F255" s="284">
        <v>14720</v>
      </c>
      <c r="G255" s="283">
        <v>14619.468000000001</v>
      </c>
      <c r="H255" s="283">
        <v>14518.936</v>
      </c>
      <c r="I255" s="283">
        <v>14418.403999999999</v>
      </c>
      <c r="J255" s="283">
        <v>14317.871999999999</v>
      </c>
      <c r="K255" s="283">
        <v>14217.339999999998</v>
      </c>
      <c r="L255" s="283">
        <v>14116.807999999997</v>
      </c>
      <c r="M255" s="283">
        <v>14016.275999999996</v>
      </c>
      <c r="N255" s="283">
        <v>13915.743999999995</v>
      </c>
      <c r="O255" s="283">
        <v>13815.211999999994</v>
      </c>
      <c r="P255" s="283">
        <v>13714.679999999993</v>
      </c>
      <c r="Q255" s="283">
        <v>13649.815999999995</v>
      </c>
      <c r="R255" s="283">
        <v>13584.951999999996</v>
      </c>
      <c r="S255" s="283">
        <v>13520.087999999996</v>
      </c>
      <c r="T255" s="283">
        <v>13455.223999999998</v>
      </c>
      <c r="U255" s="283">
        <v>13390.359999999999</v>
      </c>
      <c r="V255" s="283">
        <v>13325.495999999999</v>
      </c>
      <c r="W255" s="283">
        <v>13260.632</v>
      </c>
      <c r="X255" s="283">
        <v>13195.768</v>
      </c>
      <c r="Y255" s="283">
        <v>13130.904</v>
      </c>
      <c r="Z255" s="283">
        <v>13066.04</v>
      </c>
      <c r="AA255" s="283">
        <v>12986.368000000002</v>
      </c>
      <c r="AB255" s="283">
        <v>12906.696000000002</v>
      </c>
      <c r="AC255" s="283">
        <v>12827.024000000001</v>
      </c>
      <c r="AD255" s="283">
        <v>12747.352000000003</v>
      </c>
      <c r="AE255" s="283">
        <v>12667.680000000004</v>
      </c>
      <c r="AF255" s="283">
        <v>12588.008000000003</v>
      </c>
      <c r="AG255" s="283">
        <v>12508.336000000003</v>
      </c>
      <c r="AH255" s="283">
        <v>12428.664000000004</v>
      </c>
      <c r="AI255" s="283">
        <v>12348.992000000006</v>
      </c>
      <c r="AJ255" s="283">
        <v>12269.320000000007</v>
      </c>
      <c r="AK255" s="283">
        <v>12261.990000000005</v>
      </c>
      <c r="AL255" s="283">
        <v>12254.660000000005</v>
      </c>
      <c r="AM255" s="283">
        <v>12247.330000000005</v>
      </c>
      <c r="AN255" s="283">
        <v>12240.000000000005</v>
      </c>
      <c r="AO255" s="283">
        <v>12232.670000000006</v>
      </c>
      <c r="AP255" s="283">
        <v>12225.340000000006</v>
      </c>
      <c r="AQ255" s="283">
        <v>12218.010000000006</v>
      </c>
      <c r="AR255" s="283">
        <v>12210.680000000006</v>
      </c>
      <c r="AS255" s="283">
        <v>12203.350000000006</v>
      </c>
      <c r="AT255" s="283">
        <v>12196.020000000006</v>
      </c>
      <c r="AU255" s="283">
        <v>11936.015000000003</v>
      </c>
      <c r="AV255" s="283">
        <v>11676.010000000002</v>
      </c>
      <c r="AW255" s="283">
        <v>11416.005000000001</v>
      </c>
      <c r="AX255" s="283">
        <v>11156</v>
      </c>
      <c r="AY255" s="283">
        <v>11079.77</v>
      </c>
      <c r="AZ255" s="283">
        <v>11003.540000000003</v>
      </c>
      <c r="BA255" s="283">
        <v>10927.310000000003</v>
      </c>
      <c r="BB255" s="283">
        <v>10851.080000000004</v>
      </c>
      <c r="BC255" s="283">
        <v>10764.022500000003</v>
      </c>
      <c r="BD255" s="283">
        <v>10676.965</v>
      </c>
      <c r="BE255" s="283">
        <v>10589.907499999999</v>
      </c>
      <c r="BF255" s="283">
        <v>10502.849999999999</v>
      </c>
      <c r="BG255" s="283">
        <v>10431.027499999998</v>
      </c>
      <c r="BH255" s="283">
        <v>10359.204999999998</v>
      </c>
      <c r="BI255" s="283">
        <v>10287.382499999998</v>
      </c>
      <c r="BJ255" s="283">
        <v>10215.559999999998</v>
      </c>
      <c r="BK255" s="283">
        <v>10173.024999999998</v>
      </c>
      <c r="BL255" s="283">
        <v>10130.489999999998</v>
      </c>
      <c r="BM255" s="283">
        <v>10087.954999999998</v>
      </c>
      <c r="BN255" s="283">
        <v>10045.419999999998</v>
      </c>
      <c r="BO255" s="283">
        <v>9953.7524999999987</v>
      </c>
      <c r="BP255" s="283">
        <v>9862.0849999999991</v>
      </c>
      <c r="BQ255" s="283">
        <v>9770.4174999999996</v>
      </c>
      <c r="BR255" s="283">
        <v>9678.75</v>
      </c>
      <c r="BS255" s="283">
        <v>9624.0625</v>
      </c>
      <c r="BT255" s="283">
        <v>9569.375</v>
      </c>
      <c r="BU255" s="283">
        <v>9514.6875</v>
      </c>
      <c r="BV255" s="283">
        <v>9460</v>
      </c>
      <c r="BW255" s="283">
        <v>0</v>
      </c>
      <c r="BX255" s="283">
        <v>0</v>
      </c>
      <c r="BY255" s="283">
        <v>0</v>
      </c>
      <c r="BZ255" s="283">
        <v>0</v>
      </c>
      <c r="CA255" s="283">
        <v>0</v>
      </c>
      <c r="CB255" s="283">
        <v>0</v>
      </c>
      <c r="CC255" s="283">
        <v>0</v>
      </c>
      <c r="CD255" s="283">
        <v>0</v>
      </c>
      <c r="CE255" s="283">
        <v>0</v>
      </c>
      <c r="CF255" s="283">
        <v>0</v>
      </c>
      <c r="CG255" s="283">
        <v>0</v>
      </c>
      <c r="CH255" s="283">
        <v>0</v>
      </c>
      <c r="CI255" s="283">
        <v>0</v>
      </c>
      <c r="CJ255" s="283">
        <v>0</v>
      </c>
      <c r="CK255" s="283">
        <v>0</v>
      </c>
      <c r="CL255" s="283">
        <v>0</v>
      </c>
      <c r="CM255" s="283">
        <v>0</v>
      </c>
      <c r="CN255" s="283">
        <v>0</v>
      </c>
      <c r="CO255" s="283">
        <v>0</v>
      </c>
      <c r="CP255" s="283">
        <v>0</v>
      </c>
      <c r="CQ255" s="283">
        <v>0</v>
      </c>
      <c r="CR255" s="283">
        <v>0</v>
      </c>
      <c r="CS255" s="283">
        <v>0</v>
      </c>
      <c r="CT255" s="283">
        <v>0</v>
      </c>
      <c r="CU255" s="283">
        <v>0</v>
      </c>
      <c r="CV255" s="283">
        <v>0</v>
      </c>
      <c r="CW255" s="283">
        <v>0</v>
      </c>
      <c r="CX255" s="283">
        <v>0</v>
      </c>
      <c r="CY255" s="283">
        <v>0</v>
      </c>
      <c r="CZ255" s="283">
        <v>0</v>
      </c>
      <c r="DA255" s="283">
        <v>0</v>
      </c>
      <c r="DB255" s="283">
        <v>0</v>
      </c>
    </row>
    <row r="256" spans="5:106" s="283" customFormat="1">
      <c r="E256" s="283">
        <v>39</v>
      </c>
      <c r="F256" s="284">
        <v>14593.37</v>
      </c>
      <c r="G256" s="283">
        <v>14493.712</v>
      </c>
      <c r="H256" s="283">
        <v>14394.054</v>
      </c>
      <c r="I256" s="283">
        <v>14294.396000000001</v>
      </c>
      <c r="J256" s="283">
        <v>14194.737999999999</v>
      </c>
      <c r="K256" s="283">
        <v>14095.079999999998</v>
      </c>
      <c r="L256" s="283">
        <v>13995.421999999999</v>
      </c>
      <c r="M256" s="283">
        <v>13895.763999999997</v>
      </c>
      <c r="N256" s="283">
        <v>13796.105999999996</v>
      </c>
      <c r="O256" s="283">
        <v>13696.447999999995</v>
      </c>
      <c r="P256" s="283">
        <v>13596.789999999994</v>
      </c>
      <c r="Q256" s="283">
        <v>13531.497999999996</v>
      </c>
      <c r="R256" s="283">
        <v>13466.205999999996</v>
      </c>
      <c r="S256" s="283">
        <v>13400.913999999997</v>
      </c>
      <c r="T256" s="283">
        <v>13335.621999999998</v>
      </c>
      <c r="U256" s="283">
        <v>13270.329999999998</v>
      </c>
      <c r="V256" s="283">
        <v>13205.037999999999</v>
      </c>
      <c r="W256" s="283">
        <v>13139.745999999999</v>
      </c>
      <c r="X256" s="283">
        <v>13074.454</v>
      </c>
      <c r="Y256" s="283">
        <v>13009.162</v>
      </c>
      <c r="Z256" s="283">
        <v>12943.87</v>
      </c>
      <c r="AA256" s="283">
        <v>12866.254000000001</v>
      </c>
      <c r="AB256" s="283">
        <v>12788.638000000003</v>
      </c>
      <c r="AC256" s="283">
        <v>12711.022000000004</v>
      </c>
      <c r="AD256" s="283">
        <v>12633.406000000004</v>
      </c>
      <c r="AE256" s="283">
        <v>12555.790000000005</v>
      </c>
      <c r="AF256" s="283">
        <v>12478.174000000006</v>
      </c>
      <c r="AG256" s="283">
        <v>12400.558000000006</v>
      </c>
      <c r="AH256" s="283">
        <v>12322.942000000006</v>
      </c>
      <c r="AI256" s="283">
        <v>12245.326000000006</v>
      </c>
      <c r="AJ256" s="283">
        <v>12167.710000000006</v>
      </c>
      <c r="AK256" s="283">
        <v>12163.363000000005</v>
      </c>
      <c r="AL256" s="283">
        <v>12159.016000000005</v>
      </c>
      <c r="AM256" s="283">
        <v>12154.669000000005</v>
      </c>
      <c r="AN256" s="283">
        <v>12150.322000000004</v>
      </c>
      <c r="AO256" s="283">
        <v>12145.975000000004</v>
      </c>
      <c r="AP256" s="283">
        <v>12141.628000000004</v>
      </c>
      <c r="AQ256" s="283">
        <v>12137.281000000004</v>
      </c>
      <c r="AR256" s="283">
        <v>12132.934000000005</v>
      </c>
      <c r="AS256" s="283">
        <v>12128.587000000005</v>
      </c>
      <c r="AT256" s="283">
        <v>12124.240000000005</v>
      </c>
      <c r="AU256" s="283">
        <v>11857.930000000004</v>
      </c>
      <c r="AV256" s="283">
        <v>11591.620000000003</v>
      </c>
      <c r="AW256" s="283">
        <v>11325.310000000001</v>
      </c>
      <c r="AX256" s="283">
        <v>11059</v>
      </c>
      <c r="AY256" s="283">
        <v>10983.41</v>
      </c>
      <c r="AZ256" s="283">
        <v>10907.820000000002</v>
      </c>
      <c r="BA256" s="283">
        <v>10832.230000000003</v>
      </c>
      <c r="BB256" s="283">
        <v>10756.640000000003</v>
      </c>
      <c r="BC256" s="283">
        <v>10669.050000000003</v>
      </c>
      <c r="BD256" s="283">
        <v>10581.460000000001</v>
      </c>
      <c r="BE256" s="283">
        <v>10493.869999999999</v>
      </c>
      <c r="BF256" s="283">
        <v>10406.279999999999</v>
      </c>
      <c r="BG256" s="283">
        <v>10335.127499999999</v>
      </c>
      <c r="BH256" s="283">
        <v>10263.974999999999</v>
      </c>
      <c r="BI256" s="283">
        <v>10192.822499999998</v>
      </c>
      <c r="BJ256" s="283">
        <v>10121.669999999998</v>
      </c>
      <c r="BK256" s="283">
        <v>10078.822499999998</v>
      </c>
      <c r="BL256" s="283">
        <v>10035.974999999999</v>
      </c>
      <c r="BM256" s="283">
        <v>9993.1274999999987</v>
      </c>
      <c r="BN256" s="283">
        <v>9950.2799999999988</v>
      </c>
      <c r="BO256" s="283">
        <v>9858.9599999999991</v>
      </c>
      <c r="BP256" s="283">
        <v>9767.64</v>
      </c>
      <c r="BQ256" s="283">
        <v>9676.32</v>
      </c>
      <c r="BR256" s="283">
        <v>9585</v>
      </c>
      <c r="BS256" s="283">
        <v>0</v>
      </c>
      <c r="BT256" s="283">
        <v>0</v>
      </c>
      <c r="BU256" s="283">
        <v>0</v>
      </c>
      <c r="BV256" s="283">
        <v>0</v>
      </c>
      <c r="BW256" s="283">
        <v>0</v>
      </c>
      <c r="BX256" s="283">
        <v>0</v>
      </c>
      <c r="BY256" s="283">
        <v>0</v>
      </c>
      <c r="BZ256" s="283">
        <v>0</v>
      </c>
      <c r="CA256" s="283">
        <v>0</v>
      </c>
      <c r="CB256" s="283">
        <v>0</v>
      </c>
      <c r="CC256" s="283">
        <v>0</v>
      </c>
      <c r="CD256" s="283">
        <v>0</v>
      </c>
      <c r="CE256" s="283">
        <v>0</v>
      </c>
      <c r="CF256" s="283">
        <v>0</v>
      </c>
      <c r="CG256" s="283">
        <v>0</v>
      </c>
      <c r="CH256" s="283">
        <v>0</v>
      </c>
      <c r="CI256" s="283">
        <v>0</v>
      </c>
      <c r="CJ256" s="283">
        <v>0</v>
      </c>
      <c r="CK256" s="283">
        <v>0</v>
      </c>
      <c r="CL256" s="283">
        <v>0</v>
      </c>
      <c r="CM256" s="283">
        <v>0</v>
      </c>
      <c r="CN256" s="283">
        <v>0</v>
      </c>
      <c r="CO256" s="283">
        <v>0</v>
      </c>
      <c r="CP256" s="283">
        <v>0</v>
      </c>
      <c r="CQ256" s="283">
        <v>0</v>
      </c>
      <c r="CR256" s="283">
        <v>0</v>
      </c>
      <c r="CS256" s="283">
        <v>0</v>
      </c>
      <c r="CT256" s="283">
        <v>0</v>
      </c>
      <c r="CU256" s="283">
        <v>0</v>
      </c>
      <c r="CV256" s="283">
        <v>0</v>
      </c>
      <c r="CW256" s="283">
        <v>0</v>
      </c>
      <c r="CX256" s="283">
        <v>0</v>
      </c>
      <c r="CY256" s="283">
        <v>0</v>
      </c>
      <c r="CZ256" s="283">
        <v>0</v>
      </c>
      <c r="DA256" s="283">
        <v>0</v>
      </c>
      <c r="DB256" s="283">
        <v>0</v>
      </c>
    </row>
    <row r="257" spans="5:106" s="283" customFormat="1">
      <c r="E257" s="283">
        <v>40</v>
      </c>
      <c r="F257" s="284">
        <v>14466.7</v>
      </c>
      <c r="G257" s="283">
        <v>14367.92</v>
      </c>
      <c r="H257" s="283">
        <v>14269.14</v>
      </c>
      <c r="I257" s="283">
        <v>14170.359999999999</v>
      </c>
      <c r="J257" s="283">
        <v>14071.579999999998</v>
      </c>
      <c r="K257" s="283">
        <v>13972.799999999997</v>
      </c>
      <c r="L257" s="283">
        <v>13874.019999999997</v>
      </c>
      <c r="M257" s="283">
        <v>13775.239999999996</v>
      </c>
      <c r="N257" s="283">
        <v>13676.459999999995</v>
      </c>
      <c r="O257" s="283">
        <v>13577.679999999995</v>
      </c>
      <c r="P257" s="283">
        <v>13478.899999999994</v>
      </c>
      <c r="Q257" s="283">
        <v>13413.179999999995</v>
      </c>
      <c r="R257" s="283">
        <v>13347.459999999995</v>
      </c>
      <c r="S257" s="283">
        <v>13281.739999999996</v>
      </c>
      <c r="T257" s="283">
        <v>13216.019999999997</v>
      </c>
      <c r="U257" s="283">
        <v>13150.299999999997</v>
      </c>
      <c r="V257" s="283">
        <v>13084.579999999998</v>
      </c>
      <c r="W257" s="283">
        <v>13018.859999999999</v>
      </c>
      <c r="X257" s="283">
        <v>12953.14</v>
      </c>
      <c r="Y257" s="283">
        <v>12887.42</v>
      </c>
      <c r="Z257" s="283">
        <v>12821.7</v>
      </c>
      <c r="AA257" s="283">
        <v>12746.140000000001</v>
      </c>
      <c r="AB257" s="283">
        <v>12670.580000000002</v>
      </c>
      <c r="AC257" s="283">
        <v>12595.020000000002</v>
      </c>
      <c r="AD257" s="283">
        <v>12519.460000000003</v>
      </c>
      <c r="AE257" s="283">
        <v>12443.900000000003</v>
      </c>
      <c r="AF257" s="283">
        <v>12368.340000000004</v>
      </c>
      <c r="AG257" s="283">
        <v>12292.780000000004</v>
      </c>
      <c r="AH257" s="283">
        <v>12217.220000000005</v>
      </c>
      <c r="AI257" s="283">
        <v>12141.660000000005</v>
      </c>
      <c r="AJ257" s="283">
        <v>12066.100000000006</v>
      </c>
      <c r="AK257" s="283">
        <v>12064.736000000004</v>
      </c>
      <c r="AL257" s="283">
        <v>12063.372000000005</v>
      </c>
      <c r="AM257" s="283">
        <v>12062.008000000005</v>
      </c>
      <c r="AN257" s="283">
        <v>12060.644000000004</v>
      </c>
      <c r="AO257" s="283">
        <v>12059.280000000002</v>
      </c>
      <c r="AP257" s="283">
        <v>12057.916000000003</v>
      </c>
      <c r="AQ257" s="283">
        <v>12056.552000000003</v>
      </c>
      <c r="AR257" s="283">
        <v>12055.188000000004</v>
      </c>
      <c r="AS257" s="283">
        <v>12053.824000000004</v>
      </c>
      <c r="AT257" s="283">
        <v>12052.460000000005</v>
      </c>
      <c r="AU257" s="283">
        <v>11779.845000000005</v>
      </c>
      <c r="AV257" s="283">
        <v>11507.230000000003</v>
      </c>
      <c r="AW257" s="283">
        <v>11234.615000000002</v>
      </c>
      <c r="AX257" s="283">
        <v>10962</v>
      </c>
      <c r="AY257" s="283">
        <v>10887.05</v>
      </c>
      <c r="AZ257" s="283">
        <v>10812.1</v>
      </c>
      <c r="BA257" s="283">
        <v>10737.150000000001</v>
      </c>
      <c r="BB257" s="283">
        <v>10662.200000000003</v>
      </c>
      <c r="BC257" s="283">
        <v>10574.077500000003</v>
      </c>
      <c r="BD257" s="283">
        <v>10485.955000000002</v>
      </c>
      <c r="BE257" s="283">
        <v>10397.8325</v>
      </c>
      <c r="BF257" s="283">
        <v>10309.709999999999</v>
      </c>
      <c r="BG257" s="283">
        <v>10239.227499999999</v>
      </c>
      <c r="BH257" s="283">
        <v>10168.744999999999</v>
      </c>
      <c r="BI257" s="283">
        <v>10098.262499999999</v>
      </c>
      <c r="BJ257" s="283">
        <v>10027.779999999999</v>
      </c>
      <c r="BK257" s="283">
        <v>9984.619999999999</v>
      </c>
      <c r="BL257" s="283">
        <v>9941.4599999999991</v>
      </c>
      <c r="BM257" s="283">
        <v>9898.2999999999993</v>
      </c>
      <c r="BN257" s="283">
        <v>9855.14</v>
      </c>
      <c r="BO257" s="283">
        <v>0</v>
      </c>
      <c r="BP257" s="283">
        <v>0</v>
      </c>
      <c r="BQ257" s="283">
        <v>0</v>
      </c>
      <c r="BR257" s="283">
        <v>0</v>
      </c>
      <c r="BS257" s="283">
        <v>0</v>
      </c>
      <c r="BT257" s="283">
        <v>0</v>
      </c>
      <c r="BU257" s="283">
        <v>0</v>
      </c>
      <c r="BV257" s="283">
        <v>0</v>
      </c>
      <c r="BW257" s="283">
        <v>0</v>
      </c>
      <c r="BX257" s="283">
        <v>0</v>
      </c>
      <c r="BY257" s="283">
        <v>0</v>
      </c>
      <c r="BZ257" s="283">
        <v>0</v>
      </c>
      <c r="CA257" s="283">
        <v>0</v>
      </c>
      <c r="CB257" s="283">
        <v>0</v>
      </c>
      <c r="CC257" s="283">
        <v>0</v>
      </c>
      <c r="CD257" s="283">
        <v>0</v>
      </c>
      <c r="CE257" s="283">
        <v>0</v>
      </c>
      <c r="CF257" s="283">
        <v>0</v>
      </c>
      <c r="CG257" s="283">
        <v>0</v>
      </c>
      <c r="CH257" s="283">
        <v>0</v>
      </c>
      <c r="CI257" s="283">
        <v>0</v>
      </c>
      <c r="CJ257" s="283">
        <v>0</v>
      </c>
      <c r="CK257" s="283">
        <v>0</v>
      </c>
      <c r="CL257" s="283">
        <v>0</v>
      </c>
      <c r="CM257" s="283">
        <v>0</v>
      </c>
      <c r="CN257" s="283">
        <v>0</v>
      </c>
      <c r="CO257" s="283">
        <v>0</v>
      </c>
      <c r="CP257" s="283">
        <v>0</v>
      </c>
      <c r="CQ257" s="283">
        <v>0</v>
      </c>
      <c r="CR257" s="283">
        <v>0</v>
      </c>
      <c r="CS257" s="283">
        <v>0</v>
      </c>
      <c r="CT257" s="283">
        <v>0</v>
      </c>
      <c r="CU257" s="283">
        <v>0</v>
      </c>
      <c r="CV257" s="283">
        <v>0</v>
      </c>
      <c r="CW257" s="283">
        <v>0</v>
      </c>
      <c r="CX257" s="283">
        <v>0</v>
      </c>
      <c r="CY257" s="283">
        <v>0</v>
      </c>
      <c r="CZ257" s="283">
        <v>0</v>
      </c>
      <c r="DA257" s="283">
        <v>0</v>
      </c>
      <c r="DB257" s="283">
        <v>0</v>
      </c>
    </row>
    <row r="258" spans="5:106" s="283" customFormat="1">
      <c r="E258" s="283">
        <v>41</v>
      </c>
      <c r="F258" s="284">
        <v>14340.03</v>
      </c>
      <c r="G258" s="283">
        <v>14242.128000000001</v>
      </c>
      <c r="H258" s="283">
        <v>14144.225999999999</v>
      </c>
      <c r="I258" s="283">
        <v>14046.323999999997</v>
      </c>
      <c r="J258" s="283">
        <v>13948.421999999997</v>
      </c>
      <c r="K258" s="283">
        <v>13850.519999999997</v>
      </c>
      <c r="L258" s="283">
        <v>13752.617999999995</v>
      </c>
      <c r="M258" s="283">
        <v>13654.715999999995</v>
      </c>
      <c r="N258" s="283">
        <v>13556.813999999995</v>
      </c>
      <c r="O258" s="283">
        <v>13458.911999999995</v>
      </c>
      <c r="P258" s="283">
        <v>13361.009999999995</v>
      </c>
      <c r="Q258" s="283">
        <v>13294.861999999994</v>
      </c>
      <c r="R258" s="283">
        <v>13228.713999999994</v>
      </c>
      <c r="S258" s="283">
        <v>13162.565999999995</v>
      </c>
      <c r="T258" s="283">
        <v>13096.417999999996</v>
      </c>
      <c r="U258" s="283">
        <v>13030.269999999997</v>
      </c>
      <c r="V258" s="283">
        <v>12964.121999999998</v>
      </c>
      <c r="W258" s="283">
        <v>12897.973999999998</v>
      </c>
      <c r="X258" s="283">
        <v>12831.825999999999</v>
      </c>
      <c r="Y258" s="283">
        <v>12765.678</v>
      </c>
      <c r="Z258" s="283">
        <v>12699.53</v>
      </c>
      <c r="AA258" s="283">
        <v>12626.026000000002</v>
      </c>
      <c r="AB258" s="283">
        <v>12552.522000000001</v>
      </c>
      <c r="AC258" s="283">
        <v>12479.018</v>
      </c>
      <c r="AD258" s="283">
        <v>12405.514000000001</v>
      </c>
      <c r="AE258" s="283">
        <v>12332.010000000002</v>
      </c>
      <c r="AF258" s="283">
        <v>12258.506000000001</v>
      </c>
      <c r="AG258" s="283">
        <v>12185.002000000002</v>
      </c>
      <c r="AH258" s="283">
        <v>12111.498000000003</v>
      </c>
      <c r="AI258" s="283">
        <v>12037.994000000004</v>
      </c>
      <c r="AJ258" s="283">
        <v>11964.490000000005</v>
      </c>
      <c r="AK258" s="283">
        <v>11966.109000000004</v>
      </c>
      <c r="AL258" s="283">
        <v>11967.728000000005</v>
      </c>
      <c r="AM258" s="283">
        <v>11969.347000000005</v>
      </c>
      <c r="AN258" s="283">
        <v>11970.966000000004</v>
      </c>
      <c r="AO258" s="283">
        <v>11972.585000000003</v>
      </c>
      <c r="AP258" s="283">
        <v>11974.204000000003</v>
      </c>
      <c r="AQ258" s="283">
        <v>11975.823000000004</v>
      </c>
      <c r="AR258" s="283">
        <v>11977.442000000003</v>
      </c>
      <c r="AS258" s="283">
        <v>11979.061000000003</v>
      </c>
      <c r="AT258" s="283">
        <v>11980.680000000004</v>
      </c>
      <c r="AU258" s="283">
        <v>11701.760000000002</v>
      </c>
      <c r="AV258" s="283">
        <v>11422.840000000002</v>
      </c>
      <c r="AW258" s="283">
        <v>11143.920000000002</v>
      </c>
      <c r="AX258" s="283">
        <v>10865</v>
      </c>
      <c r="AY258" s="283">
        <v>10790.69</v>
      </c>
      <c r="AZ258" s="283">
        <v>10716.380000000001</v>
      </c>
      <c r="BA258" s="283">
        <v>10642.070000000002</v>
      </c>
      <c r="BB258" s="283">
        <v>10567.760000000002</v>
      </c>
      <c r="BC258" s="283">
        <v>10479.105000000001</v>
      </c>
      <c r="BD258" s="283">
        <v>10390.450000000001</v>
      </c>
      <c r="BE258" s="283">
        <v>10301.795</v>
      </c>
      <c r="BF258" s="283">
        <v>10213.14</v>
      </c>
      <c r="BG258" s="283">
        <v>10143.327499999999</v>
      </c>
      <c r="BH258" s="283">
        <v>10073.514999999999</v>
      </c>
      <c r="BI258" s="283">
        <v>10003.702499999999</v>
      </c>
      <c r="BJ258" s="283">
        <v>9933.89</v>
      </c>
      <c r="BK258" s="283">
        <v>9890.4174999999996</v>
      </c>
      <c r="BL258" s="283">
        <v>9846.9449999999997</v>
      </c>
      <c r="BM258" s="283">
        <v>9803.4724999999999</v>
      </c>
      <c r="BN258" s="283">
        <v>9760</v>
      </c>
      <c r="BO258" s="283">
        <v>0</v>
      </c>
      <c r="BP258" s="283">
        <v>0</v>
      </c>
      <c r="BQ258" s="283">
        <v>0</v>
      </c>
      <c r="BR258" s="283">
        <v>0</v>
      </c>
      <c r="BS258" s="283">
        <v>0</v>
      </c>
      <c r="BT258" s="283">
        <v>0</v>
      </c>
      <c r="BU258" s="283">
        <v>0</v>
      </c>
      <c r="BV258" s="283">
        <v>0</v>
      </c>
      <c r="BW258" s="283">
        <v>0</v>
      </c>
      <c r="BX258" s="283">
        <v>0</v>
      </c>
      <c r="BY258" s="283">
        <v>0</v>
      </c>
      <c r="BZ258" s="283">
        <v>0</v>
      </c>
      <c r="CA258" s="283">
        <v>0</v>
      </c>
      <c r="CB258" s="283">
        <v>0</v>
      </c>
      <c r="CC258" s="283">
        <v>0</v>
      </c>
      <c r="CD258" s="283">
        <v>0</v>
      </c>
      <c r="CE258" s="283">
        <v>0</v>
      </c>
      <c r="CF258" s="283">
        <v>0</v>
      </c>
      <c r="CG258" s="283">
        <v>0</v>
      </c>
      <c r="CH258" s="283">
        <v>0</v>
      </c>
      <c r="CI258" s="283">
        <v>0</v>
      </c>
      <c r="CJ258" s="283">
        <v>0</v>
      </c>
      <c r="CK258" s="283">
        <v>0</v>
      </c>
      <c r="CL258" s="283">
        <v>0</v>
      </c>
      <c r="CM258" s="283">
        <v>0</v>
      </c>
      <c r="CN258" s="283">
        <v>0</v>
      </c>
      <c r="CO258" s="283">
        <v>0</v>
      </c>
      <c r="CP258" s="283">
        <v>0</v>
      </c>
      <c r="CQ258" s="283">
        <v>0</v>
      </c>
      <c r="CR258" s="283">
        <v>0</v>
      </c>
      <c r="CS258" s="283">
        <v>0</v>
      </c>
      <c r="CT258" s="283">
        <v>0</v>
      </c>
      <c r="CU258" s="283">
        <v>0</v>
      </c>
      <c r="CV258" s="283">
        <v>0</v>
      </c>
      <c r="CW258" s="283">
        <v>0</v>
      </c>
      <c r="CX258" s="283">
        <v>0</v>
      </c>
      <c r="CY258" s="283">
        <v>0</v>
      </c>
      <c r="CZ258" s="283">
        <v>0</v>
      </c>
      <c r="DA258" s="283">
        <v>0</v>
      </c>
      <c r="DB258" s="283">
        <v>0</v>
      </c>
    </row>
    <row r="259" spans="5:106" s="283" customFormat="1">
      <c r="E259" s="283">
        <v>42</v>
      </c>
      <c r="F259" s="284">
        <v>14213.36</v>
      </c>
      <c r="G259" s="283">
        <v>14116.335999999999</v>
      </c>
      <c r="H259" s="283">
        <v>14019.312</v>
      </c>
      <c r="I259" s="283">
        <v>13922.288</v>
      </c>
      <c r="J259" s="283">
        <v>13825.263999999999</v>
      </c>
      <c r="K259" s="283">
        <v>13728.239999999998</v>
      </c>
      <c r="L259" s="283">
        <v>13631.215999999999</v>
      </c>
      <c r="M259" s="283">
        <v>13534.191999999999</v>
      </c>
      <c r="N259" s="283">
        <v>13437.167999999998</v>
      </c>
      <c r="O259" s="283">
        <v>13340.143999999997</v>
      </c>
      <c r="P259" s="283">
        <v>13243.119999999995</v>
      </c>
      <c r="Q259" s="283">
        <v>13176.543999999994</v>
      </c>
      <c r="R259" s="283">
        <v>13109.967999999995</v>
      </c>
      <c r="S259" s="283">
        <v>13043.391999999996</v>
      </c>
      <c r="T259" s="283">
        <v>12976.815999999995</v>
      </c>
      <c r="U259" s="283">
        <v>12910.239999999996</v>
      </c>
      <c r="V259" s="283">
        <v>12843.663999999997</v>
      </c>
      <c r="W259" s="283">
        <v>12777.087999999998</v>
      </c>
      <c r="X259" s="283">
        <v>12710.511999999999</v>
      </c>
      <c r="Y259" s="283">
        <v>12643.936</v>
      </c>
      <c r="Z259" s="283">
        <v>12577.36</v>
      </c>
      <c r="AA259" s="283">
        <v>12505.912</v>
      </c>
      <c r="AB259" s="283">
        <v>12434.464000000002</v>
      </c>
      <c r="AC259" s="283">
        <v>12363.016000000003</v>
      </c>
      <c r="AD259" s="283">
        <v>12291.568000000003</v>
      </c>
      <c r="AE259" s="283">
        <v>12220.120000000003</v>
      </c>
      <c r="AF259" s="283">
        <v>12148.672000000004</v>
      </c>
      <c r="AG259" s="283">
        <v>12077.224000000006</v>
      </c>
      <c r="AH259" s="283">
        <v>12005.776000000005</v>
      </c>
      <c r="AI259" s="283">
        <v>11934.328000000005</v>
      </c>
      <c r="AJ259" s="283">
        <v>11862.880000000005</v>
      </c>
      <c r="AK259" s="283">
        <v>11867.482000000004</v>
      </c>
      <c r="AL259" s="283">
        <v>11872.084000000004</v>
      </c>
      <c r="AM259" s="283">
        <v>11876.686000000005</v>
      </c>
      <c r="AN259" s="283">
        <v>11881.288000000004</v>
      </c>
      <c r="AO259" s="283">
        <v>11885.890000000003</v>
      </c>
      <c r="AP259" s="283">
        <v>11890.492000000004</v>
      </c>
      <c r="AQ259" s="283">
        <v>11895.094000000005</v>
      </c>
      <c r="AR259" s="283">
        <v>11899.696000000004</v>
      </c>
      <c r="AS259" s="283">
        <v>11904.298000000003</v>
      </c>
      <c r="AT259" s="283">
        <v>11908.900000000003</v>
      </c>
      <c r="AU259" s="283">
        <v>11623.675000000003</v>
      </c>
      <c r="AV259" s="283">
        <v>11338.45</v>
      </c>
      <c r="AW259" s="283">
        <v>11053.225</v>
      </c>
      <c r="AX259" s="283">
        <v>10768</v>
      </c>
      <c r="AY259" s="283">
        <v>10694.330000000002</v>
      </c>
      <c r="AZ259" s="283">
        <v>10620.660000000002</v>
      </c>
      <c r="BA259" s="283">
        <v>10546.990000000002</v>
      </c>
      <c r="BB259" s="283">
        <v>10473.320000000002</v>
      </c>
      <c r="BC259" s="283">
        <v>10384.1325</v>
      </c>
      <c r="BD259" s="283">
        <v>10294.945</v>
      </c>
      <c r="BE259" s="283">
        <v>10205.7575</v>
      </c>
      <c r="BF259" s="283">
        <v>10116.57</v>
      </c>
      <c r="BG259" s="283">
        <v>10047.4275</v>
      </c>
      <c r="BH259" s="283">
        <v>9978.2849999999999</v>
      </c>
      <c r="BI259" s="283">
        <v>9909.1424999999999</v>
      </c>
      <c r="BJ259" s="283">
        <v>9840</v>
      </c>
      <c r="BK259" s="283">
        <v>0</v>
      </c>
      <c r="BL259" s="283">
        <v>0</v>
      </c>
      <c r="BM259" s="283">
        <v>0</v>
      </c>
      <c r="BN259" s="283">
        <v>0</v>
      </c>
      <c r="BO259" s="283">
        <v>0</v>
      </c>
      <c r="BP259" s="283">
        <v>0</v>
      </c>
      <c r="BQ259" s="283">
        <v>0</v>
      </c>
      <c r="BR259" s="283">
        <v>0</v>
      </c>
      <c r="BS259" s="283">
        <v>0</v>
      </c>
      <c r="BT259" s="283">
        <v>0</v>
      </c>
      <c r="BU259" s="283">
        <v>0</v>
      </c>
      <c r="BV259" s="283">
        <v>0</v>
      </c>
      <c r="BW259" s="283">
        <v>0</v>
      </c>
      <c r="BX259" s="283">
        <v>0</v>
      </c>
      <c r="BY259" s="283">
        <v>0</v>
      </c>
      <c r="BZ259" s="283">
        <v>0</v>
      </c>
      <c r="CA259" s="283">
        <v>0</v>
      </c>
      <c r="CB259" s="283">
        <v>0</v>
      </c>
      <c r="CC259" s="283">
        <v>0</v>
      </c>
      <c r="CD259" s="283">
        <v>0</v>
      </c>
      <c r="CE259" s="283">
        <v>0</v>
      </c>
      <c r="CF259" s="283">
        <v>0</v>
      </c>
      <c r="CG259" s="283">
        <v>0</v>
      </c>
      <c r="CH259" s="283">
        <v>0</v>
      </c>
      <c r="CI259" s="283">
        <v>0</v>
      </c>
      <c r="CJ259" s="283">
        <v>0</v>
      </c>
      <c r="CK259" s="283">
        <v>0</v>
      </c>
      <c r="CL259" s="283">
        <v>0</v>
      </c>
      <c r="CM259" s="283">
        <v>0</v>
      </c>
      <c r="CN259" s="283">
        <v>0</v>
      </c>
      <c r="CO259" s="283">
        <v>0</v>
      </c>
      <c r="CP259" s="283">
        <v>0</v>
      </c>
      <c r="CQ259" s="283">
        <v>0</v>
      </c>
      <c r="CR259" s="283">
        <v>0</v>
      </c>
      <c r="CS259" s="283">
        <v>0</v>
      </c>
      <c r="CT259" s="283">
        <v>0</v>
      </c>
      <c r="CU259" s="283">
        <v>0</v>
      </c>
      <c r="CV259" s="283">
        <v>0</v>
      </c>
      <c r="CW259" s="283">
        <v>0</v>
      </c>
      <c r="CX259" s="283">
        <v>0</v>
      </c>
      <c r="CY259" s="283">
        <v>0</v>
      </c>
      <c r="CZ259" s="283">
        <v>0</v>
      </c>
      <c r="DA259" s="283">
        <v>0</v>
      </c>
      <c r="DB259" s="283">
        <v>0</v>
      </c>
    </row>
    <row r="260" spans="5:106" s="283" customFormat="1">
      <c r="E260" s="283">
        <v>43</v>
      </c>
      <c r="F260" s="284">
        <v>14086.69</v>
      </c>
      <c r="G260" s="283">
        <v>13990.544000000002</v>
      </c>
      <c r="H260" s="283">
        <v>13894.398000000001</v>
      </c>
      <c r="I260" s="283">
        <v>13798.252</v>
      </c>
      <c r="J260" s="283">
        <v>13702.106</v>
      </c>
      <c r="K260" s="283">
        <v>13605.96</v>
      </c>
      <c r="L260" s="283">
        <v>13509.813999999998</v>
      </c>
      <c r="M260" s="283">
        <v>13413.667999999998</v>
      </c>
      <c r="N260" s="283">
        <v>13317.521999999997</v>
      </c>
      <c r="O260" s="283">
        <v>13221.375999999997</v>
      </c>
      <c r="P260" s="283">
        <v>13125.229999999996</v>
      </c>
      <c r="Q260" s="283">
        <v>13058.225999999995</v>
      </c>
      <c r="R260" s="283">
        <v>12991.221999999996</v>
      </c>
      <c r="S260" s="283">
        <v>12924.217999999997</v>
      </c>
      <c r="T260" s="283">
        <v>12857.213999999996</v>
      </c>
      <c r="U260" s="283">
        <v>12790.209999999995</v>
      </c>
      <c r="V260" s="283">
        <v>12723.205999999996</v>
      </c>
      <c r="W260" s="283">
        <v>12656.201999999997</v>
      </c>
      <c r="X260" s="283">
        <v>12589.197999999999</v>
      </c>
      <c r="Y260" s="283">
        <v>12522.194</v>
      </c>
      <c r="Z260" s="283">
        <v>12455.19</v>
      </c>
      <c r="AA260" s="283">
        <v>12385.798000000003</v>
      </c>
      <c r="AB260" s="283">
        <v>12316.406000000003</v>
      </c>
      <c r="AC260" s="283">
        <v>12247.014000000003</v>
      </c>
      <c r="AD260" s="283">
        <v>12177.622000000003</v>
      </c>
      <c r="AE260" s="283">
        <v>12108.230000000003</v>
      </c>
      <c r="AF260" s="283">
        <v>12038.838000000003</v>
      </c>
      <c r="AG260" s="283">
        <v>11969.446000000004</v>
      </c>
      <c r="AH260" s="283">
        <v>11900.054000000004</v>
      </c>
      <c r="AI260" s="283">
        <v>11830.662000000004</v>
      </c>
      <c r="AJ260" s="283">
        <v>11761.270000000004</v>
      </c>
      <c r="AK260" s="283">
        <v>11768.855000000003</v>
      </c>
      <c r="AL260" s="283">
        <v>11776.440000000004</v>
      </c>
      <c r="AM260" s="283">
        <v>11784.025000000005</v>
      </c>
      <c r="AN260" s="283">
        <v>11791.610000000004</v>
      </c>
      <c r="AO260" s="283">
        <v>11799.195000000003</v>
      </c>
      <c r="AP260" s="283">
        <v>11806.780000000004</v>
      </c>
      <c r="AQ260" s="283">
        <v>11814.365000000005</v>
      </c>
      <c r="AR260" s="283">
        <v>11821.950000000004</v>
      </c>
      <c r="AS260" s="283">
        <v>11829.535000000003</v>
      </c>
      <c r="AT260" s="283">
        <v>11837.120000000003</v>
      </c>
      <c r="AU260" s="283">
        <v>11545.590000000002</v>
      </c>
      <c r="AV260" s="283">
        <v>11254.060000000001</v>
      </c>
      <c r="AW260" s="283">
        <v>10962.53</v>
      </c>
      <c r="AX260" s="283">
        <v>10671</v>
      </c>
      <c r="AY260" s="283">
        <v>10597.970000000001</v>
      </c>
      <c r="AZ260" s="283">
        <v>10524.94</v>
      </c>
      <c r="BA260" s="283">
        <v>10451.91</v>
      </c>
      <c r="BB260" s="283">
        <v>10378.880000000001</v>
      </c>
      <c r="BC260" s="283">
        <v>10289.16</v>
      </c>
      <c r="BD260" s="283">
        <v>10199.44</v>
      </c>
      <c r="BE260" s="283">
        <v>10109.720000000001</v>
      </c>
      <c r="BF260" s="283">
        <v>10020</v>
      </c>
      <c r="BG260" s="283">
        <v>0</v>
      </c>
      <c r="BH260" s="283">
        <v>0</v>
      </c>
      <c r="BI260" s="283">
        <v>0</v>
      </c>
      <c r="BJ260" s="283">
        <v>0</v>
      </c>
      <c r="BK260" s="283">
        <v>0</v>
      </c>
      <c r="BL260" s="283">
        <v>0</v>
      </c>
      <c r="BM260" s="283">
        <v>0</v>
      </c>
      <c r="BN260" s="283">
        <v>0</v>
      </c>
      <c r="BO260" s="283">
        <v>0</v>
      </c>
      <c r="BP260" s="283">
        <v>0</v>
      </c>
      <c r="BQ260" s="283">
        <v>0</v>
      </c>
      <c r="BR260" s="283">
        <v>0</v>
      </c>
      <c r="BS260" s="283">
        <v>0</v>
      </c>
      <c r="BT260" s="283">
        <v>0</v>
      </c>
      <c r="BU260" s="283">
        <v>0</v>
      </c>
      <c r="BV260" s="283">
        <v>0</v>
      </c>
      <c r="BW260" s="283">
        <v>0</v>
      </c>
      <c r="BX260" s="283">
        <v>0</v>
      </c>
      <c r="BY260" s="283">
        <v>0</v>
      </c>
      <c r="BZ260" s="283">
        <v>0</v>
      </c>
      <c r="CA260" s="283">
        <v>0</v>
      </c>
      <c r="CB260" s="283">
        <v>0</v>
      </c>
      <c r="CC260" s="283">
        <v>0</v>
      </c>
      <c r="CD260" s="283">
        <v>0</v>
      </c>
      <c r="CE260" s="283">
        <v>0</v>
      </c>
      <c r="CF260" s="283">
        <v>0</v>
      </c>
      <c r="CG260" s="283">
        <v>0</v>
      </c>
      <c r="CH260" s="283">
        <v>0</v>
      </c>
      <c r="CI260" s="283">
        <v>0</v>
      </c>
      <c r="CJ260" s="283">
        <v>0</v>
      </c>
      <c r="CK260" s="283">
        <v>0</v>
      </c>
      <c r="CL260" s="283">
        <v>0</v>
      </c>
      <c r="CM260" s="283">
        <v>0</v>
      </c>
      <c r="CN260" s="283">
        <v>0</v>
      </c>
      <c r="CO260" s="283">
        <v>0</v>
      </c>
      <c r="CP260" s="283">
        <v>0</v>
      </c>
      <c r="CQ260" s="283">
        <v>0</v>
      </c>
      <c r="CR260" s="283">
        <v>0</v>
      </c>
      <c r="CS260" s="283">
        <v>0</v>
      </c>
      <c r="CT260" s="283">
        <v>0</v>
      </c>
      <c r="CU260" s="283">
        <v>0</v>
      </c>
      <c r="CV260" s="283">
        <v>0</v>
      </c>
      <c r="CW260" s="283">
        <v>0</v>
      </c>
      <c r="CX260" s="283">
        <v>0</v>
      </c>
      <c r="CY260" s="283">
        <v>0</v>
      </c>
      <c r="CZ260" s="283">
        <v>0</v>
      </c>
      <c r="DA260" s="283">
        <v>0</v>
      </c>
      <c r="DB260" s="283">
        <v>0</v>
      </c>
    </row>
    <row r="261" spans="5:106" s="283" customFormat="1">
      <c r="E261" s="283">
        <v>44</v>
      </c>
      <c r="F261" s="284">
        <v>13960.02</v>
      </c>
      <c r="G261" s="283">
        <v>13864.752</v>
      </c>
      <c r="H261" s="283">
        <v>13769.483999999999</v>
      </c>
      <c r="I261" s="283">
        <v>13674.215999999997</v>
      </c>
      <c r="J261" s="283">
        <v>13578.947999999997</v>
      </c>
      <c r="K261" s="283">
        <v>13483.679999999997</v>
      </c>
      <c r="L261" s="283">
        <v>13388.411999999997</v>
      </c>
      <c r="M261" s="283">
        <v>13293.143999999997</v>
      </c>
      <c r="N261" s="283">
        <v>13197.875999999997</v>
      </c>
      <c r="O261" s="283">
        <v>13102.607999999997</v>
      </c>
      <c r="P261" s="283">
        <v>13007.339999999997</v>
      </c>
      <c r="Q261" s="283">
        <v>12939.907999999996</v>
      </c>
      <c r="R261" s="283">
        <v>12872.475999999997</v>
      </c>
      <c r="S261" s="283">
        <v>12805.043999999998</v>
      </c>
      <c r="T261" s="283">
        <v>12737.611999999997</v>
      </c>
      <c r="U261" s="283">
        <v>12670.179999999997</v>
      </c>
      <c r="V261" s="283">
        <v>12602.747999999998</v>
      </c>
      <c r="W261" s="283">
        <v>12535.315999999999</v>
      </c>
      <c r="X261" s="283">
        <v>12467.883999999998</v>
      </c>
      <c r="Y261" s="283">
        <v>12400.451999999999</v>
      </c>
      <c r="Z261" s="283">
        <v>12333.02</v>
      </c>
      <c r="AA261" s="283">
        <v>12265.684000000001</v>
      </c>
      <c r="AB261" s="283">
        <v>12198.348</v>
      </c>
      <c r="AC261" s="283">
        <v>12131.011999999999</v>
      </c>
      <c r="AD261" s="283">
        <v>12063.675999999999</v>
      </c>
      <c r="AE261" s="283">
        <v>11996.34</v>
      </c>
      <c r="AF261" s="283">
        <v>11929.004000000001</v>
      </c>
      <c r="AG261" s="283">
        <v>11861.668000000001</v>
      </c>
      <c r="AH261" s="283">
        <v>11794.332000000002</v>
      </c>
      <c r="AI261" s="283">
        <v>11726.996000000003</v>
      </c>
      <c r="AJ261" s="283">
        <v>11659.660000000003</v>
      </c>
      <c r="AK261" s="283">
        <v>11670.228000000003</v>
      </c>
      <c r="AL261" s="283">
        <v>11680.796000000004</v>
      </c>
      <c r="AM261" s="283">
        <v>11691.364000000005</v>
      </c>
      <c r="AN261" s="283">
        <v>11701.932000000004</v>
      </c>
      <c r="AO261" s="283">
        <v>11712.500000000004</v>
      </c>
      <c r="AP261" s="283">
        <v>11723.068000000005</v>
      </c>
      <c r="AQ261" s="283">
        <v>11733.636000000004</v>
      </c>
      <c r="AR261" s="283">
        <v>11744.204000000003</v>
      </c>
      <c r="AS261" s="283">
        <v>11754.772000000003</v>
      </c>
      <c r="AT261" s="283">
        <v>11765.340000000002</v>
      </c>
      <c r="AU261" s="283">
        <v>11467.505000000001</v>
      </c>
      <c r="AV261" s="283">
        <v>11169.670000000002</v>
      </c>
      <c r="AW261" s="283">
        <v>10871.835000000001</v>
      </c>
      <c r="AX261" s="283">
        <v>10574</v>
      </c>
      <c r="AY261" s="283">
        <v>10501.61</v>
      </c>
      <c r="AZ261" s="283">
        <v>10429.219999999999</v>
      </c>
      <c r="BA261" s="283">
        <v>10356.83</v>
      </c>
      <c r="BB261" s="283">
        <v>10284.44</v>
      </c>
      <c r="BC261" s="283">
        <v>0</v>
      </c>
      <c r="BD261" s="283">
        <v>0</v>
      </c>
      <c r="BE261" s="283">
        <v>0</v>
      </c>
      <c r="BF261" s="283">
        <v>0</v>
      </c>
      <c r="BG261" s="283">
        <v>0</v>
      </c>
      <c r="BH261" s="283">
        <v>0</v>
      </c>
      <c r="BI261" s="283">
        <v>0</v>
      </c>
      <c r="BJ261" s="283">
        <v>0</v>
      </c>
      <c r="BK261" s="283">
        <v>0</v>
      </c>
      <c r="BL261" s="283">
        <v>0</v>
      </c>
      <c r="BM261" s="283">
        <v>0</v>
      </c>
      <c r="BN261" s="283">
        <v>0</v>
      </c>
      <c r="BO261" s="283">
        <v>0</v>
      </c>
      <c r="BP261" s="283">
        <v>0</v>
      </c>
      <c r="BQ261" s="283">
        <v>0</v>
      </c>
      <c r="BR261" s="283">
        <v>0</v>
      </c>
      <c r="BS261" s="283">
        <v>0</v>
      </c>
      <c r="BT261" s="283">
        <v>0</v>
      </c>
      <c r="BU261" s="283">
        <v>0</v>
      </c>
      <c r="BV261" s="283">
        <v>0</v>
      </c>
      <c r="BW261" s="283">
        <v>0</v>
      </c>
      <c r="BX261" s="283">
        <v>0</v>
      </c>
      <c r="BY261" s="283">
        <v>0</v>
      </c>
      <c r="BZ261" s="283">
        <v>0</v>
      </c>
      <c r="CA261" s="283">
        <v>0</v>
      </c>
      <c r="CB261" s="283">
        <v>0</v>
      </c>
      <c r="CC261" s="283">
        <v>0</v>
      </c>
      <c r="CD261" s="283">
        <v>0</v>
      </c>
      <c r="CE261" s="283">
        <v>0</v>
      </c>
      <c r="CF261" s="283">
        <v>0</v>
      </c>
      <c r="CG261" s="283">
        <v>0</v>
      </c>
      <c r="CH261" s="283">
        <v>0</v>
      </c>
      <c r="CI261" s="283">
        <v>0</v>
      </c>
      <c r="CJ261" s="283">
        <v>0</v>
      </c>
      <c r="CK261" s="283">
        <v>0</v>
      </c>
      <c r="CL261" s="283">
        <v>0</v>
      </c>
      <c r="CM261" s="283">
        <v>0</v>
      </c>
      <c r="CN261" s="283">
        <v>0</v>
      </c>
      <c r="CO261" s="283">
        <v>0</v>
      </c>
      <c r="CP261" s="283">
        <v>0</v>
      </c>
      <c r="CQ261" s="283">
        <v>0</v>
      </c>
      <c r="CR261" s="283">
        <v>0</v>
      </c>
      <c r="CS261" s="283">
        <v>0</v>
      </c>
      <c r="CT261" s="283">
        <v>0</v>
      </c>
      <c r="CU261" s="283">
        <v>0</v>
      </c>
      <c r="CV261" s="283">
        <v>0</v>
      </c>
      <c r="CW261" s="283">
        <v>0</v>
      </c>
      <c r="CX261" s="283">
        <v>0</v>
      </c>
      <c r="CY261" s="283">
        <v>0</v>
      </c>
      <c r="CZ261" s="283">
        <v>0</v>
      </c>
      <c r="DA261" s="283">
        <v>0</v>
      </c>
      <c r="DB261" s="283">
        <v>0</v>
      </c>
    </row>
    <row r="262" spans="5:106" s="283" customFormat="1">
      <c r="E262" s="283">
        <v>45</v>
      </c>
      <c r="F262" s="284">
        <v>13833.35</v>
      </c>
      <c r="G262" s="283">
        <v>13738.96</v>
      </c>
      <c r="H262" s="283">
        <v>13644.57</v>
      </c>
      <c r="I262" s="283">
        <v>13550.18</v>
      </c>
      <c r="J262" s="283">
        <v>13455.789999999999</v>
      </c>
      <c r="K262" s="283">
        <v>13361.399999999998</v>
      </c>
      <c r="L262" s="283">
        <v>13267.009999999998</v>
      </c>
      <c r="M262" s="283">
        <v>13172.619999999999</v>
      </c>
      <c r="N262" s="283">
        <v>13078.229999999998</v>
      </c>
      <c r="O262" s="283">
        <v>12983.839999999997</v>
      </c>
      <c r="P262" s="283">
        <v>12889.449999999997</v>
      </c>
      <c r="Q262" s="283">
        <v>12821.589999999997</v>
      </c>
      <c r="R262" s="283">
        <v>12753.729999999998</v>
      </c>
      <c r="S262" s="283">
        <v>12685.869999999999</v>
      </c>
      <c r="T262" s="283">
        <v>12618.009999999998</v>
      </c>
      <c r="U262" s="283">
        <v>12550.149999999998</v>
      </c>
      <c r="V262" s="283">
        <v>12482.289999999999</v>
      </c>
      <c r="W262" s="283">
        <v>12414.43</v>
      </c>
      <c r="X262" s="283">
        <v>12346.57</v>
      </c>
      <c r="Y262" s="283">
        <v>12278.71</v>
      </c>
      <c r="Z262" s="283">
        <v>12210.85</v>
      </c>
      <c r="AA262" s="283">
        <v>12145.57</v>
      </c>
      <c r="AB262" s="283">
        <v>12080.29</v>
      </c>
      <c r="AC262" s="283">
        <v>12015.010000000002</v>
      </c>
      <c r="AD262" s="283">
        <v>11949.730000000001</v>
      </c>
      <c r="AE262" s="283">
        <v>11884.45</v>
      </c>
      <c r="AF262" s="283">
        <v>11819.170000000002</v>
      </c>
      <c r="AG262" s="283">
        <v>11753.890000000003</v>
      </c>
      <c r="AH262" s="283">
        <v>11688.610000000002</v>
      </c>
      <c r="AI262" s="283">
        <v>11623.330000000002</v>
      </c>
      <c r="AJ262" s="283">
        <v>11558.050000000003</v>
      </c>
      <c r="AK262" s="283">
        <v>11571.601000000002</v>
      </c>
      <c r="AL262" s="283">
        <v>11585.152000000004</v>
      </c>
      <c r="AM262" s="283">
        <v>11598.703000000005</v>
      </c>
      <c r="AN262" s="283">
        <v>11612.254000000004</v>
      </c>
      <c r="AO262" s="283">
        <v>11625.805000000004</v>
      </c>
      <c r="AP262" s="283">
        <v>11639.356000000003</v>
      </c>
      <c r="AQ262" s="283">
        <v>11652.907000000003</v>
      </c>
      <c r="AR262" s="283">
        <v>11666.458000000002</v>
      </c>
      <c r="AS262" s="283">
        <v>11680.009000000002</v>
      </c>
      <c r="AT262" s="283">
        <v>11693.560000000001</v>
      </c>
      <c r="AU262" s="283">
        <v>11389.420000000002</v>
      </c>
      <c r="AV262" s="283">
        <v>11085.28</v>
      </c>
      <c r="AW262" s="283">
        <v>10781.14</v>
      </c>
      <c r="AX262" s="283">
        <v>10477</v>
      </c>
      <c r="AY262" s="283">
        <v>10405.25</v>
      </c>
      <c r="AZ262" s="283">
        <v>10333.5</v>
      </c>
      <c r="BA262" s="283">
        <v>10261.75</v>
      </c>
      <c r="BB262" s="283">
        <v>10190</v>
      </c>
      <c r="BC262" s="283">
        <v>0</v>
      </c>
      <c r="BD262" s="283">
        <v>0</v>
      </c>
      <c r="BE262" s="283">
        <v>0</v>
      </c>
      <c r="BF262" s="283">
        <v>0</v>
      </c>
      <c r="BG262" s="283">
        <v>0</v>
      </c>
      <c r="BH262" s="283">
        <v>0</v>
      </c>
      <c r="BI262" s="283">
        <v>0</v>
      </c>
      <c r="BJ262" s="283">
        <v>0</v>
      </c>
      <c r="BK262" s="283">
        <v>0</v>
      </c>
      <c r="BL262" s="283">
        <v>0</v>
      </c>
      <c r="BM262" s="283">
        <v>0</v>
      </c>
      <c r="BN262" s="283">
        <v>0</v>
      </c>
      <c r="BO262" s="283">
        <v>0</v>
      </c>
      <c r="BP262" s="283">
        <v>0</v>
      </c>
      <c r="BQ262" s="283">
        <v>0</v>
      </c>
      <c r="BR262" s="283">
        <v>0</v>
      </c>
      <c r="BS262" s="283">
        <v>0</v>
      </c>
      <c r="BT262" s="283">
        <v>0</v>
      </c>
      <c r="BU262" s="283">
        <v>0</v>
      </c>
      <c r="BV262" s="283">
        <v>0</v>
      </c>
      <c r="BW262" s="283">
        <v>0</v>
      </c>
      <c r="BX262" s="283">
        <v>0</v>
      </c>
      <c r="BY262" s="283">
        <v>0</v>
      </c>
      <c r="BZ262" s="283">
        <v>0</v>
      </c>
      <c r="CA262" s="283">
        <v>0</v>
      </c>
      <c r="CB262" s="283">
        <v>0</v>
      </c>
      <c r="CC262" s="283">
        <v>0</v>
      </c>
      <c r="CD262" s="283">
        <v>0</v>
      </c>
      <c r="CE262" s="283">
        <v>0</v>
      </c>
      <c r="CF262" s="283">
        <v>0</v>
      </c>
      <c r="CG262" s="283">
        <v>0</v>
      </c>
      <c r="CH262" s="283">
        <v>0</v>
      </c>
      <c r="CI262" s="283">
        <v>0</v>
      </c>
      <c r="CJ262" s="283">
        <v>0</v>
      </c>
      <c r="CK262" s="283">
        <v>0</v>
      </c>
      <c r="CL262" s="283">
        <v>0</v>
      </c>
      <c r="CM262" s="283">
        <v>0</v>
      </c>
      <c r="CN262" s="283">
        <v>0</v>
      </c>
      <c r="CO262" s="283">
        <v>0</v>
      </c>
      <c r="CP262" s="283">
        <v>0</v>
      </c>
      <c r="CQ262" s="283">
        <v>0</v>
      </c>
      <c r="CR262" s="283">
        <v>0</v>
      </c>
      <c r="CS262" s="283">
        <v>0</v>
      </c>
      <c r="CT262" s="283">
        <v>0</v>
      </c>
      <c r="CU262" s="283">
        <v>0</v>
      </c>
      <c r="CV262" s="283">
        <v>0</v>
      </c>
      <c r="CW262" s="283">
        <v>0</v>
      </c>
      <c r="CX262" s="283">
        <v>0</v>
      </c>
      <c r="CY262" s="283">
        <v>0</v>
      </c>
      <c r="CZ262" s="283">
        <v>0</v>
      </c>
      <c r="DA262" s="283">
        <v>0</v>
      </c>
      <c r="DB262" s="283">
        <v>0</v>
      </c>
    </row>
    <row r="263" spans="5:106" s="283" customFormat="1">
      <c r="E263" s="283">
        <v>46</v>
      </c>
      <c r="F263" s="284">
        <v>13706.68</v>
      </c>
      <c r="G263" s="283">
        <v>13613.168000000001</v>
      </c>
      <c r="H263" s="283">
        <v>13519.656000000001</v>
      </c>
      <c r="I263" s="283">
        <v>13426.144</v>
      </c>
      <c r="J263" s="283">
        <v>13332.632000000001</v>
      </c>
      <c r="K263" s="283">
        <v>13239.12</v>
      </c>
      <c r="L263" s="283">
        <v>13145.608</v>
      </c>
      <c r="M263" s="283">
        <v>13052.096</v>
      </c>
      <c r="N263" s="283">
        <v>12958.583999999999</v>
      </c>
      <c r="O263" s="283">
        <v>12865.071999999998</v>
      </c>
      <c r="P263" s="283">
        <v>12771.559999999998</v>
      </c>
      <c r="Q263" s="283">
        <v>12703.271999999997</v>
      </c>
      <c r="R263" s="283">
        <v>12634.983999999999</v>
      </c>
      <c r="S263" s="283">
        <v>12566.696</v>
      </c>
      <c r="T263" s="283">
        <v>12498.407999999999</v>
      </c>
      <c r="U263" s="283">
        <v>12430.119999999999</v>
      </c>
      <c r="V263" s="283">
        <v>12361.832</v>
      </c>
      <c r="W263" s="283">
        <v>12293.544000000002</v>
      </c>
      <c r="X263" s="283">
        <v>12225.256000000001</v>
      </c>
      <c r="Y263" s="283">
        <v>12156.968000000001</v>
      </c>
      <c r="Z263" s="283">
        <v>12088.68</v>
      </c>
      <c r="AA263" s="283">
        <v>12025.456000000002</v>
      </c>
      <c r="AB263" s="283">
        <v>11962.232000000002</v>
      </c>
      <c r="AC263" s="283">
        <v>11899.008000000002</v>
      </c>
      <c r="AD263" s="283">
        <v>11835.784000000003</v>
      </c>
      <c r="AE263" s="283">
        <v>11772.560000000003</v>
      </c>
      <c r="AF263" s="283">
        <v>11709.336000000003</v>
      </c>
      <c r="AG263" s="283">
        <v>11646.112000000003</v>
      </c>
      <c r="AH263" s="283">
        <v>11582.888000000003</v>
      </c>
      <c r="AI263" s="283">
        <v>11519.664000000002</v>
      </c>
      <c r="AJ263" s="283">
        <v>11456.440000000002</v>
      </c>
      <c r="AK263" s="283">
        <v>11472.974000000002</v>
      </c>
      <c r="AL263" s="283">
        <v>11489.508000000003</v>
      </c>
      <c r="AM263" s="283">
        <v>11506.042000000003</v>
      </c>
      <c r="AN263" s="283">
        <v>11522.576000000003</v>
      </c>
      <c r="AO263" s="283">
        <v>11539.110000000002</v>
      </c>
      <c r="AP263" s="283">
        <v>11555.644000000002</v>
      </c>
      <c r="AQ263" s="283">
        <v>11572.178000000002</v>
      </c>
      <c r="AR263" s="283">
        <v>11588.712000000001</v>
      </c>
      <c r="AS263" s="283">
        <v>11605.246000000001</v>
      </c>
      <c r="AT263" s="283">
        <v>11621.78</v>
      </c>
      <c r="AU263" s="283">
        <v>11311.334999999999</v>
      </c>
      <c r="AV263" s="283">
        <v>11000.89</v>
      </c>
      <c r="AW263" s="283">
        <v>10690.445</v>
      </c>
      <c r="AX263" s="283">
        <v>10380</v>
      </c>
      <c r="AY263" s="283">
        <v>0</v>
      </c>
      <c r="AZ263" s="283">
        <v>0</v>
      </c>
      <c r="BA263" s="283">
        <v>0</v>
      </c>
      <c r="BB263" s="283">
        <v>0</v>
      </c>
      <c r="BC263" s="283">
        <v>0</v>
      </c>
      <c r="BD263" s="283">
        <v>0</v>
      </c>
      <c r="BE263" s="283">
        <v>0</v>
      </c>
      <c r="BF263" s="283">
        <v>0</v>
      </c>
      <c r="BG263" s="283">
        <v>0</v>
      </c>
      <c r="BH263" s="283">
        <v>0</v>
      </c>
      <c r="BI263" s="283">
        <v>0</v>
      </c>
      <c r="BJ263" s="283">
        <v>0</v>
      </c>
      <c r="BK263" s="283">
        <v>0</v>
      </c>
      <c r="BL263" s="283">
        <v>0</v>
      </c>
      <c r="BM263" s="283">
        <v>0</v>
      </c>
      <c r="BN263" s="283">
        <v>0</v>
      </c>
      <c r="BO263" s="283">
        <v>0</v>
      </c>
      <c r="BP263" s="283">
        <v>0</v>
      </c>
      <c r="BQ263" s="283">
        <v>0</v>
      </c>
      <c r="BR263" s="283">
        <v>0</v>
      </c>
      <c r="BS263" s="283">
        <v>0</v>
      </c>
      <c r="BT263" s="283">
        <v>0</v>
      </c>
      <c r="BU263" s="283">
        <v>0</v>
      </c>
      <c r="BV263" s="283">
        <v>0</v>
      </c>
      <c r="BW263" s="283">
        <v>0</v>
      </c>
      <c r="BX263" s="283">
        <v>0</v>
      </c>
      <c r="BY263" s="283">
        <v>0</v>
      </c>
      <c r="BZ263" s="283">
        <v>0</v>
      </c>
      <c r="CA263" s="283">
        <v>0</v>
      </c>
      <c r="CB263" s="283">
        <v>0</v>
      </c>
      <c r="CC263" s="283">
        <v>0</v>
      </c>
      <c r="CD263" s="283">
        <v>0</v>
      </c>
      <c r="CE263" s="283">
        <v>0</v>
      </c>
      <c r="CF263" s="283">
        <v>0</v>
      </c>
      <c r="CG263" s="283">
        <v>0</v>
      </c>
      <c r="CH263" s="283">
        <v>0</v>
      </c>
      <c r="CI263" s="283">
        <v>0</v>
      </c>
      <c r="CJ263" s="283">
        <v>0</v>
      </c>
      <c r="CK263" s="283">
        <v>0</v>
      </c>
      <c r="CL263" s="283">
        <v>0</v>
      </c>
      <c r="CM263" s="283">
        <v>0</v>
      </c>
      <c r="CN263" s="283">
        <v>0</v>
      </c>
      <c r="CO263" s="283">
        <v>0</v>
      </c>
      <c r="CP263" s="283">
        <v>0</v>
      </c>
      <c r="CQ263" s="283">
        <v>0</v>
      </c>
      <c r="CR263" s="283">
        <v>0</v>
      </c>
      <c r="CS263" s="283">
        <v>0</v>
      </c>
      <c r="CT263" s="283">
        <v>0</v>
      </c>
      <c r="CU263" s="283">
        <v>0</v>
      </c>
      <c r="CV263" s="283">
        <v>0</v>
      </c>
      <c r="CW263" s="283">
        <v>0</v>
      </c>
      <c r="CX263" s="283">
        <v>0</v>
      </c>
      <c r="CY263" s="283">
        <v>0</v>
      </c>
      <c r="CZ263" s="283">
        <v>0</v>
      </c>
      <c r="DA263" s="283">
        <v>0</v>
      </c>
      <c r="DB263" s="283">
        <v>0</v>
      </c>
    </row>
    <row r="264" spans="5:106" s="283" customFormat="1">
      <c r="E264" s="283">
        <v>47</v>
      </c>
      <c r="F264" s="284">
        <v>13580.01</v>
      </c>
      <c r="G264" s="283">
        <v>13487.376</v>
      </c>
      <c r="H264" s="283">
        <v>13394.741999999998</v>
      </c>
      <c r="I264" s="283">
        <v>13302.107999999998</v>
      </c>
      <c r="J264" s="283">
        <v>13209.473999999998</v>
      </c>
      <c r="K264" s="283">
        <v>13116.839999999998</v>
      </c>
      <c r="L264" s="283">
        <v>13024.205999999998</v>
      </c>
      <c r="M264" s="283">
        <v>12931.571999999998</v>
      </c>
      <c r="N264" s="283">
        <v>12838.937999999998</v>
      </c>
      <c r="O264" s="283">
        <v>12746.303999999998</v>
      </c>
      <c r="P264" s="283">
        <v>12653.669999999998</v>
      </c>
      <c r="Q264" s="283">
        <v>12584.953999999998</v>
      </c>
      <c r="R264" s="283">
        <v>12516.237999999999</v>
      </c>
      <c r="S264" s="283">
        <v>12447.522000000001</v>
      </c>
      <c r="T264" s="283">
        <v>12378.806</v>
      </c>
      <c r="U264" s="283">
        <v>12310.09</v>
      </c>
      <c r="V264" s="283">
        <v>12241.374000000002</v>
      </c>
      <c r="W264" s="283">
        <v>12172.658000000001</v>
      </c>
      <c r="X264" s="283">
        <v>12103.942000000001</v>
      </c>
      <c r="Y264" s="283">
        <v>12035.226000000001</v>
      </c>
      <c r="Z264" s="283">
        <v>11966.51</v>
      </c>
      <c r="AA264" s="283">
        <v>11905.342000000001</v>
      </c>
      <c r="AB264" s="283">
        <v>11844.173999999999</v>
      </c>
      <c r="AC264" s="283">
        <v>11783.005999999999</v>
      </c>
      <c r="AD264" s="283">
        <v>11721.838</v>
      </c>
      <c r="AE264" s="283">
        <v>11660.67</v>
      </c>
      <c r="AF264" s="283">
        <v>11599.502</v>
      </c>
      <c r="AG264" s="283">
        <v>11538.334000000001</v>
      </c>
      <c r="AH264" s="283">
        <v>11477.166000000001</v>
      </c>
      <c r="AI264" s="283">
        <v>11415.998000000001</v>
      </c>
      <c r="AJ264" s="283">
        <v>11354.830000000002</v>
      </c>
      <c r="AK264" s="283">
        <v>11374.347000000002</v>
      </c>
      <c r="AL264" s="283">
        <v>11393.864000000001</v>
      </c>
      <c r="AM264" s="283">
        <v>11413.381000000001</v>
      </c>
      <c r="AN264" s="283">
        <v>11432.898000000001</v>
      </c>
      <c r="AO264" s="283">
        <v>11452.415000000001</v>
      </c>
      <c r="AP264" s="283">
        <v>11471.932000000001</v>
      </c>
      <c r="AQ264" s="283">
        <v>11491.449000000001</v>
      </c>
      <c r="AR264" s="283">
        <v>11510.966</v>
      </c>
      <c r="AS264" s="283">
        <v>11530.483</v>
      </c>
      <c r="AT264" s="283">
        <v>11550</v>
      </c>
      <c r="AU264" s="283">
        <v>0</v>
      </c>
      <c r="AV264" s="283">
        <v>0</v>
      </c>
      <c r="AW264" s="283">
        <v>0</v>
      </c>
      <c r="AX264" s="283">
        <v>0</v>
      </c>
      <c r="AY264" s="283">
        <v>0</v>
      </c>
      <c r="AZ264" s="283">
        <v>0</v>
      </c>
      <c r="BA264" s="283">
        <v>0</v>
      </c>
      <c r="BB264" s="283">
        <v>0</v>
      </c>
      <c r="BC264" s="283">
        <v>0</v>
      </c>
      <c r="BD264" s="283">
        <v>0</v>
      </c>
      <c r="BE264" s="283">
        <v>0</v>
      </c>
      <c r="BF264" s="283">
        <v>0</v>
      </c>
      <c r="BG264" s="283">
        <v>0</v>
      </c>
      <c r="BH264" s="283">
        <v>0</v>
      </c>
      <c r="BI264" s="283">
        <v>0</v>
      </c>
      <c r="BJ264" s="283">
        <v>0</v>
      </c>
      <c r="BK264" s="283">
        <v>0</v>
      </c>
      <c r="BL264" s="283">
        <v>0</v>
      </c>
      <c r="BM264" s="283">
        <v>0</v>
      </c>
      <c r="BN264" s="283">
        <v>0</v>
      </c>
      <c r="BO264" s="283">
        <v>0</v>
      </c>
      <c r="BP264" s="283">
        <v>0</v>
      </c>
      <c r="BQ264" s="283">
        <v>0</v>
      </c>
      <c r="BR264" s="283">
        <v>0</v>
      </c>
      <c r="BS264" s="283">
        <v>0</v>
      </c>
      <c r="BT264" s="283">
        <v>0</v>
      </c>
      <c r="BU264" s="283">
        <v>0</v>
      </c>
      <c r="BV264" s="283">
        <v>0</v>
      </c>
      <c r="BW264" s="283">
        <v>0</v>
      </c>
      <c r="BX264" s="283">
        <v>0</v>
      </c>
      <c r="BY264" s="283">
        <v>0</v>
      </c>
      <c r="BZ264" s="283">
        <v>0</v>
      </c>
      <c r="CA264" s="283">
        <v>0</v>
      </c>
      <c r="CB264" s="283">
        <v>0</v>
      </c>
      <c r="CC264" s="283">
        <v>0</v>
      </c>
      <c r="CD264" s="283">
        <v>0</v>
      </c>
      <c r="CE264" s="283">
        <v>0</v>
      </c>
      <c r="CF264" s="283">
        <v>0</v>
      </c>
      <c r="CG264" s="283">
        <v>0</v>
      </c>
      <c r="CH264" s="283">
        <v>0</v>
      </c>
      <c r="CI264" s="283">
        <v>0</v>
      </c>
      <c r="CJ264" s="283">
        <v>0</v>
      </c>
      <c r="CK264" s="283">
        <v>0</v>
      </c>
      <c r="CL264" s="283">
        <v>0</v>
      </c>
      <c r="CM264" s="283">
        <v>0</v>
      </c>
      <c r="CN264" s="283">
        <v>0</v>
      </c>
      <c r="CO264" s="283">
        <v>0</v>
      </c>
      <c r="CP264" s="283">
        <v>0</v>
      </c>
      <c r="CQ264" s="283">
        <v>0</v>
      </c>
      <c r="CR264" s="283">
        <v>0</v>
      </c>
      <c r="CS264" s="283">
        <v>0</v>
      </c>
      <c r="CT264" s="283">
        <v>0</v>
      </c>
      <c r="CU264" s="283">
        <v>0</v>
      </c>
      <c r="CV264" s="283">
        <v>0</v>
      </c>
      <c r="CW264" s="283">
        <v>0</v>
      </c>
      <c r="CX264" s="283">
        <v>0</v>
      </c>
      <c r="CY264" s="283">
        <v>0</v>
      </c>
      <c r="CZ264" s="283">
        <v>0</v>
      </c>
      <c r="DA264" s="283">
        <v>0</v>
      </c>
      <c r="DB264" s="283">
        <v>0</v>
      </c>
    </row>
    <row r="265" spans="5:106" s="283" customFormat="1">
      <c r="E265" s="283">
        <v>48</v>
      </c>
      <c r="F265" s="284">
        <v>13453.34</v>
      </c>
      <c r="G265" s="283">
        <v>13361.583999999999</v>
      </c>
      <c r="H265" s="283">
        <v>13269.828</v>
      </c>
      <c r="I265" s="283">
        <v>13178.072</v>
      </c>
      <c r="J265" s="283">
        <v>13086.315999999999</v>
      </c>
      <c r="K265" s="283">
        <v>12994.559999999998</v>
      </c>
      <c r="L265" s="283">
        <v>12902.803999999998</v>
      </c>
      <c r="M265" s="283">
        <v>12811.047999999999</v>
      </c>
      <c r="N265" s="283">
        <v>12719.291999999998</v>
      </c>
      <c r="O265" s="283">
        <v>12627.535999999998</v>
      </c>
      <c r="P265" s="283">
        <v>12535.779999999999</v>
      </c>
      <c r="Q265" s="283">
        <v>12466.635999999999</v>
      </c>
      <c r="R265" s="283">
        <v>12397.492</v>
      </c>
      <c r="S265" s="283">
        <v>12328.348000000002</v>
      </c>
      <c r="T265" s="283">
        <v>12259.204000000002</v>
      </c>
      <c r="U265" s="283">
        <v>12190.060000000001</v>
      </c>
      <c r="V265" s="283">
        <v>12120.916000000001</v>
      </c>
      <c r="W265" s="283">
        <v>12051.772000000001</v>
      </c>
      <c r="X265" s="283">
        <v>11982.628000000001</v>
      </c>
      <c r="Y265" s="283">
        <v>11913.484</v>
      </c>
      <c r="Z265" s="283">
        <v>11844.34</v>
      </c>
      <c r="AA265" s="283">
        <v>11785.227999999999</v>
      </c>
      <c r="AB265" s="283">
        <v>11726.116</v>
      </c>
      <c r="AC265" s="283">
        <v>11667.004000000001</v>
      </c>
      <c r="AD265" s="283">
        <v>11607.892</v>
      </c>
      <c r="AE265" s="283">
        <v>11548.779999999999</v>
      </c>
      <c r="AF265" s="283">
        <v>11489.668</v>
      </c>
      <c r="AG265" s="283">
        <v>11430.556</v>
      </c>
      <c r="AH265" s="283">
        <v>11371.444</v>
      </c>
      <c r="AI265" s="283">
        <v>11312.332</v>
      </c>
      <c r="AJ265" s="283">
        <v>11253.220000000001</v>
      </c>
      <c r="AK265" s="283">
        <v>10127.898000000001</v>
      </c>
      <c r="AL265" s="283">
        <v>9002.5760000000009</v>
      </c>
      <c r="AM265" s="283">
        <v>7877.2540000000008</v>
      </c>
      <c r="AN265" s="283">
        <v>6751.9320000000007</v>
      </c>
      <c r="AO265" s="283">
        <v>5626.6100000000006</v>
      </c>
      <c r="AP265" s="283">
        <v>4501.2880000000005</v>
      </c>
      <c r="AQ265" s="283">
        <v>3375.9660000000003</v>
      </c>
      <c r="AR265" s="283">
        <v>2250.6440000000002</v>
      </c>
      <c r="AS265" s="283">
        <v>1125.3220000000001</v>
      </c>
      <c r="AT265" s="283">
        <v>0</v>
      </c>
      <c r="AU265" s="283">
        <v>0</v>
      </c>
      <c r="AV265" s="283">
        <v>0</v>
      </c>
      <c r="AW265" s="283">
        <v>0</v>
      </c>
      <c r="AX265" s="283">
        <v>0</v>
      </c>
      <c r="AY265" s="283">
        <v>0</v>
      </c>
      <c r="AZ265" s="283">
        <v>0</v>
      </c>
      <c r="BA265" s="283">
        <v>0</v>
      </c>
      <c r="BB265" s="283">
        <v>0</v>
      </c>
      <c r="BC265" s="283">
        <v>0</v>
      </c>
      <c r="BD265" s="283">
        <v>0</v>
      </c>
      <c r="BE265" s="283">
        <v>0</v>
      </c>
      <c r="BF265" s="283">
        <v>0</v>
      </c>
      <c r="BG265" s="283">
        <v>0</v>
      </c>
      <c r="BH265" s="283">
        <v>0</v>
      </c>
      <c r="BI265" s="283">
        <v>0</v>
      </c>
      <c r="BJ265" s="283">
        <v>0</v>
      </c>
      <c r="BK265" s="283">
        <v>0</v>
      </c>
      <c r="BL265" s="283">
        <v>0</v>
      </c>
      <c r="BM265" s="283">
        <v>0</v>
      </c>
      <c r="BN265" s="283">
        <v>0</v>
      </c>
      <c r="BO265" s="283">
        <v>0</v>
      </c>
      <c r="BP265" s="283">
        <v>0</v>
      </c>
      <c r="BQ265" s="283">
        <v>0</v>
      </c>
      <c r="BR265" s="283">
        <v>0</v>
      </c>
      <c r="BS265" s="283">
        <v>0</v>
      </c>
      <c r="BT265" s="283">
        <v>0</v>
      </c>
      <c r="BU265" s="283">
        <v>0</v>
      </c>
      <c r="BV265" s="283">
        <v>0</v>
      </c>
      <c r="BW265" s="283">
        <v>0</v>
      </c>
      <c r="BX265" s="283">
        <v>0</v>
      </c>
      <c r="BY265" s="283">
        <v>0</v>
      </c>
      <c r="BZ265" s="283">
        <v>0</v>
      </c>
      <c r="CA265" s="283">
        <v>0</v>
      </c>
      <c r="CB265" s="283">
        <v>0</v>
      </c>
      <c r="CC265" s="283">
        <v>0</v>
      </c>
      <c r="CD265" s="283">
        <v>0</v>
      </c>
      <c r="CE265" s="283">
        <v>0</v>
      </c>
      <c r="CF265" s="283">
        <v>0</v>
      </c>
      <c r="CG265" s="283">
        <v>0</v>
      </c>
      <c r="CH265" s="283">
        <v>0</v>
      </c>
      <c r="CI265" s="283">
        <v>0</v>
      </c>
      <c r="CJ265" s="283">
        <v>0</v>
      </c>
      <c r="CK265" s="283">
        <v>0</v>
      </c>
      <c r="CL265" s="283">
        <v>0</v>
      </c>
      <c r="CM265" s="283">
        <v>0</v>
      </c>
      <c r="CN265" s="283">
        <v>0</v>
      </c>
      <c r="CO265" s="283">
        <v>0</v>
      </c>
      <c r="CP265" s="283">
        <v>0</v>
      </c>
      <c r="CQ265" s="283">
        <v>0</v>
      </c>
      <c r="CR265" s="283">
        <v>0</v>
      </c>
      <c r="CS265" s="283">
        <v>0</v>
      </c>
      <c r="CT265" s="283">
        <v>0</v>
      </c>
      <c r="CU265" s="283">
        <v>0</v>
      </c>
      <c r="CV265" s="283">
        <v>0</v>
      </c>
      <c r="CW265" s="283">
        <v>0</v>
      </c>
      <c r="CX265" s="283">
        <v>0</v>
      </c>
      <c r="CY265" s="283">
        <v>0</v>
      </c>
      <c r="CZ265" s="283">
        <v>0</v>
      </c>
      <c r="DA265" s="283">
        <v>0</v>
      </c>
      <c r="DB265" s="283">
        <v>0</v>
      </c>
    </row>
    <row r="266" spans="5:106" s="283" customFormat="1">
      <c r="E266" s="283">
        <v>49</v>
      </c>
      <c r="F266" s="284">
        <v>13326.67</v>
      </c>
      <c r="G266" s="283">
        <v>13235.792000000001</v>
      </c>
      <c r="H266" s="283">
        <v>13144.914000000001</v>
      </c>
      <c r="I266" s="283">
        <v>13054.036</v>
      </c>
      <c r="J266" s="283">
        <v>12963.158000000001</v>
      </c>
      <c r="K266" s="283">
        <v>12872.280000000002</v>
      </c>
      <c r="L266" s="283">
        <v>12781.402000000002</v>
      </c>
      <c r="M266" s="283">
        <v>12690.524000000001</v>
      </c>
      <c r="N266" s="283">
        <v>12599.646000000001</v>
      </c>
      <c r="O266" s="283">
        <v>12508.768</v>
      </c>
      <c r="P266" s="283">
        <v>12417.89</v>
      </c>
      <c r="Q266" s="283">
        <v>12348.317999999999</v>
      </c>
      <c r="R266" s="283">
        <v>12278.746000000001</v>
      </c>
      <c r="S266" s="283">
        <v>12209.174000000001</v>
      </c>
      <c r="T266" s="283">
        <v>12139.602000000001</v>
      </c>
      <c r="U266" s="283">
        <v>12070.03</v>
      </c>
      <c r="V266" s="283">
        <v>12000.458000000001</v>
      </c>
      <c r="W266" s="283">
        <v>11930.886</v>
      </c>
      <c r="X266" s="283">
        <v>11861.314</v>
      </c>
      <c r="Y266" s="283">
        <v>11791.742</v>
      </c>
      <c r="Z266" s="283">
        <v>11722.17</v>
      </c>
      <c r="AA266" s="283">
        <v>11665.114000000001</v>
      </c>
      <c r="AB266" s="283">
        <v>11608.058000000001</v>
      </c>
      <c r="AC266" s="283">
        <v>11551.002</v>
      </c>
      <c r="AD266" s="283">
        <v>11493.946000000002</v>
      </c>
      <c r="AE266" s="283">
        <v>11436.890000000003</v>
      </c>
      <c r="AF266" s="283">
        <v>11379.834000000003</v>
      </c>
      <c r="AG266" s="283">
        <v>11322.778000000002</v>
      </c>
      <c r="AH266" s="283">
        <v>11265.722000000002</v>
      </c>
      <c r="AI266" s="283">
        <v>11208.666000000001</v>
      </c>
      <c r="AJ266" s="283">
        <v>11151.61</v>
      </c>
      <c r="AK266" s="283">
        <v>10036.449000000001</v>
      </c>
      <c r="AL266" s="283">
        <v>8921.2880000000005</v>
      </c>
      <c r="AM266" s="283">
        <v>7806.1270000000004</v>
      </c>
      <c r="AN266" s="283">
        <v>6690.9660000000003</v>
      </c>
      <c r="AO266" s="283">
        <v>5575.8050000000003</v>
      </c>
      <c r="AP266" s="283">
        <v>4460.6440000000002</v>
      </c>
      <c r="AQ266" s="283">
        <v>3345.4830000000002</v>
      </c>
      <c r="AR266" s="283">
        <v>2230.3220000000001</v>
      </c>
      <c r="AS266" s="283">
        <v>1115.1610000000001</v>
      </c>
      <c r="AT266" s="283">
        <v>0</v>
      </c>
      <c r="AU266" s="283">
        <v>0</v>
      </c>
      <c r="AV266" s="283">
        <v>0</v>
      </c>
      <c r="AW266" s="283">
        <v>0</v>
      </c>
      <c r="AX266" s="283">
        <v>0</v>
      </c>
      <c r="AY266" s="283">
        <v>0</v>
      </c>
      <c r="AZ266" s="283">
        <v>0</v>
      </c>
      <c r="BA266" s="283">
        <v>0</v>
      </c>
      <c r="BB266" s="283">
        <v>0</v>
      </c>
      <c r="BC266" s="283">
        <v>0</v>
      </c>
      <c r="BD266" s="283">
        <v>0</v>
      </c>
      <c r="BE266" s="283">
        <v>0</v>
      </c>
      <c r="BF266" s="283">
        <v>0</v>
      </c>
      <c r="BG266" s="283">
        <v>0</v>
      </c>
      <c r="BH266" s="283">
        <v>0</v>
      </c>
      <c r="BI266" s="283">
        <v>0</v>
      </c>
      <c r="BJ266" s="283">
        <v>0</v>
      </c>
      <c r="BK266" s="283">
        <v>0</v>
      </c>
      <c r="BL266" s="283">
        <v>0</v>
      </c>
      <c r="BM266" s="283">
        <v>0</v>
      </c>
      <c r="BN266" s="283">
        <v>0</v>
      </c>
      <c r="BO266" s="283">
        <v>0</v>
      </c>
      <c r="BP266" s="283">
        <v>0</v>
      </c>
      <c r="BQ266" s="283">
        <v>0</v>
      </c>
      <c r="BR266" s="283">
        <v>0</v>
      </c>
      <c r="BS266" s="283">
        <v>0</v>
      </c>
      <c r="BT266" s="283">
        <v>0</v>
      </c>
      <c r="BU266" s="283">
        <v>0</v>
      </c>
      <c r="BV266" s="283">
        <v>0</v>
      </c>
      <c r="BW266" s="283">
        <v>0</v>
      </c>
      <c r="BX266" s="283">
        <v>0</v>
      </c>
      <c r="BY266" s="283">
        <v>0</v>
      </c>
      <c r="BZ266" s="283">
        <v>0</v>
      </c>
      <c r="CA266" s="283">
        <v>0</v>
      </c>
      <c r="CB266" s="283">
        <v>0</v>
      </c>
      <c r="CC266" s="283">
        <v>0</v>
      </c>
      <c r="CD266" s="283">
        <v>0</v>
      </c>
      <c r="CE266" s="283">
        <v>0</v>
      </c>
      <c r="CF266" s="283">
        <v>0</v>
      </c>
      <c r="CG266" s="283">
        <v>0</v>
      </c>
      <c r="CH266" s="283">
        <v>0</v>
      </c>
      <c r="CI266" s="283">
        <v>0</v>
      </c>
      <c r="CJ266" s="283">
        <v>0</v>
      </c>
      <c r="CK266" s="283">
        <v>0</v>
      </c>
      <c r="CL266" s="283">
        <v>0</v>
      </c>
      <c r="CM266" s="283">
        <v>0</v>
      </c>
      <c r="CN266" s="283">
        <v>0</v>
      </c>
      <c r="CO266" s="283">
        <v>0</v>
      </c>
      <c r="CP266" s="283">
        <v>0</v>
      </c>
      <c r="CQ266" s="283">
        <v>0</v>
      </c>
      <c r="CR266" s="283">
        <v>0</v>
      </c>
      <c r="CS266" s="283">
        <v>0</v>
      </c>
      <c r="CT266" s="283">
        <v>0</v>
      </c>
      <c r="CU266" s="283">
        <v>0</v>
      </c>
      <c r="CV266" s="283">
        <v>0</v>
      </c>
      <c r="CW266" s="283">
        <v>0</v>
      </c>
      <c r="CX266" s="283">
        <v>0</v>
      </c>
      <c r="CY266" s="283">
        <v>0</v>
      </c>
      <c r="CZ266" s="283">
        <v>0</v>
      </c>
      <c r="DA266" s="283">
        <v>0</v>
      </c>
      <c r="DB266" s="283">
        <v>0</v>
      </c>
    </row>
    <row r="267" spans="5:106" s="283" customFormat="1">
      <c r="E267" s="283">
        <v>50</v>
      </c>
      <c r="F267" s="284">
        <v>13200</v>
      </c>
      <c r="G267" s="283">
        <v>13110</v>
      </c>
      <c r="H267" s="283">
        <v>13020</v>
      </c>
      <c r="I267" s="283">
        <v>12930</v>
      </c>
      <c r="J267" s="283">
        <v>12840</v>
      </c>
      <c r="K267" s="283">
        <v>12750</v>
      </c>
      <c r="L267" s="283">
        <v>12660</v>
      </c>
      <c r="M267" s="283">
        <v>12570</v>
      </c>
      <c r="N267" s="283">
        <v>12480</v>
      </c>
      <c r="O267" s="283">
        <v>12390</v>
      </c>
      <c r="P267" s="283">
        <v>12300</v>
      </c>
      <c r="Q267" s="283">
        <v>12230</v>
      </c>
      <c r="R267" s="283">
        <v>12160</v>
      </c>
      <c r="S267" s="283">
        <v>12090</v>
      </c>
      <c r="T267" s="283">
        <v>12020</v>
      </c>
      <c r="U267" s="283">
        <v>11950</v>
      </c>
      <c r="V267" s="283">
        <v>11880</v>
      </c>
      <c r="W267" s="283">
        <v>11810</v>
      </c>
      <c r="X267" s="283">
        <v>11740</v>
      </c>
      <c r="Y267" s="283">
        <v>11670</v>
      </c>
      <c r="Z267" s="283">
        <v>11600</v>
      </c>
      <c r="AA267" s="283">
        <v>11545</v>
      </c>
      <c r="AB267" s="283">
        <v>11490</v>
      </c>
      <c r="AC267" s="283">
        <v>11435</v>
      </c>
      <c r="AD267" s="283">
        <v>11380</v>
      </c>
      <c r="AE267" s="283">
        <v>11325</v>
      </c>
      <c r="AF267" s="283">
        <v>11270</v>
      </c>
      <c r="AG267" s="283">
        <v>11215</v>
      </c>
      <c r="AH267" s="283">
        <v>11160</v>
      </c>
      <c r="AI267" s="283">
        <v>11105</v>
      </c>
      <c r="AJ267" s="283">
        <v>11050</v>
      </c>
      <c r="AK267" s="283">
        <v>9945</v>
      </c>
      <c r="AL267" s="283">
        <v>8840</v>
      </c>
      <c r="AM267" s="283">
        <v>7735</v>
      </c>
      <c r="AN267" s="283">
        <v>6630</v>
      </c>
      <c r="AO267" s="283">
        <v>5525</v>
      </c>
      <c r="AP267" s="283">
        <v>4420</v>
      </c>
      <c r="AQ267" s="283">
        <v>3315</v>
      </c>
      <c r="AR267" s="283">
        <v>2210</v>
      </c>
      <c r="AS267" s="283">
        <v>1105</v>
      </c>
      <c r="AT267" s="283">
        <v>0</v>
      </c>
      <c r="AU267" s="283">
        <v>0</v>
      </c>
      <c r="AV267" s="283">
        <v>0</v>
      </c>
      <c r="AW267" s="283">
        <v>0</v>
      </c>
      <c r="AX267" s="283">
        <v>0</v>
      </c>
      <c r="AY267" s="283">
        <v>0</v>
      </c>
      <c r="AZ267" s="283">
        <v>0</v>
      </c>
      <c r="BA267" s="283">
        <v>0</v>
      </c>
      <c r="BB267" s="283">
        <v>0</v>
      </c>
      <c r="BC267" s="283">
        <v>0</v>
      </c>
      <c r="BD267" s="283">
        <v>0</v>
      </c>
      <c r="BE267" s="283">
        <v>0</v>
      </c>
      <c r="BF267" s="283">
        <v>0</v>
      </c>
      <c r="BG267" s="283">
        <v>0</v>
      </c>
      <c r="BH267" s="283">
        <v>0</v>
      </c>
      <c r="BI267" s="283">
        <v>0</v>
      </c>
      <c r="BJ267" s="283">
        <v>0</v>
      </c>
      <c r="BK267" s="283">
        <v>0</v>
      </c>
      <c r="BL267" s="283">
        <v>0</v>
      </c>
      <c r="BM267" s="283">
        <v>0</v>
      </c>
      <c r="BN267" s="283">
        <v>0</v>
      </c>
      <c r="BO267" s="283">
        <v>0</v>
      </c>
      <c r="BP267" s="283">
        <v>0</v>
      </c>
      <c r="BQ267" s="283">
        <v>0</v>
      </c>
      <c r="BR267" s="283">
        <v>0</v>
      </c>
      <c r="BS267" s="283">
        <v>0</v>
      </c>
      <c r="BT267" s="283">
        <v>0</v>
      </c>
      <c r="BU267" s="283">
        <v>0</v>
      </c>
      <c r="BV267" s="283">
        <v>0</v>
      </c>
      <c r="BW267" s="283">
        <v>0</v>
      </c>
      <c r="BX267" s="283">
        <v>0</v>
      </c>
      <c r="BY267" s="283">
        <v>0</v>
      </c>
      <c r="BZ267" s="283">
        <v>0</v>
      </c>
      <c r="CA267" s="283">
        <v>0</v>
      </c>
      <c r="CB267" s="283">
        <v>0</v>
      </c>
      <c r="CC267" s="283">
        <v>0</v>
      </c>
      <c r="CD267" s="283">
        <v>0</v>
      </c>
      <c r="CE267" s="283">
        <v>0</v>
      </c>
      <c r="CF267" s="283">
        <v>0</v>
      </c>
      <c r="CG267" s="283">
        <v>0</v>
      </c>
      <c r="CH267" s="283">
        <v>0</v>
      </c>
      <c r="CI267" s="283">
        <v>0</v>
      </c>
      <c r="CJ267" s="283">
        <v>0</v>
      </c>
      <c r="CK267" s="283">
        <v>0</v>
      </c>
      <c r="CL267" s="283">
        <v>0</v>
      </c>
      <c r="CM267" s="283">
        <v>0</v>
      </c>
      <c r="CN267" s="283">
        <v>0</v>
      </c>
      <c r="CO267" s="283">
        <v>0</v>
      </c>
      <c r="CP267" s="283">
        <v>0</v>
      </c>
      <c r="CQ267" s="283">
        <v>0</v>
      </c>
      <c r="CR267" s="283">
        <v>0</v>
      </c>
      <c r="CS267" s="283">
        <v>0</v>
      </c>
      <c r="CT267" s="283">
        <v>0</v>
      </c>
      <c r="CU267" s="283">
        <v>0</v>
      </c>
      <c r="CV267" s="283">
        <v>0</v>
      </c>
      <c r="CW267" s="283">
        <v>0</v>
      </c>
      <c r="CX267" s="283">
        <v>0</v>
      </c>
      <c r="CY267" s="283">
        <v>0</v>
      </c>
      <c r="CZ267" s="283">
        <v>0</v>
      </c>
      <c r="DA267" s="283">
        <v>0</v>
      </c>
      <c r="DB267" s="283">
        <v>0</v>
      </c>
    </row>
    <row r="268" spans="5:106" s="283" customFormat="1">
      <c r="F268" s="284"/>
    </row>
    <row r="269" spans="5:106" s="283" customFormat="1">
      <c r="F269" s="284" t="s">
        <v>1</v>
      </c>
    </row>
    <row r="270" spans="5:106" s="283" customFormat="1">
      <c r="F270" s="284">
        <v>0</v>
      </c>
      <c r="G270" s="283">
        <v>50</v>
      </c>
      <c r="H270" s="283">
        <v>100</v>
      </c>
      <c r="I270" s="283">
        <v>150</v>
      </c>
      <c r="J270" s="283">
        <v>200</v>
      </c>
      <c r="K270" s="283">
        <v>250</v>
      </c>
      <c r="L270" s="283">
        <v>300</v>
      </c>
      <c r="M270" s="283">
        <v>350</v>
      </c>
      <c r="N270" s="283">
        <v>400</v>
      </c>
      <c r="O270" s="283">
        <v>450</v>
      </c>
      <c r="P270" s="283">
        <v>500</v>
      </c>
      <c r="Q270" s="283">
        <v>550</v>
      </c>
      <c r="R270" s="283">
        <v>600</v>
      </c>
      <c r="S270" s="283">
        <v>650</v>
      </c>
      <c r="T270" s="283">
        <v>700</v>
      </c>
      <c r="U270" s="283">
        <v>750</v>
      </c>
      <c r="V270" s="283">
        <v>800</v>
      </c>
      <c r="W270" s="283">
        <v>850</v>
      </c>
      <c r="X270" s="283">
        <v>900</v>
      </c>
      <c r="Y270" s="283">
        <v>950</v>
      </c>
      <c r="Z270" s="283">
        <v>1000</v>
      </c>
      <c r="AA270" s="283">
        <v>1050</v>
      </c>
      <c r="AB270" s="283">
        <v>1100</v>
      </c>
      <c r="AC270" s="283">
        <v>1150</v>
      </c>
      <c r="AD270" s="283">
        <v>1200</v>
      </c>
      <c r="AE270" s="283">
        <v>1250</v>
      </c>
      <c r="AF270" s="283">
        <v>1300</v>
      </c>
      <c r="AG270" s="283">
        <v>1350</v>
      </c>
      <c r="AH270" s="283">
        <v>1400</v>
      </c>
      <c r="AI270" s="283">
        <v>1450</v>
      </c>
      <c r="AJ270" s="283">
        <v>1500</v>
      </c>
      <c r="AK270" s="283">
        <v>1550</v>
      </c>
      <c r="AL270" s="283">
        <v>1600</v>
      </c>
      <c r="AM270" s="283">
        <v>1650</v>
      </c>
      <c r="AN270" s="283">
        <v>1700</v>
      </c>
      <c r="AO270" s="283">
        <v>1750</v>
      </c>
      <c r="AP270" s="283">
        <v>1800</v>
      </c>
      <c r="AQ270" s="283">
        <v>1850</v>
      </c>
      <c r="AR270" s="283">
        <v>1900</v>
      </c>
      <c r="AS270" s="283">
        <v>1950</v>
      </c>
      <c r="AT270" s="283">
        <v>2000</v>
      </c>
      <c r="AU270" s="283">
        <v>2050</v>
      </c>
      <c r="AV270" s="283">
        <v>2100</v>
      </c>
      <c r="AW270" s="283">
        <v>2150</v>
      </c>
      <c r="AX270" s="283">
        <v>2200</v>
      </c>
      <c r="AY270" s="283">
        <v>2250</v>
      </c>
      <c r="AZ270" s="283">
        <v>2300</v>
      </c>
      <c r="BA270" s="283">
        <v>2350</v>
      </c>
      <c r="BB270" s="283">
        <v>2400</v>
      </c>
      <c r="BC270" s="283">
        <v>2450</v>
      </c>
      <c r="BD270" s="283">
        <v>2500</v>
      </c>
      <c r="BE270" s="283">
        <v>2550</v>
      </c>
      <c r="BF270" s="283">
        <v>2600</v>
      </c>
      <c r="BG270" s="283">
        <v>2650</v>
      </c>
      <c r="BH270" s="283">
        <v>2700</v>
      </c>
      <c r="BI270" s="283">
        <v>2750</v>
      </c>
      <c r="BJ270" s="283">
        <v>2800</v>
      </c>
      <c r="BK270" s="283">
        <v>2850</v>
      </c>
      <c r="BL270" s="283">
        <v>2900</v>
      </c>
      <c r="BM270" s="283">
        <v>2950</v>
      </c>
      <c r="BN270" s="283">
        <v>3000</v>
      </c>
      <c r="BO270" s="283">
        <v>3050</v>
      </c>
      <c r="BP270" s="283">
        <v>3100</v>
      </c>
      <c r="BQ270" s="283">
        <v>3150</v>
      </c>
      <c r="BR270" s="283">
        <v>3200</v>
      </c>
      <c r="BS270" s="283">
        <v>3250</v>
      </c>
      <c r="BT270" s="283">
        <v>3300</v>
      </c>
      <c r="BU270" s="283">
        <v>3350</v>
      </c>
      <c r="BV270" s="283">
        <v>3400</v>
      </c>
      <c r="BW270" s="283">
        <v>3450</v>
      </c>
      <c r="BX270" s="283">
        <v>3500</v>
      </c>
      <c r="BY270" s="283">
        <v>3550</v>
      </c>
      <c r="BZ270" s="283">
        <v>3600</v>
      </c>
      <c r="CA270" s="283">
        <v>3650</v>
      </c>
      <c r="CB270" s="283">
        <v>3700</v>
      </c>
      <c r="CC270" s="283">
        <v>3750</v>
      </c>
      <c r="CD270" s="283">
        <v>3800</v>
      </c>
      <c r="CE270" s="283">
        <v>3850</v>
      </c>
      <c r="CF270" s="283">
        <v>3900</v>
      </c>
      <c r="CG270" s="283">
        <v>3950</v>
      </c>
      <c r="CH270" s="283">
        <v>4000</v>
      </c>
      <c r="CI270" s="283">
        <v>4050</v>
      </c>
      <c r="CJ270" s="283">
        <v>4100</v>
      </c>
      <c r="CK270" s="283">
        <v>4150</v>
      </c>
      <c r="CL270" s="283">
        <v>4200</v>
      </c>
      <c r="CM270" s="283">
        <v>4250</v>
      </c>
      <c r="CN270" s="283">
        <v>4300</v>
      </c>
      <c r="CO270" s="283">
        <v>4350</v>
      </c>
      <c r="CP270" s="283">
        <v>4400</v>
      </c>
      <c r="CQ270" s="283">
        <v>4450</v>
      </c>
      <c r="CR270" s="283">
        <v>4500</v>
      </c>
      <c r="CS270" s="283">
        <v>4550</v>
      </c>
      <c r="CT270" s="283">
        <v>4600</v>
      </c>
      <c r="CU270" s="283">
        <v>4650</v>
      </c>
      <c r="CV270" s="283">
        <v>4700</v>
      </c>
      <c r="CW270" s="283">
        <v>4750</v>
      </c>
      <c r="CX270" s="283">
        <v>4800</v>
      </c>
      <c r="CY270" s="283">
        <v>4850</v>
      </c>
      <c r="CZ270" s="283">
        <v>4900</v>
      </c>
      <c r="DA270" s="283">
        <v>4950</v>
      </c>
      <c r="DB270" s="283">
        <v>5000</v>
      </c>
    </row>
    <row r="271" spans="5:106" s="283" customFormat="1">
      <c r="E271" s="283">
        <v>-50</v>
      </c>
      <c r="F271" s="284">
        <v>13459.999999999975</v>
      </c>
      <c r="G271" s="283">
        <v>13464.015999999978</v>
      </c>
      <c r="H271" s="283">
        <v>13468.031999999979</v>
      </c>
      <c r="I271" s="283">
        <v>13472.047999999981</v>
      </c>
      <c r="J271" s="283">
        <v>13476.063999999984</v>
      </c>
      <c r="K271" s="283">
        <v>13480.079999999985</v>
      </c>
      <c r="L271" s="283">
        <v>13484.095999999987</v>
      </c>
      <c r="M271" s="283">
        <v>13488.111999999988</v>
      </c>
      <c r="N271" s="283">
        <v>13492.12799999999</v>
      </c>
      <c r="O271" s="283">
        <v>13496.143999999991</v>
      </c>
      <c r="P271" s="283">
        <v>13500.159999999993</v>
      </c>
      <c r="Q271" s="283">
        <v>13502.09399999999</v>
      </c>
      <c r="R271" s="283">
        <v>13504.027999999989</v>
      </c>
      <c r="S271" s="283">
        <v>13505.961999999989</v>
      </c>
      <c r="T271" s="283">
        <v>13507.895999999986</v>
      </c>
      <c r="U271" s="283">
        <v>13509.829999999985</v>
      </c>
      <c r="V271" s="283">
        <v>13511.763999999985</v>
      </c>
      <c r="W271" s="283">
        <v>13513.697999999984</v>
      </c>
      <c r="X271" s="283">
        <v>13515.631999999983</v>
      </c>
      <c r="Y271" s="283">
        <v>13517.565999999983</v>
      </c>
      <c r="Z271" s="283">
        <v>13519.499999999982</v>
      </c>
      <c r="AA271" s="283">
        <v>13504.554399999985</v>
      </c>
      <c r="AB271" s="283">
        <v>13489.608799999987</v>
      </c>
      <c r="AC271" s="283">
        <v>13474.66319999999</v>
      </c>
      <c r="AD271" s="283">
        <v>13459.717599999993</v>
      </c>
      <c r="AE271" s="283">
        <v>13444.771999999995</v>
      </c>
      <c r="AF271" s="283">
        <v>13429.826399999998</v>
      </c>
      <c r="AG271" s="283">
        <v>13414.880800000001</v>
      </c>
      <c r="AH271" s="283">
        <v>13399.935200000004</v>
      </c>
      <c r="AI271" s="283">
        <v>13384.989600000006</v>
      </c>
      <c r="AJ271" s="283">
        <v>13370.044000000009</v>
      </c>
      <c r="AK271" s="283">
        <v>13340.038600000007</v>
      </c>
      <c r="AL271" s="283">
        <v>13310.033200000007</v>
      </c>
      <c r="AM271" s="283">
        <v>13280.027800000007</v>
      </c>
      <c r="AN271" s="283">
        <v>13250.022400000005</v>
      </c>
      <c r="AO271" s="283">
        <v>13220.017000000003</v>
      </c>
      <c r="AP271" s="283">
        <v>13190.011600000003</v>
      </c>
      <c r="AQ271" s="283">
        <v>13160.006200000003</v>
      </c>
      <c r="AR271" s="283">
        <v>13130.000800000002</v>
      </c>
      <c r="AS271" s="283">
        <v>13099.9954</v>
      </c>
      <c r="AT271" s="283">
        <v>13069.99</v>
      </c>
      <c r="AU271" s="283">
        <v>13037.4925</v>
      </c>
      <c r="AV271" s="283">
        <v>13004.994999999999</v>
      </c>
      <c r="AW271" s="283">
        <v>12972.497499999999</v>
      </c>
      <c r="AX271" s="283">
        <v>12940</v>
      </c>
      <c r="AY271" s="283">
        <v>12907.5</v>
      </c>
      <c r="AZ271" s="283">
        <v>12875</v>
      </c>
      <c r="BA271" s="283">
        <v>12842.5</v>
      </c>
      <c r="BB271" s="283">
        <v>12810</v>
      </c>
      <c r="BC271" s="283">
        <v>12773.752500000002</v>
      </c>
      <c r="BD271" s="283">
        <v>12737.505000000006</v>
      </c>
      <c r="BE271" s="283">
        <v>12701.257500000009</v>
      </c>
      <c r="BF271" s="283">
        <v>12665.010000000011</v>
      </c>
      <c r="BG271" s="283">
        <v>12613.757500000007</v>
      </c>
      <c r="BH271" s="283">
        <v>12562.505000000005</v>
      </c>
      <c r="BI271" s="283">
        <v>12511.252500000002</v>
      </c>
      <c r="BJ271" s="283">
        <v>12460</v>
      </c>
      <c r="BK271" s="283">
        <v>12384.980000000003</v>
      </c>
      <c r="BL271" s="283">
        <v>12309.960000000005</v>
      </c>
      <c r="BM271" s="283">
        <v>12234.940000000006</v>
      </c>
      <c r="BN271" s="283">
        <v>12159.920000000009</v>
      </c>
      <c r="BO271" s="283">
        <v>12077.470000000007</v>
      </c>
      <c r="BP271" s="283">
        <v>11995.020000000004</v>
      </c>
      <c r="BQ271" s="283">
        <v>11912.570000000002</v>
      </c>
      <c r="BR271" s="283">
        <v>11830.119999999999</v>
      </c>
      <c r="BS271" s="283">
        <v>11757.559999999994</v>
      </c>
      <c r="BT271" s="283">
        <v>11684.999999999989</v>
      </c>
      <c r="BU271" s="283">
        <v>11612.439999999984</v>
      </c>
      <c r="BV271" s="283">
        <v>11539.879999999979</v>
      </c>
      <c r="BW271" s="283">
        <v>11477.409999999985</v>
      </c>
      <c r="BX271" s="283">
        <v>11414.93999999999</v>
      </c>
      <c r="BY271" s="283">
        <v>11352.469999999994</v>
      </c>
      <c r="BZ271" s="283">
        <v>11290</v>
      </c>
      <c r="CA271" s="283">
        <v>11212.505000000001</v>
      </c>
      <c r="CB271" s="283">
        <v>11135.010000000002</v>
      </c>
      <c r="CC271" s="283">
        <v>11057.515000000003</v>
      </c>
      <c r="CD271" s="283">
        <v>10980.020000000004</v>
      </c>
      <c r="CE271" s="283">
        <v>10907.502500000002</v>
      </c>
      <c r="CF271" s="283">
        <v>10834.985000000002</v>
      </c>
      <c r="CG271" s="283">
        <v>10762.467500000001</v>
      </c>
      <c r="CH271" s="283">
        <v>10689.949999999999</v>
      </c>
      <c r="CI271" s="283">
        <v>10629.962499999998</v>
      </c>
      <c r="CJ271" s="283">
        <v>10569.974999999999</v>
      </c>
      <c r="CK271" s="283">
        <v>10509.987499999999</v>
      </c>
      <c r="CL271" s="283">
        <v>10450</v>
      </c>
      <c r="CM271" s="283">
        <v>10342.480000000003</v>
      </c>
      <c r="CN271" s="283">
        <v>10234.960000000006</v>
      </c>
      <c r="CO271" s="283">
        <v>10127.44000000001</v>
      </c>
      <c r="CP271" s="283">
        <v>10019.920000000013</v>
      </c>
      <c r="CQ271" s="283">
        <v>10006.180000000008</v>
      </c>
      <c r="CR271" s="283">
        <v>9992.4400000000023</v>
      </c>
      <c r="CS271" s="283">
        <v>9978.6999999999971</v>
      </c>
      <c r="CT271" s="283">
        <v>9964.9599999999919</v>
      </c>
      <c r="CU271" s="283">
        <v>9898.7149999999929</v>
      </c>
      <c r="CV271" s="283">
        <v>9832.4699999999921</v>
      </c>
      <c r="CW271" s="283">
        <v>9766.2249999999931</v>
      </c>
      <c r="CX271" s="283">
        <v>9699.9799999999941</v>
      </c>
      <c r="CY271" s="283">
        <v>9640.0150000000031</v>
      </c>
      <c r="CZ271" s="283">
        <v>9580.0500000000102</v>
      </c>
      <c r="DA271" s="283">
        <v>9520.0850000000173</v>
      </c>
      <c r="DB271" s="283">
        <v>9460.1200000000244</v>
      </c>
    </row>
    <row r="272" spans="5:106" s="283" customFormat="1">
      <c r="E272" s="283">
        <v>-49</v>
      </c>
      <c r="F272" s="284">
        <v>13453.999999999975</v>
      </c>
      <c r="G272" s="283">
        <v>13457.615999999976</v>
      </c>
      <c r="H272" s="283">
        <v>13461.231999999978</v>
      </c>
      <c r="I272" s="283">
        <v>13464.84799999998</v>
      </c>
      <c r="J272" s="283">
        <v>13468.463999999982</v>
      </c>
      <c r="K272" s="283">
        <v>13472.079999999984</v>
      </c>
      <c r="L272" s="283">
        <v>13475.695999999985</v>
      </c>
      <c r="M272" s="283">
        <v>13479.311999999987</v>
      </c>
      <c r="N272" s="283">
        <v>13482.927999999989</v>
      </c>
      <c r="O272" s="283">
        <v>13486.543999999991</v>
      </c>
      <c r="P272" s="283">
        <v>13490.159999999993</v>
      </c>
      <c r="Q272" s="283">
        <v>13491.893999999993</v>
      </c>
      <c r="R272" s="283">
        <v>13493.627999999992</v>
      </c>
      <c r="S272" s="283">
        <v>13495.36199999999</v>
      </c>
      <c r="T272" s="283">
        <v>13497.09599999999</v>
      </c>
      <c r="U272" s="283">
        <v>13498.829999999989</v>
      </c>
      <c r="V272" s="283">
        <v>13500.563999999988</v>
      </c>
      <c r="W272" s="283">
        <v>13502.297999999986</v>
      </c>
      <c r="X272" s="283">
        <v>13504.031999999985</v>
      </c>
      <c r="Y272" s="283">
        <v>13505.765999999983</v>
      </c>
      <c r="Z272" s="283">
        <v>13507.499999999982</v>
      </c>
      <c r="AA272" s="283">
        <v>13492.754399999983</v>
      </c>
      <c r="AB272" s="283">
        <v>13478.008799999987</v>
      </c>
      <c r="AC272" s="283">
        <v>13463.26319999999</v>
      </c>
      <c r="AD272" s="283">
        <v>13448.517599999992</v>
      </c>
      <c r="AE272" s="283">
        <v>13433.771999999994</v>
      </c>
      <c r="AF272" s="283">
        <v>13419.026399999997</v>
      </c>
      <c r="AG272" s="283">
        <v>13404.2808</v>
      </c>
      <c r="AH272" s="283">
        <v>13389.535200000002</v>
      </c>
      <c r="AI272" s="283">
        <v>13374.789600000006</v>
      </c>
      <c r="AJ272" s="283">
        <v>13360.044000000009</v>
      </c>
      <c r="AK272" s="283">
        <v>13330.038600000007</v>
      </c>
      <c r="AL272" s="283">
        <v>13300.033200000007</v>
      </c>
      <c r="AM272" s="283">
        <v>13270.027800000007</v>
      </c>
      <c r="AN272" s="283">
        <v>13240.022400000005</v>
      </c>
      <c r="AO272" s="283">
        <v>13210.017000000003</v>
      </c>
      <c r="AP272" s="283">
        <v>13180.011600000003</v>
      </c>
      <c r="AQ272" s="283">
        <v>13150.006200000003</v>
      </c>
      <c r="AR272" s="283">
        <v>13120.000800000002</v>
      </c>
      <c r="AS272" s="283">
        <v>13089.9954</v>
      </c>
      <c r="AT272" s="283">
        <v>13059.99</v>
      </c>
      <c r="AU272" s="283">
        <v>13027.457500000006</v>
      </c>
      <c r="AV272" s="283">
        <v>12994.925000000012</v>
      </c>
      <c r="AW272" s="283">
        <v>12962.392500000018</v>
      </c>
      <c r="AX272" s="283">
        <v>12929.860000000024</v>
      </c>
      <c r="AY272" s="283">
        <v>12896.895000000019</v>
      </c>
      <c r="AZ272" s="283">
        <v>12863.930000000011</v>
      </c>
      <c r="BA272" s="283">
        <v>12830.965000000006</v>
      </c>
      <c r="BB272" s="283">
        <v>12798</v>
      </c>
      <c r="BC272" s="283">
        <v>12761.627500000002</v>
      </c>
      <c r="BD272" s="283">
        <v>12725.255000000006</v>
      </c>
      <c r="BE272" s="283">
        <v>12688.882500000009</v>
      </c>
      <c r="BF272" s="283">
        <v>12652.510000000011</v>
      </c>
      <c r="BG272" s="283">
        <v>12609.382500000007</v>
      </c>
      <c r="BH272" s="283">
        <v>12566.255000000005</v>
      </c>
      <c r="BI272" s="283">
        <v>12523.127500000002</v>
      </c>
      <c r="BJ272" s="283">
        <v>12480</v>
      </c>
      <c r="BK272" s="283">
        <v>12400.630000000001</v>
      </c>
      <c r="BL272" s="283">
        <v>12321.260000000004</v>
      </c>
      <c r="BM272" s="283">
        <v>12241.890000000007</v>
      </c>
      <c r="BN272" s="283">
        <v>12162.52000000001</v>
      </c>
      <c r="BO272" s="283">
        <v>12081.670000000006</v>
      </c>
      <c r="BP272" s="283">
        <v>12000.820000000003</v>
      </c>
      <c r="BQ272" s="283">
        <v>11919.970000000001</v>
      </c>
      <c r="BR272" s="283">
        <v>11839.119999999999</v>
      </c>
      <c r="BS272" s="283">
        <v>11766.309999999994</v>
      </c>
      <c r="BT272" s="283">
        <v>11693.499999999989</v>
      </c>
      <c r="BU272" s="283">
        <v>11620.689999999984</v>
      </c>
      <c r="BV272" s="283">
        <v>11547.879999999979</v>
      </c>
      <c r="BW272" s="283">
        <v>11485.409999999985</v>
      </c>
      <c r="BX272" s="283">
        <v>11422.93999999999</v>
      </c>
      <c r="BY272" s="283">
        <v>11360.469999999994</v>
      </c>
      <c r="BZ272" s="283">
        <v>11298</v>
      </c>
      <c r="CA272" s="283">
        <v>11220.505000000001</v>
      </c>
      <c r="CB272" s="283">
        <v>11143.010000000002</v>
      </c>
      <c r="CC272" s="283">
        <v>11065.515000000003</v>
      </c>
      <c r="CD272" s="283">
        <v>10988.020000000004</v>
      </c>
      <c r="CE272" s="283">
        <v>10915.752500000002</v>
      </c>
      <c r="CF272" s="283">
        <v>10843.485000000002</v>
      </c>
      <c r="CG272" s="283">
        <v>10771.217500000001</v>
      </c>
      <c r="CH272" s="283">
        <v>10698.949999999999</v>
      </c>
      <c r="CI272" s="283">
        <v>10639.462499999998</v>
      </c>
      <c r="CJ272" s="283">
        <v>10579.974999999999</v>
      </c>
      <c r="CK272" s="283">
        <v>10520.487499999999</v>
      </c>
      <c r="CL272" s="283">
        <v>10461</v>
      </c>
      <c r="CM272" s="283">
        <v>10357.355000000003</v>
      </c>
      <c r="CN272" s="283">
        <v>10253.710000000006</v>
      </c>
      <c r="CO272" s="283">
        <v>10150.06500000001</v>
      </c>
      <c r="CP272" s="283">
        <v>10046.420000000013</v>
      </c>
      <c r="CQ272" s="283">
        <v>10027.305000000008</v>
      </c>
      <c r="CR272" s="283">
        <v>10008.190000000002</v>
      </c>
      <c r="CS272" s="283">
        <v>9989.0749999999971</v>
      </c>
      <c r="CT272" s="283">
        <v>9969.9599999999919</v>
      </c>
      <c r="CU272" s="283">
        <v>9904.3399999999929</v>
      </c>
      <c r="CV272" s="283">
        <v>9838.7199999999921</v>
      </c>
      <c r="CW272" s="283">
        <v>9773.0999999999931</v>
      </c>
      <c r="CX272" s="283">
        <v>9707.4799999999941</v>
      </c>
      <c r="CY272" s="283">
        <v>9647.2650000000031</v>
      </c>
      <c r="CZ272" s="283">
        <v>9587.0500000000102</v>
      </c>
      <c r="DA272" s="283">
        <v>9526.8350000000173</v>
      </c>
      <c r="DB272" s="283">
        <v>9466.6200000000244</v>
      </c>
    </row>
    <row r="273" spans="5:106" s="283" customFormat="1">
      <c r="E273" s="283">
        <v>-48</v>
      </c>
      <c r="F273" s="284">
        <v>13447.999999999975</v>
      </c>
      <c r="G273" s="283">
        <v>13451.215999999975</v>
      </c>
      <c r="H273" s="283">
        <v>13454.431999999977</v>
      </c>
      <c r="I273" s="283">
        <v>13457.647999999979</v>
      </c>
      <c r="J273" s="283">
        <v>13460.86399999998</v>
      </c>
      <c r="K273" s="283">
        <v>13464.079999999982</v>
      </c>
      <c r="L273" s="283">
        <v>13467.295999999984</v>
      </c>
      <c r="M273" s="283">
        <v>13470.511999999986</v>
      </c>
      <c r="N273" s="283">
        <v>13473.727999999988</v>
      </c>
      <c r="O273" s="283">
        <v>13476.94399999999</v>
      </c>
      <c r="P273" s="283">
        <v>13480.159999999993</v>
      </c>
      <c r="Q273" s="283">
        <v>13481.693999999992</v>
      </c>
      <c r="R273" s="283">
        <v>13483.22799999999</v>
      </c>
      <c r="S273" s="283">
        <v>13484.761999999988</v>
      </c>
      <c r="T273" s="283">
        <v>13486.295999999988</v>
      </c>
      <c r="U273" s="283">
        <v>13487.829999999987</v>
      </c>
      <c r="V273" s="283">
        <v>13489.363999999985</v>
      </c>
      <c r="W273" s="283">
        <v>13490.897999999983</v>
      </c>
      <c r="X273" s="283">
        <v>13492.431999999983</v>
      </c>
      <c r="Y273" s="283">
        <v>13493.965999999982</v>
      </c>
      <c r="Z273" s="283">
        <v>13495.499999999982</v>
      </c>
      <c r="AA273" s="283">
        <v>13480.954399999984</v>
      </c>
      <c r="AB273" s="283">
        <v>13466.408799999988</v>
      </c>
      <c r="AC273" s="283">
        <v>13451.863199999993</v>
      </c>
      <c r="AD273" s="283">
        <v>13437.317599999995</v>
      </c>
      <c r="AE273" s="283">
        <v>13422.771999999997</v>
      </c>
      <c r="AF273" s="283">
        <v>13408.2264</v>
      </c>
      <c r="AG273" s="283">
        <v>13393.680800000002</v>
      </c>
      <c r="AH273" s="283">
        <v>13379.135200000004</v>
      </c>
      <c r="AI273" s="283">
        <v>13364.589600000007</v>
      </c>
      <c r="AJ273" s="283">
        <v>13350.044000000009</v>
      </c>
      <c r="AK273" s="283">
        <v>13320.038600000007</v>
      </c>
      <c r="AL273" s="283">
        <v>13290.033200000007</v>
      </c>
      <c r="AM273" s="283">
        <v>13260.027800000007</v>
      </c>
      <c r="AN273" s="283">
        <v>13230.022400000005</v>
      </c>
      <c r="AO273" s="283">
        <v>13200.017000000003</v>
      </c>
      <c r="AP273" s="283">
        <v>13170.011600000003</v>
      </c>
      <c r="AQ273" s="283">
        <v>13140.006200000003</v>
      </c>
      <c r="AR273" s="283">
        <v>13110.000800000002</v>
      </c>
      <c r="AS273" s="283">
        <v>13079.9954</v>
      </c>
      <c r="AT273" s="283">
        <v>13049.99</v>
      </c>
      <c r="AU273" s="283">
        <v>13017.457500000006</v>
      </c>
      <c r="AV273" s="283">
        <v>12984.925000000012</v>
      </c>
      <c r="AW273" s="283">
        <v>12952.392500000018</v>
      </c>
      <c r="AX273" s="283">
        <v>12919.860000000024</v>
      </c>
      <c r="AY273" s="283">
        <v>12886.395000000019</v>
      </c>
      <c r="AZ273" s="283">
        <v>12852.930000000011</v>
      </c>
      <c r="BA273" s="283">
        <v>12819.465000000006</v>
      </c>
      <c r="BB273" s="283">
        <v>12786</v>
      </c>
      <c r="BC273" s="283">
        <v>12749.502500000002</v>
      </c>
      <c r="BD273" s="283">
        <v>12713.005000000006</v>
      </c>
      <c r="BE273" s="283">
        <v>12676.507500000009</v>
      </c>
      <c r="BF273" s="283">
        <v>12640.010000000011</v>
      </c>
      <c r="BG273" s="283">
        <v>12605.007500000007</v>
      </c>
      <c r="BH273" s="283">
        <v>12570.005000000005</v>
      </c>
      <c r="BI273" s="283">
        <v>12535.002500000002</v>
      </c>
      <c r="BJ273" s="283">
        <v>12500</v>
      </c>
      <c r="BK273" s="283">
        <v>12416.280000000002</v>
      </c>
      <c r="BL273" s="283">
        <v>12332.560000000005</v>
      </c>
      <c r="BM273" s="283">
        <v>12248.840000000007</v>
      </c>
      <c r="BN273" s="283">
        <v>12165.12000000001</v>
      </c>
      <c r="BO273" s="283">
        <v>12085.870000000006</v>
      </c>
      <c r="BP273" s="283">
        <v>12006.620000000004</v>
      </c>
      <c r="BQ273" s="283">
        <v>11927.370000000003</v>
      </c>
      <c r="BR273" s="283">
        <v>11848.119999999999</v>
      </c>
      <c r="BS273" s="283">
        <v>11775.059999999994</v>
      </c>
      <c r="BT273" s="283">
        <v>11701.999999999989</v>
      </c>
      <c r="BU273" s="283">
        <v>11628.939999999984</v>
      </c>
      <c r="BV273" s="283">
        <v>11555.879999999979</v>
      </c>
      <c r="BW273" s="283">
        <v>11493.409999999985</v>
      </c>
      <c r="BX273" s="283">
        <v>11430.93999999999</v>
      </c>
      <c r="BY273" s="283">
        <v>11368.469999999994</v>
      </c>
      <c r="BZ273" s="283">
        <v>11306</v>
      </c>
      <c r="CA273" s="283">
        <v>11228.505000000001</v>
      </c>
      <c r="CB273" s="283">
        <v>11151.010000000002</v>
      </c>
      <c r="CC273" s="283">
        <v>11073.515000000003</v>
      </c>
      <c r="CD273" s="283">
        <v>10996.020000000004</v>
      </c>
      <c r="CE273" s="283">
        <v>10924.002500000002</v>
      </c>
      <c r="CF273" s="283">
        <v>10851.985000000002</v>
      </c>
      <c r="CG273" s="283">
        <v>10779.967500000001</v>
      </c>
      <c r="CH273" s="283">
        <v>10707.949999999999</v>
      </c>
      <c r="CI273" s="283">
        <v>10648.962499999998</v>
      </c>
      <c r="CJ273" s="283">
        <v>10589.974999999999</v>
      </c>
      <c r="CK273" s="283">
        <v>10530.987499999999</v>
      </c>
      <c r="CL273" s="283">
        <v>10472</v>
      </c>
      <c r="CM273" s="283">
        <v>10372.230000000003</v>
      </c>
      <c r="CN273" s="283">
        <v>10272.460000000006</v>
      </c>
      <c r="CO273" s="283">
        <v>10172.69000000001</v>
      </c>
      <c r="CP273" s="283">
        <v>10072.920000000013</v>
      </c>
      <c r="CQ273" s="283">
        <v>10048.430000000008</v>
      </c>
      <c r="CR273" s="283">
        <v>10023.940000000002</v>
      </c>
      <c r="CS273" s="283">
        <v>9999.4499999999971</v>
      </c>
      <c r="CT273" s="283">
        <v>9974.9599999999919</v>
      </c>
      <c r="CU273" s="283">
        <v>9909.9649999999929</v>
      </c>
      <c r="CV273" s="283">
        <v>9844.9699999999921</v>
      </c>
      <c r="CW273" s="283">
        <v>9779.9749999999931</v>
      </c>
      <c r="CX273" s="283">
        <v>9714.9799999999941</v>
      </c>
      <c r="CY273" s="283">
        <v>9654.5150000000031</v>
      </c>
      <c r="CZ273" s="283">
        <v>9594.0500000000102</v>
      </c>
      <c r="DA273" s="283">
        <v>9533.5850000000173</v>
      </c>
      <c r="DB273" s="283">
        <v>9473.1200000000244</v>
      </c>
    </row>
    <row r="274" spans="5:106" s="283" customFormat="1">
      <c r="E274" s="283">
        <v>-47</v>
      </c>
      <c r="F274" s="284">
        <v>13441.999999999975</v>
      </c>
      <c r="G274" s="283">
        <v>13444.815999999977</v>
      </c>
      <c r="H274" s="283">
        <v>13447.631999999978</v>
      </c>
      <c r="I274" s="283">
        <v>13450.447999999978</v>
      </c>
      <c r="J274" s="283">
        <v>13453.263999999981</v>
      </c>
      <c r="K274" s="283">
        <v>13456.079999999984</v>
      </c>
      <c r="L274" s="283">
        <v>13458.895999999984</v>
      </c>
      <c r="M274" s="283">
        <v>13461.711999999985</v>
      </c>
      <c r="N274" s="283">
        <v>13464.527999999988</v>
      </c>
      <c r="O274" s="283">
        <v>13467.34399999999</v>
      </c>
      <c r="P274" s="283">
        <v>13470.159999999993</v>
      </c>
      <c r="Q274" s="283">
        <v>13471.493999999992</v>
      </c>
      <c r="R274" s="283">
        <v>13472.82799999999</v>
      </c>
      <c r="S274" s="283">
        <v>13474.161999999989</v>
      </c>
      <c r="T274" s="283">
        <v>13475.495999999988</v>
      </c>
      <c r="U274" s="283">
        <v>13476.829999999987</v>
      </c>
      <c r="V274" s="283">
        <v>13478.163999999986</v>
      </c>
      <c r="W274" s="283">
        <v>13479.497999999985</v>
      </c>
      <c r="X274" s="283">
        <v>13480.831999999984</v>
      </c>
      <c r="Y274" s="283">
        <v>13482.165999999983</v>
      </c>
      <c r="Z274" s="283">
        <v>13483.499999999982</v>
      </c>
      <c r="AA274" s="283">
        <v>13469.154399999985</v>
      </c>
      <c r="AB274" s="283">
        <v>13454.808799999986</v>
      </c>
      <c r="AC274" s="283">
        <v>13440.463199999987</v>
      </c>
      <c r="AD274" s="283">
        <v>13426.11759999999</v>
      </c>
      <c r="AE274" s="283">
        <v>13411.771999999994</v>
      </c>
      <c r="AF274" s="283">
        <v>13397.426399999997</v>
      </c>
      <c r="AG274" s="283">
        <v>13383.0808</v>
      </c>
      <c r="AH274" s="283">
        <v>13368.735200000003</v>
      </c>
      <c r="AI274" s="283">
        <v>13354.389600000006</v>
      </c>
      <c r="AJ274" s="283">
        <v>13340.044000000009</v>
      </c>
      <c r="AK274" s="283">
        <v>13310.038600000007</v>
      </c>
      <c r="AL274" s="283">
        <v>13280.033200000007</v>
      </c>
      <c r="AM274" s="283">
        <v>13250.027800000007</v>
      </c>
      <c r="AN274" s="283">
        <v>13220.022400000005</v>
      </c>
      <c r="AO274" s="283">
        <v>13190.017000000003</v>
      </c>
      <c r="AP274" s="283">
        <v>13160.011600000003</v>
      </c>
      <c r="AQ274" s="283">
        <v>13130.006200000003</v>
      </c>
      <c r="AR274" s="283">
        <v>13100.000800000002</v>
      </c>
      <c r="AS274" s="283">
        <v>13069.9954</v>
      </c>
      <c r="AT274" s="283">
        <v>13039.99</v>
      </c>
      <c r="AU274" s="283">
        <v>13007.457500000006</v>
      </c>
      <c r="AV274" s="283">
        <v>12974.925000000012</v>
      </c>
      <c r="AW274" s="283">
        <v>12942.392500000018</v>
      </c>
      <c r="AX274" s="283">
        <v>12909.860000000024</v>
      </c>
      <c r="AY274" s="283">
        <v>12875.895000000019</v>
      </c>
      <c r="AZ274" s="283">
        <v>12841.930000000011</v>
      </c>
      <c r="BA274" s="283">
        <v>12807.965000000006</v>
      </c>
      <c r="BB274" s="283">
        <v>12774</v>
      </c>
      <c r="BC274" s="283">
        <v>12737.377500000002</v>
      </c>
      <c r="BD274" s="283">
        <v>12700.755000000006</v>
      </c>
      <c r="BE274" s="283">
        <v>12664.132500000009</v>
      </c>
      <c r="BF274" s="283">
        <v>12627.510000000011</v>
      </c>
      <c r="BG274" s="283">
        <v>12592.507500000007</v>
      </c>
      <c r="BH274" s="283">
        <v>12557.505000000005</v>
      </c>
      <c r="BI274" s="283">
        <v>12522.502500000002</v>
      </c>
      <c r="BJ274" s="283">
        <v>12487.5</v>
      </c>
      <c r="BK274" s="283">
        <v>12407.555000000004</v>
      </c>
      <c r="BL274" s="283">
        <v>12327.610000000006</v>
      </c>
      <c r="BM274" s="283">
        <v>12247.665000000008</v>
      </c>
      <c r="BN274" s="283">
        <v>12167.72000000001</v>
      </c>
      <c r="BO274" s="283">
        <v>12090.070000000007</v>
      </c>
      <c r="BP274" s="283">
        <v>12012.420000000006</v>
      </c>
      <c r="BQ274" s="283">
        <v>11934.770000000002</v>
      </c>
      <c r="BR274" s="283">
        <v>11857.119999999999</v>
      </c>
      <c r="BS274" s="283">
        <v>11783.809999999994</v>
      </c>
      <c r="BT274" s="283">
        <v>11710.499999999989</v>
      </c>
      <c r="BU274" s="283">
        <v>11637.189999999984</v>
      </c>
      <c r="BV274" s="283">
        <v>11563.879999999979</v>
      </c>
      <c r="BW274" s="283">
        <v>11501.409999999985</v>
      </c>
      <c r="BX274" s="283">
        <v>11438.93999999999</v>
      </c>
      <c r="BY274" s="283">
        <v>11376.469999999994</v>
      </c>
      <c r="BZ274" s="283">
        <v>11314</v>
      </c>
      <c r="CA274" s="283">
        <v>11236.505000000001</v>
      </c>
      <c r="CB274" s="283">
        <v>11159.010000000002</v>
      </c>
      <c r="CC274" s="283">
        <v>11081.515000000003</v>
      </c>
      <c r="CD274" s="283">
        <v>11004.020000000004</v>
      </c>
      <c r="CE274" s="283">
        <v>10932.252500000002</v>
      </c>
      <c r="CF274" s="283">
        <v>10860.485000000002</v>
      </c>
      <c r="CG274" s="283">
        <v>10788.717500000001</v>
      </c>
      <c r="CH274" s="283">
        <v>10716.949999999999</v>
      </c>
      <c r="CI274" s="283">
        <v>10658.462499999998</v>
      </c>
      <c r="CJ274" s="283">
        <v>10599.974999999999</v>
      </c>
      <c r="CK274" s="283">
        <v>10541.487499999999</v>
      </c>
      <c r="CL274" s="283">
        <v>10483</v>
      </c>
      <c r="CM274" s="283">
        <v>10387.105000000003</v>
      </c>
      <c r="CN274" s="283">
        <v>10291.210000000006</v>
      </c>
      <c r="CO274" s="283">
        <v>10195.31500000001</v>
      </c>
      <c r="CP274" s="283">
        <v>10099.420000000013</v>
      </c>
      <c r="CQ274" s="283">
        <v>10069.555000000008</v>
      </c>
      <c r="CR274" s="283">
        <v>10039.690000000002</v>
      </c>
      <c r="CS274" s="283">
        <v>10009.824999999997</v>
      </c>
      <c r="CT274" s="283">
        <v>9979.9599999999919</v>
      </c>
      <c r="CU274" s="283">
        <v>9915.5899999999929</v>
      </c>
      <c r="CV274" s="283">
        <v>9851.2199999999921</v>
      </c>
      <c r="CW274" s="283">
        <v>9786.8499999999931</v>
      </c>
      <c r="CX274" s="283">
        <v>9722.4799999999941</v>
      </c>
      <c r="CY274" s="283">
        <v>9661.7650000000031</v>
      </c>
      <c r="CZ274" s="283">
        <v>9601.0500000000102</v>
      </c>
      <c r="DA274" s="283">
        <v>9540.3350000000173</v>
      </c>
      <c r="DB274" s="283">
        <v>9479.6200000000244</v>
      </c>
    </row>
    <row r="275" spans="5:106" s="283" customFormat="1">
      <c r="E275" s="283">
        <v>-46</v>
      </c>
      <c r="F275" s="284">
        <v>13435.999999999975</v>
      </c>
      <c r="G275" s="283">
        <v>13438.415999999976</v>
      </c>
      <c r="H275" s="283">
        <v>13440.831999999979</v>
      </c>
      <c r="I275" s="283">
        <v>13443.247999999981</v>
      </c>
      <c r="J275" s="283">
        <v>13445.663999999982</v>
      </c>
      <c r="K275" s="283">
        <v>13448.079999999984</v>
      </c>
      <c r="L275" s="283">
        <v>13450.495999999986</v>
      </c>
      <c r="M275" s="283">
        <v>13452.911999999989</v>
      </c>
      <c r="N275" s="283">
        <v>13455.32799999999</v>
      </c>
      <c r="O275" s="283">
        <v>13457.743999999992</v>
      </c>
      <c r="P275" s="283">
        <v>13460.159999999993</v>
      </c>
      <c r="Q275" s="283">
        <v>13461.293999999991</v>
      </c>
      <c r="R275" s="283">
        <v>13462.427999999991</v>
      </c>
      <c r="S275" s="283">
        <v>13463.561999999991</v>
      </c>
      <c r="T275" s="283">
        <v>13464.695999999989</v>
      </c>
      <c r="U275" s="283">
        <v>13465.829999999987</v>
      </c>
      <c r="V275" s="283">
        <v>13466.963999999987</v>
      </c>
      <c r="W275" s="283">
        <v>13468.097999999987</v>
      </c>
      <c r="X275" s="283">
        <v>13469.231999999985</v>
      </c>
      <c r="Y275" s="283">
        <v>13470.365999999984</v>
      </c>
      <c r="Z275" s="283">
        <v>13471.499999999982</v>
      </c>
      <c r="AA275" s="283">
        <v>13457.354399999986</v>
      </c>
      <c r="AB275" s="283">
        <v>13443.208799999988</v>
      </c>
      <c r="AC275" s="283">
        <v>13429.06319999999</v>
      </c>
      <c r="AD275" s="283">
        <v>13414.917599999993</v>
      </c>
      <c r="AE275" s="283">
        <v>13400.771999999997</v>
      </c>
      <c r="AF275" s="283">
        <v>13386.626399999999</v>
      </c>
      <c r="AG275" s="283">
        <v>13372.480800000001</v>
      </c>
      <c r="AH275" s="283">
        <v>13358.335200000005</v>
      </c>
      <c r="AI275" s="283">
        <v>13344.189600000007</v>
      </c>
      <c r="AJ275" s="283">
        <v>13330.044000000009</v>
      </c>
      <c r="AK275" s="283">
        <v>13300.038600000007</v>
      </c>
      <c r="AL275" s="283">
        <v>13270.033200000007</v>
      </c>
      <c r="AM275" s="283">
        <v>13240.027800000007</v>
      </c>
      <c r="AN275" s="283">
        <v>13210.022400000005</v>
      </c>
      <c r="AO275" s="283">
        <v>13180.017000000003</v>
      </c>
      <c r="AP275" s="283">
        <v>13150.011600000003</v>
      </c>
      <c r="AQ275" s="283">
        <v>13120.006200000003</v>
      </c>
      <c r="AR275" s="283">
        <v>13090.000800000002</v>
      </c>
      <c r="AS275" s="283">
        <v>13059.9954</v>
      </c>
      <c r="AT275" s="283">
        <v>13029.99</v>
      </c>
      <c r="AU275" s="283">
        <v>12997.457500000006</v>
      </c>
      <c r="AV275" s="283">
        <v>12964.925000000012</v>
      </c>
      <c r="AW275" s="283">
        <v>12932.392500000018</v>
      </c>
      <c r="AX275" s="283">
        <v>12899.860000000024</v>
      </c>
      <c r="AY275" s="283">
        <v>12865.395000000019</v>
      </c>
      <c r="AZ275" s="283">
        <v>12830.930000000011</v>
      </c>
      <c r="BA275" s="283">
        <v>12796.465000000006</v>
      </c>
      <c r="BB275" s="283">
        <v>12762</v>
      </c>
      <c r="BC275" s="283">
        <v>12725.252500000002</v>
      </c>
      <c r="BD275" s="283">
        <v>12688.505000000006</v>
      </c>
      <c r="BE275" s="283">
        <v>12651.757500000009</v>
      </c>
      <c r="BF275" s="283">
        <v>12615.010000000011</v>
      </c>
      <c r="BG275" s="283">
        <v>12580.007500000007</v>
      </c>
      <c r="BH275" s="283">
        <v>12545.005000000005</v>
      </c>
      <c r="BI275" s="283">
        <v>12510.002500000002</v>
      </c>
      <c r="BJ275" s="283">
        <v>12475</v>
      </c>
      <c r="BK275" s="283">
        <v>12435</v>
      </c>
      <c r="BL275" s="283">
        <v>12322.660000000005</v>
      </c>
      <c r="BM275" s="283">
        <v>12246.490000000009</v>
      </c>
      <c r="BN275" s="283">
        <v>12170.320000000011</v>
      </c>
      <c r="BO275" s="283">
        <v>12094.270000000008</v>
      </c>
      <c r="BP275" s="283">
        <v>12018.220000000005</v>
      </c>
      <c r="BQ275" s="283">
        <v>11942.170000000002</v>
      </c>
      <c r="BR275" s="283">
        <v>11866.119999999999</v>
      </c>
      <c r="BS275" s="283">
        <v>11792.559999999994</v>
      </c>
      <c r="BT275" s="283">
        <v>11718.999999999989</v>
      </c>
      <c r="BU275" s="283">
        <v>11645.439999999984</v>
      </c>
      <c r="BV275" s="283">
        <v>11571.879999999979</v>
      </c>
      <c r="BW275" s="283">
        <v>11509.409999999985</v>
      </c>
      <c r="BX275" s="283">
        <v>11446.93999999999</v>
      </c>
      <c r="BY275" s="283">
        <v>11384.469999999994</v>
      </c>
      <c r="BZ275" s="283">
        <v>11322</v>
      </c>
      <c r="CA275" s="283">
        <v>11244.505000000001</v>
      </c>
      <c r="CB275" s="283">
        <v>11167.010000000002</v>
      </c>
      <c r="CC275" s="283">
        <v>11089.515000000003</v>
      </c>
      <c r="CD275" s="283">
        <v>11012.020000000004</v>
      </c>
      <c r="CE275" s="283">
        <v>10940.502500000002</v>
      </c>
      <c r="CF275" s="283">
        <v>10868.985000000002</v>
      </c>
      <c r="CG275" s="283">
        <v>10797.467500000001</v>
      </c>
      <c r="CH275" s="283">
        <v>10725.949999999999</v>
      </c>
      <c r="CI275" s="283">
        <v>10667.962499999998</v>
      </c>
      <c r="CJ275" s="283">
        <v>10609.974999999999</v>
      </c>
      <c r="CK275" s="283">
        <v>10551.987499999999</v>
      </c>
      <c r="CL275" s="283">
        <v>10494</v>
      </c>
      <c r="CM275" s="283">
        <v>10401.980000000003</v>
      </c>
      <c r="CN275" s="283">
        <v>10309.960000000006</v>
      </c>
      <c r="CO275" s="283">
        <v>10217.94000000001</v>
      </c>
      <c r="CP275" s="283">
        <v>10125.920000000013</v>
      </c>
      <c r="CQ275" s="283">
        <v>10090.680000000008</v>
      </c>
      <c r="CR275" s="283">
        <v>10055.440000000002</v>
      </c>
      <c r="CS275" s="283">
        <v>10020.199999999997</v>
      </c>
      <c r="CT275" s="283">
        <v>9984.9599999999919</v>
      </c>
      <c r="CU275" s="283">
        <v>9921.2149999999929</v>
      </c>
      <c r="CV275" s="283">
        <v>9857.4699999999921</v>
      </c>
      <c r="CW275" s="283">
        <v>9793.7249999999931</v>
      </c>
      <c r="CX275" s="283">
        <v>9729.9799999999941</v>
      </c>
      <c r="CY275" s="283">
        <v>9669.0150000000031</v>
      </c>
      <c r="CZ275" s="283">
        <v>9608.0500000000102</v>
      </c>
      <c r="DA275" s="283">
        <v>9547.0850000000173</v>
      </c>
      <c r="DB275" s="283">
        <v>9486.1200000000244</v>
      </c>
    </row>
    <row r="276" spans="5:106" s="283" customFormat="1">
      <c r="E276" s="283">
        <v>-45</v>
      </c>
      <c r="F276" s="284">
        <v>13429.999999999975</v>
      </c>
      <c r="G276" s="283">
        <v>13432.015999999978</v>
      </c>
      <c r="H276" s="283">
        <v>13434.031999999979</v>
      </c>
      <c r="I276" s="283">
        <v>13436.047999999981</v>
      </c>
      <c r="J276" s="283">
        <v>13438.063999999984</v>
      </c>
      <c r="K276" s="283">
        <v>13440.079999999985</v>
      </c>
      <c r="L276" s="283">
        <v>13442.095999999987</v>
      </c>
      <c r="M276" s="283">
        <v>13444.111999999988</v>
      </c>
      <c r="N276" s="283">
        <v>13446.12799999999</v>
      </c>
      <c r="O276" s="283">
        <v>13448.143999999991</v>
      </c>
      <c r="P276" s="283">
        <v>13450.159999999993</v>
      </c>
      <c r="Q276" s="283">
        <v>13451.09399999999</v>
      </c>
      <c r="R276" s="283">
        <v>13452.027999999989</v>
      </c>
      <c r="S276" s="283">
        <v>13452.961999999989</v>
      </c>
      <c r="T276" s="283">
        <v>13453.895999999986</v>
      </c>
      <c r="U276" s="283">
        <v>13454.829999999985</v>
      </c>
      <c r="V276" s="283">
        <v>13455.763999999985</v>
      </c>
      <c r="W276" s="283">
        <v>13456.697999999984</v>
      </c>
      <c r="X276" s="283">
        <v>13457.631999999983</v>
      </c>
      <c r="Y276" s="283">
        <v>13458.565999999983</v>
      </c>
      <c r="Z276" s="283">
        <v>13459.499999999982</v>
      </c>
      <c r="AA276" s="283">
        <v>13445.554399999985</v>
      </c>
      <c r="AB276" s="283">
        <v>13431.608799999987</v>
      </c>
      <c r="AC276" s="283">
        <v>13417.66319999999</v>
      </c>
      <c r="AD276" s="283">
        <v>13403.717599999993</v>
      </c>
      <c r="AE276" s="283">
        <v>13389.771999999995</v>
      </c>
      <c r="AF276" s="283">
        <v>13375.826399999998</v>
      </c>
      <c r="AG276" s="283">
        <v>13361.880800000001</v>
      </c>
      <c r="AH276" s="283">
        <v>13347.935200000004</v>
      </c>
      <c r="AI276" s="283">
        <v>13333.989600000006</v>
      </c>
      <c r="AJ276" s="283">
        <v>13320.044000000009</v>
      </c>
      <c r="AK276" s="283">
        <v>13290.038600000007</v>
      </c>
      <c r="AL276" s="283">
        <v>13260.033200000007</v>
      </c>
      <c r="AM276" s="283">
        <v>13230.027800000007</v>
      </c>
      <c r="AN276" s="283">
        <v>13200.022400000005</v>
      </c>
      <c r="AO276" s="283">
        <v>13170.017000000003</v>
      </c>
      <c r="AP276" s="283">
        <v>13140.011600000003</v>
      </c>
      <c r="AQ276" s="283">
        <v>13110.006200000003</v>
      </c>
      <c r="AR276" s="283">
        <v>13080.000800000002</v>
      </c>
      <c r="AS276" s="283">
        <v>13049.9954</v>
      </c>
      <c r="AT276" s="283">
        <v>13019.99</v>
      </c>
      <c r="AU276" s="283">
        <v>12987.457500000006</v>
      </c>
      <c r="AV276" s="283">
        <v>12954.925000000012</v>
      </c>
      <c r="AW276" s="283">
        <v>12922.392500000018</v>
      </c>
      <c r="AX276" s="283">
        <v>12889.860000000024</v>
      </c>
      <c r="AY276" s="283">
        <v>12854.895000000019</v>
      </c>
      <c r="AZ276" s="283">
        <v>12819.930000000011</v>
      </c>
      <c r="BA276" s="283">
        <v>12784.965000000006</v>
      </c>
      <c r="BB276" s="283">
        <v>12750</v>
      </c>
      <c r="BC276" s="283">
        <v>12713.127500000002</v>
      </c>
      <c r="BD276" s="283">
        <v>12676.255000000006</v>
      </c>
      <c r="BE276" s="283">
        <v>12639.382500000009</v>
      </c>
      <c r="BF276" s="283">
        <v>12602.510000000011</v>
      </c>
      <c r="BG276" s="283">
        <v>12567.507500000007</v>
      </c>
      <c r="BH276" s="283">
        <v>12532.505000000005</v>
      </c>
      <c r="BI276" s="283">
        <v>12497.502500000002</v>
      </c>
      <c r="BJ276" s="283">
        <v>12462.5</v>
      </c>
      <c r="BK276" s="283">
        <v>12390.105000000003</v>
      </c>
      <c r="BL276" s="283">
        <v>12317.710000000005</v>
      </c>
      <c r="BM276" s="283">
        <v>12245.315000000008</v>
      </c>
      <c r="BN276" s="283">
        <v>12172.920000000011</v>
      </c>
      <c r="BO276" s="283">
        <v>12098.470000000008</v>
      </c>
      <c r="BP276" s="283">
        <v>12024.020000000004</v>
      </c>
      <c r="BQ276" s="283">
        <v>11949.570000000002</v>
      </c>
      <c r="BR276" s="283">
        <v>11875.119999999999</v>
      </c>
      <c r="BS276" s="283">
        <v>11801.309999999994</v>
      </c>
      <c r="BT276" s="283">
        <v>11727.499999999989</v>
      </c>
      <c r="BU276" s="283">
        <v>11653.689999999984</v>
      </c>
      <c r="BV276" s="283">
        <v>11579.879999999979</v>
      </c>
      <c r="BW276" s="283">
        <v>11517.409999999985</v>
      </c>
      <c r="BX276" s="283">
        <v>11454.93999999999</v>
      </c>
      <c r="BY276" s="283">
        <v>11392.469999999994</v>
      </c>
      <c r="BZ276" s="283">
        <v>11330</v>
      </c>
      <c r="CA276" s="283">
        <v>11252.505000000001</v>
      </c>
      <c r="CB276" s="283">
        <v>11175.010000000002</v>
      </c>
      <c r="CC276" s="283">
        <v>11097.515000000003</v>
      </c>
      <c r="CD276" s="283">
        <v>11020.020000000004</v>
      </c>
      <c r="CE276" s="283">
        <v>10948.752500000002</v>
      </c>
      <c r="CF276" s="283">
        <v>10877.485000000002</v>
      </c>
      <c r="CG276" s="283">
        <v>10806.217500000001</v>
      </c>
      <c r="CH276" s="283">
        <v>10734.949999999999</v>
      </c>
      <c r="CI276" s="283">
        <v>10677.462499999998</v>
      </c>
      <c r="CJ276" s="283">
        <v>10619.974999999999</v>
      </c>
      <c r="CK276" s="283">
        <v>10562.487499999999</v>
      </c>
      <c r="CL276" s="283">
        <v>10505</v>
      </c>
      <c r="CM276" s="283">
        <v>10416.855000000003</v>
      </c>
      <c r="CN276" s="283">
        <v>10328.710000000006</v>
      </c>
      <c r="CO276" s="283">
        <v>10240.56500000001</v>
      </c>
      <c r="CP276" s="283">
        <v>10152.420000000013</v>
      </c>
      <c r="CQ276" s="283">
        <v>10111.805000000008</v>
      </c>
      <c r="CR276" s="283">
        <v>10071.190000000002</v>
      </c>
      <c r="CS276" s="283">
        <v>10030.574999999997</v>
      </c>
      <c r="CT276" s="283">
        <v>9989.9599999999919</v>
      </c>
      <c r="CU276" s="283">
        <v>9926.8399999999929</v>
      </c>
      <c r="CV276" s="283">
        <v>9863.7199999999921</v>
      </c>
      <c r="CW276" s="283">
        <v>9800.5999999999931</v>
      </c>
      <c r="CX276" s="283">
        <v>9737.4799999999941</v>
      </c>
      <c r="CY276" s="283">
        <v>9676.2650000000031</v>
      </c>
      <c r="CZ276" s="283">
        <v>9615.0500000000102</v>
      </c>
      <c r="DA276" s="283">
        <v>9553.8350000000173</v>
      </c>
      <c r="DB276" s="283">
        <v>9492.6200000000244</v>
      </c>
    </row>
    <row r="277" spans="5:106" s="283" customFormat="1">
      <c r="E277" s="283">
        <v>-44</v>
      </c>
      <c r="F277" s="284">
        <v>13423.999999999975</v>
      </c>
      <c r="G277" s="283">
        <v>13425.615999999976</v>
      </c>
      <c r="H277" s="283">
        <v>13427.231999999978</v>
      </c>
      <c r="I277" s="283">
        <v>13428.84799999998</v>
      </c>
      <c r="J277" s="283">
        <v>13430.463999999982</v>
      </c>
      <c r="K277" s="283">
        <v>13432.079999999984</v>
      </c>
      <c r="L277" s="283">
        <v>13433.695999999985</v>
      </c>
      <c r="M277" s="283">
        <v>13435.311999999987</v>
      </c>
      <c r="N277" s="283">
        <v>13436.927999999989</v>
      </c>
      <c r="O277" s="283">
        <v>13438.543999999991</v>
      </c>
      <c r="P277" s="283">
        <v>13440.159999999993</v>
      </c>
      <c r="Q277" s="283">
        <v>13440.893999999993</v>
      </c>
      <c r="R277" s="283">
        <v>13441.627999999992</v>
      </c>
      <c r="S277" s="283">
        <v>13442.36199999999</v>
      </c>
      <c r="T277" s="283">
        <v>13443.09599999999</v>
      </c>
      <c r="U277" s="283">
        <v>13443.829999999989</v>
      </c>
      <c r="V277" s="283">
        <v>13444.563999999988</v>
      </c>
      <c r="W277" s="283">
        <v>13445.297999999986</v>
      </c>
      <c r="X277" s="283">
        <v>13446.031999999985</v>
      </c>
      <c r="Y277" s="283">
        <v>13446.765999999983</v>
      </c>
      <c r="Z277" s="283">
        <v>13447.499999999982</v>
      </c>
      <c r="AA277" s="283">
        <v>13433.754399999983</v>
      </c>
      <c r="AB277" s="283">
        <v>13420.008799999987</v>
      </c>
      <c r="AC277" s="283">
        <v>13406.26319999999</v>
      </c>
      <c r="AD277" s="283">
        <v>13392.517599999992</v>
      </c>
      <c r="AE277" s="283">
        <v>13378.771999999994</v>
      </c>
      <c r="AF277" s="283">
        <v>13365.026399999997</v>
      </c>
      <c r="AG277" s="283">
        <v>13351.2808</v>
      </c>
      <c r="AH277" s="283">
        <v>13337.535200000002</v>
      </c>
      <c r="AI277" s="283">
        <v>13323.789600000006</v>
      </c>
      <c r="AJ277" s="283">
        <v>13310.044000000009</v>
      </c>
      <c r="AK277" s="283">
        <v>13280.038600000007</v>
      </c>
      <c r="AL277" s="283">
        <v>13250.033200000007</v>
      </c>
      <c r="AM277" s="283">
        <v>13220.027800000007</v>
      </c>
      <c r="AN277" s="283">
        <v>13190.022400000005</v>
      </c>
      <c r="AO277" s="283">
        <v>13160.017000000003</v>
      </c>
      <c r="AP277" s="283">
        <v>13130.011600000003</v>
      </c>
      <c r="AQ277" s="283">
        <v>13100.006200000003</v>
      </c>
      <c r="AR277" s="283">
        <v>13070.000800000002</v>
      </c>
      <c r="AS277" s="283">
        <v>13039.9954</v>
      </c>
      <c r="AT277" s="283">
        <v>13009.99</v>
      </c>
      <c r="AU277" s="283">
        <v>12977.457500000006</v>
      </c>
      <c r="AV277" s="283">
        <v>12944.925000000012</v>
      </c>
      <c r="AW277" s="283">
        <v>12912.392500000018</v>
      </c>
      <c r="AX277" s="283">
        <v>12879.860000000024</v>
      </c>
      <c r="AY277" s="283">
        <v>12844.395000000019</v>
      </c>
      <c r="AZ277" s="283">
        <v>12808.930000000011</v>
      </c>
      <c r="BA277" s="283">
        <v>12773.465000000006</v>
      </c>
      <c r="BB277" s="283">
        <v>12738</v>
      </c>
      <c r="BC277" s="283">
        <v>12701.002500000002</v>
      </c>
      <c r="BD277" s="283">
        <v>12664.005000000006</v>
      </c>
      <c r="BE277" s="283">
        <v>12627.007500000009</v>
      </c>
      <c r="BF277" s="283">
        <v>12590.010000000011</v>
      </c>
      <c r="BG277" s="283">
        <v>12555.007500000007</v>
      </c>
      <c r="BH277" s="283">
        <v>12520.005000000005</v>
      </c>
      <c r="BI277" s="283">
        <v>12485.002500000002</v>
      </c>
      <c r="BJ277" s="283">
        <v>12450</v>
      </c>
      <c r="BK277" s="283">
        <v>12410</v>
      </c>
      <c r="BL277" s="283">
        <v>12370</v>
      </c>
      <c r="BM277" s="283">
        <v>12244.140000000009</v>
      </c>
      <c r="BN277" s="283">
        <v>12175.520000000011</v>
      </c>
      <c r="BO277" s="283">
        <v>12102.670000000009</v>
      </c>
      <c r="BP277" s="283">
        <v>12029.820000000005</v>
      </c>
      <c r="BQ277" s="283">
        <v>11956.970000000001</v>
      </c>
      <c r="BR277" s="283">
        <v>11884.119999999999</v>
      </c>
      <c r="BS277" s="283">
        <v>11810.059999999994</v>
      </c>
      <c r="BT277" s="283">
        <v>11735.999999999989</v>
      </c>
      <c r="BU277" s="283">
        <v>11661.939999999984</v>
      </c>
      <c r="BV277" s="283">
        <v>11587.879999999979</v>
      </c>
      <c r="BW277" s="283">
        <v>11525.409999999985</v>
      </c>
      <c r="BX277" s="283">
        <v>11462.93999999999</v>
      </c>
      <c r="BY277" s="283">
        <v>11400.469999999994</v>
      </c>
      <c r="BZ277" s="283">
        <v>11338</v>
      </c>
      <c r="CA277" s="283">
        <v>11260.505000000001</v>
      </c>
      <c r="CB277" s="283">
        <v>11183.010000000002</v>
      </c>
      <c r="CC277" s="283">
        <v>11105.515000000003</v>
      </c>
      <c r="CD277" s="283">
        <v>11028.020000000004</v>
      </c>
      <c r="CE277" s="283">
        <v>10957.002500000002</v>
      </c>
      <c r="CF277" s="283">
        <v>10885.985000000002</v>
      </c>
      <c r="CG277" s="283">
        <v>10814.967500000001</v>
      </c>
      <c r="CH277" s="283">
        <v>10743.949999999999</v>
      </c>
      <c r="CI277" s="283">
        <v>10686.962499999998</v>
      </c>
      <c r="CJ277" s="283">
        <v>10629.974999999999</v>
      </c>
      <c r="CK277" s="283">
        <v>10572.987499999999</v>
      </c>
      <c r="CL277" s="283">
        <v>10516</v>
      </c>
      <c r="CM277" s="283">
        <v>10431.730000000003</v>
      </c>
      <c r="CN277" s="283">
        <v>10347.460000000006</v>
      </c>
      <c r="CO277" s="283">
        <v>10263.19000000001</v>
      </c>
      <c r="CP277" s="283">
        <v>10178.920000000013</v>
      </c>
      <c r="CQ277" s="283">
        <v>10132.930000000008</v>
      </c>
      <c r="CR277" s="283">
        <v>10086.940000000002</v>
      </c>
      <c r="CS277" s="283">
        <v>10040.949999999997</v>
      </c>
      <c r="CT277" s="283">
        <v>9994.9599999999919</v>
      </c>
      <c r="CU277" s="283">
        <v>9932.4649999999929</v>
      </c>
      <c r="CV277" s="283">
        <v>9869.9699999999921</v>
      </c>
      <c r="CW277" s="283">
        <v>9807.4749999999931</v>
      </c>
      <c r="CX277" s="283">
        <v>9744.9799999999941</v>
      </c>
      <c r="CY277" s="283">
        <v>9683.5150000000031</v>
      </c>
      <c r="CZ277" s="283">
        <v>9622.0500000000102</v>
      </c>
      <c r="DA277" s="283">
        <v>9560.5850000000173</v>
      </c>
      <c r="DB277" s="283">
        <v>9499.1200000000244</v>
      </c>
    </row>
    <row r="278" spans="5:106" s="283" customFormat="1">
      <c r="E278" s="283">
        <v>-43</v>
      </c>
      <c r="F278" s="284">
        <v>13417.999999999975</v>
      </c>
      <c r="G278" s="283">
        <v>13419.215999999975</v>
      </c>
      <c r="H278" s="283">
        <v>13420.431999999977</v>
      </c>
      <c r="I278" s="283">
        <v>13421.647999999979</v>
      </c>
      <c r="J278" s="283">
        <v>13422.86399999998</v>
      </c>
      <c r="K278" s="283">
        <v>13424.079999999982</v>
      </c>
      <c r="L278" s="283">
        <v>13425.295999999984</v>
      </c>
      <c r="M278" s="283">
        <v>13426.511999999986</v>
      </c>
      <c r="N278" s="283">
        <v>13427.727999999988</v>
      </c>
      <c r="O278" s="283">
        <v>13428.94399999999</v>
      </c>
      <c r="P278" s="283">
        <v>13430.159999999993</v>
      </c>
      <c r="Q278" s="283">
        <v>13430.693999999992</v>
      </c>
      <c r="R278" s="283">
        <v>13431.22799999999</v>
      </c>
      <c r="S278" s="283">
        <v>13431.761999999988</v>
      </c>
      <c r="T278" s="283">
        <v>13432.295999999988</v>
      </c>
      <c r="U278" s="283">
        <v>13432.829999999987</v>
      </c>
      <c r="V278" s="283">
        <v>13433.363999999985</v>
      </c>
      <c r="W278" s="283">
        <v>13433.897999999983</v>
      </c>
      <c r="X278" s="283">
        <v>13434.431999999983</v>
      </c>
      <c r="Y278" s="283">
        <v>13434.965999999982</v>
      </c>
      <c r="Z278" s="283">
        <v>13435.499999999982</v>
      </c>
      <c r="AA278" s="283">
        <v>13421.954399999984</v>
      </c>
      <c r="AB278" s="283">
        <v>13408.408799999988</v>
      </c>
      <c r="AC278" s="283">
        <v>13394.863199999993</v>
      </c>
      <c r="AD278" s="283">
        <v>13381.317599999995</v>
      </c>
      <c r="AE278" s="283">
        <v>13367.771999999997</v>
      </c>
      <c r="AF278" s="283">
        <v>13354.2264</v>
      </c>
      <c r="AG278" s="283">
        <v>13340.680800000002</v>
      </c>
      <c r="AH278" s="283">
        <v>13327.135200000004</v>
      </c>
      <c r="AI278" s="283">
        <v>13313.589600000007</v>
      </c>
      <c r="AJ278" s="283">
        <v>13300.044000000009</v>
      </c>
      <c r="AK278" s="283">
        <v>13270.038600000007</v>
      </c>
      <c r="AL278" s="283">
        <v>13240.033200000007</v>
      </c>
      <c r="AM278" s="283">
        <v>13210.027800000007</v>
      </c>
      <c r="AN278" s="283">
        <v>13180.022400000005</v>
      </c>
      <c r="AO278" s="283">
        <v>13150.017000000003</v>
      </c>
      <c r="AP278" s="283">
        <v>13120.011600000003</v>
      </c>
      <c r="AQ278" s="283">
        <v>13090.006200000003</v>
      </c>
      <c r="AR278" s="283">
        <v>13060.000800000002</v>
      </c>
      <c r="AS278" s="283">
        <v>13029.9954</v>
      </c>
      <c r="AT278" s="283">
        <v>12999.99</v>
      </c>
      <c r="AU278" s="283">
        <v>12967.457500000006</v>
      </c>
      <c r="AV278" s="283">
        <v>12934.925000000012</v>
      </c>
      <c r="AW278" s="283">
        <v>12902.392500000018</v>
      </c>
      <c r="AX278" s="283">
        <v>12869.860000000024</v>
      </c>
      <c r="AY278" s="283">
        <v>12833.895000000019</v>
      </c>
      <c r="AZ278" s="283">
        <v>12797.930000000011</v>
      </c>
      <c r="BA278" s="283">
        <v>12761.965000000006</v>
      </c>
      <c r="BB278" s="283">
        <v>12726</v>
      </c>
      <c r="BC278" s="283">
        <v>12688.877500000002</v>
      </c>
      <c r="BD278" s="283">
        <v>12651.755000000006</v>
      </c>
      <c r="BE278" s="283">
        <v>12614.632500000009</v>
      </c>
      <c r="BF278" s="283">
        <v>12577.510000000011</v>
      </c>
      <c r="BG278" s="283">
        <v>12542.507500000007</v>
      </c>
      <c r="BH278" s="283">
        <v>12507.505000000005</v>
      </c>
      <c r="BI278" s="283">
        <v>12472.502500000002</v>
      </c>
      <c r="BJ278" s="283">
        <v>12437.5</v>
      </c>
      <c r="BK278" s="283">
        <v>12372.655000000002</v>
      </c>
      <c r="BL278" s="283">
        <v>12307.810000000007</v>
      </c>
      <c r="BM278" s="283">
        <v>12242.965000000009</v>
      </c>
      <c r="BN278" s="283">
        <v>12178.120000000012</v>
      </c>
      <c r="BO278" s="283">
        <v>12106.87000000001</v>
      </c>
      <c r="BP278" s="283">
        <v>12035.620000000006</v>
      </c>
      <c r="BQ278" s="283">
        <v>11964.370000000003</v>
      </c>
      <c r="BR278" s="283">
        <v>11893.119999999999</v>
      </c>
      <c r="BS278" s="283">
        <v>11818.809999999994</v>
      </c>
      <c r="BT278" s="283">
        <v>11744.499999999989</v>
      </c>
      <c r="BU278" s="283">
        <v>11670.189999999984</v>
      </c>
      <c r="BV278" s="283">
        <v>11595.879999999979</v>
      </c>
      <c r="BW278" s="283">
        <v>11533.409999999985</v>
      </c>
      <c r="BX278" s="283">
        <v>11470.93999999999</v>
      </c>
      <c r="BY278" s="283">
        <v>11408.469999999994</v>
      </c>
      <c r="BZ278" s="283">
        <v>11346</v>
      </c>
      <c r="CA278" s="283">
        <v>11268.505000000001</v>
      </c>
      <c r="CB278" s="283">
        <v>11191.010000000002</v>
      </c>
      <c r="CC278" s="283">
        <v>11113.515000000003</v>
      </c>
      <c r="CD278" s="283">
        <v>11036.020000000004</v>
      </c>
      <c r="CE278" s="283">
        <v>10965.252500000002</v>
      </c>
      <c r="CF278" s="283">
        <v>10894.485000000002</v>
      </c>
      <c r="CG278" s="283">
        <v>10823.717500000001</v>
      </c>
      <c r="CH278" s="283">
        <v>10752.949999999999</v>
      </c>
      <c r="CI278" s="283">
        <v>10696.462499999998</v>
      </c>
      <c r="CJ278" s="283">
        <v>10639.974999999999</v>
      </c>
      <c r="CK278" s="283">
        <v>10583.487499999999</v>
      </c>
      <c r="CL278" s="283">
        <v>10527</v>
      </c>
      <c r="CM278" s="283">
        <v>10446.605000000003</v>
      </c>
      <c r="CN278" s="283">
        <v>10366.210000000006</v>
      </c>
      <c r="CO278" s="283">
        <v>10285.81500000001</v>
      </c>
      <c r="CP278" s="283">
        <v>10205.420000000013</v>
      </c>
      <c r="CQ278" s="283">
        <v>10154.055000000008</v>
      </c>
      <c r="CR278" s="283">
        <v>10102.690000000002</v>
      </c>
      <c r="CS278" s="283">
        <v>10051.324999999997</v>
      </c>
      <c r="CT278" s="283">
        <v>9999.9599999999919</v>
      </c>
      <c r="CU278" s="283">
        <v>9938.0899999999929</v>
      </c>
      <c r="CV278" s="283">
        <v>9876.2199999999921</v>
      </c>
      <c r="CW278" s="283">
        <v>9814.3499999999931</v>
      </c>
      <c r="CX278" s="283">
        <v>9752.4799999999941</v>
      </c>
      <c r="CY278" s="283">
        <v>9690.7650000000031</v>
      </c>
      <c r="CZ278" s="283">
        <v>9629.0500000000102</v>
      </c>
      <c r="DA278" s="283">
        <v>9567.3350000000173</v>
      </c>
      <c r="DB278" s="283">
        <v>9505.6200000000244</v>
      </c>
    </row>
    <row r="279" spans="5:106" s="283" customFormat="1">
      <c r="E279" s="283">
        <v>-42</v>
      </c>
      <c r="F279" s="284">
        <v>13411.999999999975</v>
      </c>
      <c r="G279" s="283">
        <v>13412.815999999977</v>
      </c>
      <c r="H279" s="283">
        <v>13413.631999999978</v>
      </c>
      <c r="I279" s="283">
        <v>13414.447999999978</v>
      </c>
      <c r="J279" s="283">
        <v>13415.263999999981</v>
      </c>
      <c r="K279" s="283">
        <v>13416.079999999984</v>
      </c>
      <c r="L279" s="283">
        <v>13416.895999999984</v>
      </c>
      <c r="M279" s="283">
        <v>13417.711999999985</v>
      </c>
      <c r="N279" s="283">
        <v>13418.527999999988</v>
      </c>
      <c r="O279" s="283">
        <v>13419.34399999999</v>
      </c>
      <c r="P279" s="283">
        <v>13420.159999999993</v>
      </c>
      <c r="Q279" s="283">
        <v>13420.493999999992</v>
      </c>
      <c r="R279" s="283">
        <v>13420.82799999999</v>
      </c>
      <c r="S279" s="283">
        <v>13421.161999999989</v>
      </c>
      <c r="T279" s="283">
        <v>13421.495999999988</v>
      </c>
      <c r="U279" s="283">
        <v>13421.829999999987</v>
      </c>
      <c r="V279" s="283">
        <v>13422.163999999986</v>
      </c>
      <c r="W279" s="283">
        <v>13422.497999999985</v>
      </c>
      <c r="X279" s="283">
        <v>13422.831999999984</v>
      </c>
      <c r="Y279" s="283">
        <v>13423.165999999983</v>
      </c>
      <c r="Z279" s="283">
        <v>13423.499999999982</v>
      </c>
      <c r="AA279" s="283">
        <v>13410.154399999985</v>
      </c>
      <c r="AB279" s="283">
        <v>13396.808799999986</v>
      </c>
      <c r="AC279" s="283">
        <v>13383.463199999987</v>
      </c>
      <c r="AD279" s="283">
        <v>13370.11759999999</v>
      </c>
      <c r="AE279" s="283">
        <v>13356.771999999994</v>
      </c>
      <c r="AF279" s="283">
        <v>13343.426399999997</v>
      </c>
      <c r="AG279" s="283">
        <v>13330.0808</v>
      </c>
      <c r="AH279" s="283">
        <v>13316.735200000003</v>
      </c>
      <c r="AI279" s="283">
        <v>13303.389600000006</v>
      </c>
      <c r="AJ279" s="283">
        <v>13290.044000000009</v>
      </c>
      <c r="AK279" s="283">
        <v>13260.038600000007</v>
      </c>
      <c r="AL279" s="283">
        <v>13230.033200000007</v>
      </c>
      <c r="AM279" s="283">
        <v>13200.027800000007</v>
      </c>
      <c r="AN279" s="283">
        <v>13170.022400000005</v>
      </c>
      <c r="AO279" s="283">
        <v>13140.017000000003</v>
      </c>
      <c r="AP279" s="283">
        <v>13110.011600000003</v>
      </c>
      <c r="AQ279" s="283">
        <v>13080.006200000003</v>
      </c>
      <c r="AR279" s="283">
        <v>13050.000800000002</v>
      </c>
      <c r="AS279" s="283">
        <v>13019.9954</v>
      </c>
      <c r="AT279" s="283">
        <v>12989.99</v>
      </c>
      <c r="AU279" s="283">
        <v>12957.457500000006</v>
      </c>
      <c r="AV279" s="283">
        <v>12924.925000000012</v>
      </c>
      <c r="AW279" s="283">
        <v>12892.392500000018</v>
      </c>
      <c r="AX279" s="283">
        <v>12859.860000000024</v>
      </c>
      <c r="AY279" s="283">
        <v>12823.395000000019</v>
      </c>
      <c r="AZ279" s="283">
        <v>12786.930000000011</v>
      </c>
      <c r="BA279" s="283">
        <v>12750.465000000006</v>
      </c>
      <c r="BB279" s="283">
        <v>12714</v>
      </c>
      <c r="BC279" s="283">
        <v>12676.752500000002</v>
      </c>
      <c r="BD279" s="283">
        <v>12639.505000000006</v>
      </c>
      <c r="BE279" s="283">
        <v>12602.257500000009</v>
      </c>
      <c r="BF279" s="283">
        <v>12565.010000000011</v>
      </c>
      <c r="BG279" s="283">
        <v>12530.007500000007</v>
      </c>
      <c r="BH279" s="283">
        <v>12495.005000000005</v>
      </c>
      <c r="BI279" s="283">
        <v>12460.002500000002</v>
      </c>
      <c r="BJ279" s="283">
        <v>12425</v>
      </c>
      <c r="BK279" s="283">
        <v>12385</v>
      </c>
      <c r="BL279" s="283">
        <v>12345</v>
      </c>
      <c r="BM279" s="283">
        <v>12305</v>
      </c>
      <c r="BN279" s="283">
        <v>12180.720000000012</v>
      </c>
      <c r="BO279" s="283">
        <v>12111.070000000009</v>
      </c>
      <c r="BP279" s="283">
        <v>12041.420000000006</v>
      </c>
      <c r="BQ279" s="283">
        <v>11971.770000000002</v>
      </c>
      <c r="BR279" s="283">
        <v>11902.119999999999</v>
      </c>
      <c r="BS279" s="283">
        <v>11827.559999999994</v>
      </c>
      <c r="BT279" s="283">
        <v>11752.999999999989</v>
      </c>
      <c r="BU279" s="283">
        <v>11678.439999999984</v>
      </c>
      <c r="BV279" s="283">
        <v>11603.879999999979</v>
      </c>
      <c r="BW279" s="283">
        <v>11541.409999999985</v>
      </c>
      <c r="BX279" s="283">
        <v>11478.93999999999</v>
      </c>
      <c r="BY279" s="283">
        <v>11416.469999999994</v>
      </c>
      <c r="BZ279" s="283">
        <v>11354</v>
      </c>
      <c r="CA279" s="283">
        <v>11276.505000000001</v>
      </c>
      <c r="CB279" s="283">
        <v>11199.010000000002</v>
      </c>
      <c r="CC279" s="283">
        <v>11121.515000000003</v>
      </c>
      <c r="CD279" s="283">
        <v>11044.020000000004</v>
      </c>
      <c r="CE279" s="283">
        <v>10973.502500000002</v>
      </c>
      <c r="CF279" s="283">
        <v>10902.985000000002</v>
      </c>
      <c r="CG279" s="283">
        <v>10832.467500000001</v>
      </c>
      <c r="CH279" s="283">
        <v>10761.949999999999</v>
      </c>
      <c r="CI279" s="283">
        <v>10705.962499999998</v>
      </c>
      <c r="CJ279" s="283">
        <v>10649.974999999999</v>
      </c>
      <c r="CK279" s="283">
        <v>10593.987499999999</v>
      </c>
      <c r="CL279" s="283">
        <v>10538</v>
      </c>
      <c r="CM279" s="283">
        <v>10461.480000000003</v>
      </c>
      <c r="CN279" s="283">
        <v>10384.960000000006</v>
      </c>
      <c r="CO279" s="283">
        <v>10308.44000000001</v>
      </c>
      <c r="CP279" s="283">
        <v>10231.920000000013</v>
      </c>
      <c r="CQ279" s="283">
        <v>10175.180000000008</v>
      </c>
      <c r="CR279" s="283">
        <v>10118.440000000002</v>
      </c>
      <c r="CS279" s="283">
        <v>10061.699999999997</v>
      </c>
      <c r="CT279" s="283">
        <v>10004.959999999992</v>
      </c>
      <c r="CU279" s="283">
        <v>9943.7149999999929</v>
      </c>
      <c r="CV279" s="283">
        <v>9882.4699999999921</v>
      </c>
      <c r="CW279" s="283">
        <v>9821.2249999999931</v>
      </c>
      <c r="CX279" s="283">
        <v>9759.9799999999941</v>
      </c>
      <c r="CY279" s="283">
        <v>9698.0150000000031</v>
      </c>
      <c r="CZ279" s="283">
        <v>9636.0500000000102</v>
      </c>
      <c r="DA279" s="283">
        <v>9574.0850000000173</v>
      </c>
      <c r="DB279" s="283">
        <v>9512.1200000000244</v>
      </c>
    </row>
    <row r="280" spans="5:106" s="283" customFormat="1">
      <c r="E280" s="283">
        <v>-41</v>
      </c>
      <c r="F280" s="284">
        <v>13405.999999999975</v>
      </c>
      <c r="G280" s="283">
        <v>13406.415999999976</v>
      </c>
      <c r="H280" s="283">
        <v>13406.831999999979</v>
      </c>
      <c r="I280" s="283">
        <v>13407.247999999981</v>
      </c>
      <c r="J280" s="283">
        <v>13407.663999999982</v>
      </c>
      <c r="K280" s="283">
        <v>13408.079999999984</v>
      </c>
      <c r="L280" s="283">
        <v>13408.495999999986</v>
      </c>
      <c r="M280" s="283">
        <v>13408.911999999989</v>
      </c>
      <c r="N280" s="283">
        <v>13409.32799999999</v>
      </c>
      <c r="O280" s="283">
        <v>13409.743999999992</v>
      </c>
      <c r="P280" s="283">
        <v>13410.159999999993</v>
      </c>
      <c r="Q280" s="283">
        <v>13410.293999999991</v>
      </c>
      <c r="R280" s="283">
        <v>13410.427999999991</v>
      </c>
      <c r="S280" s="283">
        <v>13410.561999999991</v>
      </c>
      <c r="T280" s="283">
        <v>13410.695999999989</v>
      </c>
      <c r="U280" s="283">
        <v>13410.829999999987</v>
      </c>
      <c r="V280" s="283">
        <v>13410.963999999987</v>
      </c>
      <c r="W280" s="283">
        <v>13411.097999999987</v>
      </c>
      <c r="X280" s="283">
        <v>13411.231999999985</v>
      </c>
      <c r="Y280" s="283">
        <v>13411.365999999984</v>
      </c>
      <c r="Z280" s="283">
        <v>13411.499999999982</v>
      </c>
      <c r="AA280" s="283">
        <v>13398.354399999986</v>
      </c>
      <c r="AB280" s="283">
        <v>13385.208799999988</v>
      </c>
      <c r="AC280" s="283">
        <v>13372.06319999999</v>
      </c>
      <c r="AD280" s="283">
        <v>13358.917599999993</v>
      </c>
      <c r="AE280" s="283">
        <v>13345.771999999997</v>
      </c>
      <c r="AF280" s="283">
        <v>13332.626399999999</v>
      </c>
      <c r="AG280" s="283">
        <v>13319.480800000001</v>
      </c>
      <c r="AH280" s="283">
        <v>13306.335200000005</v>
      </c>
      <c r="AI280" s="283">
        <v>13293.189600000007</v>
      </c>
      <c r="AJ280" s="283">
        <v>13280.044000000009</v>
      </c>
      <c r="AK280" s="283">
        <v>13250.038600000007</v>
      </c>
      <c r="AL280" s="283">
        <v>13220.033200000007</v>
      </c>
      <c r="AM280" s="283">
        <v>13190.027800000007</v>
      </c>
      <c r="AN280" s="283">
        <v>13160.022400000005</v>
      </c>
      <c r="AO280" s="283">
        <v>13130.017000000003</v>
      </c>
      <c r="AP280" s="283">
        <v>13100.011600000003</v>
      </c>
      <c r="AQ280" s="283">
        <v>13070.006200000003</v>
      </c>
      <c r="AR280" s="283">
        <v>13040.000800000002</v>
      </c>
      <c r="AS280" s="283">
        <v>13009.9954</v>
      </c>
      <c r="AT280" s="283">
        <v>12979.99</v>
      </c>
      <c r="AU280" s="283">
        <v>12947.457500000006</v>
      </c>
      <c r="AV280" s="283">
        <v>12914.925000000012</v>
      </c>
      <c r="AW280" s="283">
        <v>12882.392500000018</v>
      </c>
      <c r="AX280" s="283">
        <v>12849.860000000024</v>
      </c>
      <c r="AY280" s="283">
        <v>12812.895000000019</v>
      </c>
      <c r="AZ280" s="283">
        <v>12775.930000000011</v>
      </c>
      <c r="BA280" s="283">
        <v>12738.965000000006</v>
      </c>
      <c r="BB280" s="283">
        <v>12702</v>
      </c>
      <c r="BC280" s="283">
        <v>12664.627500000002</v>
      </c>
      <c r="BD280" s="283">
        <v>12627.255000000006</v>
      </c>
      <c r="BE280" s="283">
        <v>12589.882500000009</v>
      </c>
      <c r="BF280" s="283">
        <v>12552.510000000011</v>
      </c>
      <c r="BG280" s="283">
        <v>12517.507500000007</v>
      </c>
      <c r="BH280" s="283">
        <v>12482.505000000005</v>
      </c>
      <c r="BI280" s="283">
        <v>12447.502500000002</v>
      </c>
      <c r="BJ280" s="283">
        <v>12412.5</v>
      </c>
      <c r="BK280" s="283">
        <v>12355.205000000002</v>
      </c>
      <c r="BL280" s="283">
        <v>12297.910000000005</v>
      </c>
      <c r="BM280" s="283">
        <v>12240.615000000009</v>
      </c>
      <c r="BN280" s="283">
        <v>12183.320000000012</v>
      </c>
      <c r="BO280" s="283">
        <v>12115.270000000008</v>
      </c>
      <c r="BP280" s="283">
        <v>12047.220000000005</v>
      </c>
      <c r="BQ280" s="283">
        <v>11979.170000000002</v>
      </c>
      <c r="BR280" s="283">
        <v>11911.119999999999</v>
      </c>
      <c r="BS280" s="283">
        <v>11836.309999999994</v>
      </c>
      <c r="BT280" s="283">
        <v>11761.499999999989</v>
      </c>
      <c r="BU280" s="283">
        <v>11686.689999999984</v>
      </c>
      <c r="BV280" s="283">
        <v>11611.879999999979</v>
      </c>
      <c r="BW280" s="283">
        <v>11549.409999999985</v>
      </c>
      <c r="BX280" s="283">
        <v>11486.93999999999</v>
      </c>
      <c r="BY280" s="283">
        <v>11424.469999999994</v>
      </c>
      <c r="BZ280" s="283">
        <v>11362</v>
      </c>
      <c r="CA280" s="283">
        <v>11284.505000000001</v>
      </c>
      <c r="CB280" s="283">
        <v>11207.010000000002</v>
      </c>
      <c r="CC280" s="283">
        <v>11129.515000000003</v>
      </c>
      <c r="CD280" s="283">
        <v>11052.020000000004</v>
      </c>
      <c r="CE280" s="283">
        <v>10981.752500000002</v>
      </c>
      <c r="CF280" s="283">
        <v>10911.485000000002</v>
      </c>
      <c r="CG280" s="283">
        <v>10841.217500000001</v>
      </c>
      <c r="CH280" s="283">
        <v>10770.949999999999</v>
      </c>
      <c r="CI280" s="283">
        <v>10715.462499999998</v>
      </c>
      <c r="CJ280" s="283">
        <v>10659.974999999999</v>
      </c>
      <c r="CK280" s="283">
        <v>10604.487499999999</v>
      </c>
      <c r="CL280" s="283">
        <v>10549</v>
      </c>
      <c r="CM280" s="283">
        <v>10476.355000000003</v>
      </c>
      <c r="CN280" s="283">
        <v>10403.710000000006</v>
      </c>
      <c r="CO280" s="283">
        <v>10331.06500000001</v>
      </c>
      <c r="CP280" s="283">
        <v>10258.420000000013</v>
      </c>
      <c r="CQ280" s="283">
        <v>10196.305000000008</v>
      </c>
      <c r="CR280" s="283">
        <v>10134.190000000002</v>
      </c>
      <c r="CS280" s="283">
        <v>10072.074999999997</v>
      </c>
      <c r="CT280" s="283">
        <v>10009.959999999992</v>
      </c>
      <c r="CU280" s="283">
        <v>9949.3399999999929</v>
      </c>
      <c r="CV280" s="283">
        <v>9888.7199999999921</v>
      </c>
      <c r="CW280" s="283">
        <v>9828.0999999999931</v>
      </c>
      <c r="CX280" s="283">
        <v>9767.4799999999941</v>
      </c>
      <c r="CY280" s="283">
        <v>9705.2650000000031</v>
      </c>
      <c r="CZ280" s="283">
        <v>9643.0500000000102</v>
      </c>
      <c r="DA280" s="283">
        <v>9580.8350000000173</v>
      </c>
      <c r="DB280" s="283">
        <v>9518.6200000000244</v>
      </c>
    </row>
    <row r="281" spans="5:106" s="283" customFormat="1">
      <c r="E281" s="283">
        <v>-40</v>
      </c>
      <c r="F281" s="284">
        <v>13399.999999999975</v>
      </c>
      <c r="G281" s="283">
        <v>13400.015999999978</v>
      </c>
      <c r="H281" s="283">
        <v>13400.031999999979</v>
      </c>
      <c r="I281" s="283">
        <v>13400.047999999981</v>
      </c>
      <c r="J281" s="283">
        <v>13400.063999999984</v>
      </c>
      <c r="K281" s="283">
        <v>13400.079999999985</v>
      </c>
      <c r="L281" s="283">
        <v>13400.095999999987</v>
      </c>
      <c r="M281" s="283">
        <v>13400.111999999988</v>
      </c>
      <c r="N281" s="283">
        <v>13400.12799999999</v>
      </c>
      <c r="O281" s="283">
        <v>13400.143999999991</v>
      </c>
      <c r="P281" s="283">
        <v>13400.159999999993</v>
      </c>
      <c r="Q281" s="283">
        <v>13400.09399999999</v>
      </c>
      <c r="R281" s="283">
        <v>13400.027999999989</v>
      </c>
      <c r="S281" s="283">
        <v>13399.961999999989</v>
      </c>
      <c r="T281" s="283">
        <v>13399.895999999986</v>
      </c>
      <c r="U281" s="283">
        <v>13399.829999999985</v>
      </c>
      <c r="V281" s="283">
        <v>13399.763999999985</v>
      </c>
      <c r="W281" s="283">
        <v>13399.697999999984</v>
      </c>
      <c r="X281" s="283">
        <v>13399.631999999983</v>
      </c>
      <c r="Y281" s="283">
        <v>13399.565999999983</v>
      </c>
      <c r="Z281" s="283">
        <v>13399.499999999982</v>
      </c>
      <c r="AA281" s="283">
        <v>13386.554399999985</v>
      </c>
      <c r="AB281" s="283">
        <v>13373.608799999987</v>
      </c>
      <c r="AC281" s="283">
        <v>13360.66319999999</v>
      </c>
      <c r="AD281" s="283">
        <v>13347.717599999993</v>
      </c>
      <c r="AE281" s="283">
        <v>13334.771999999995</v>
      </c>
      <c r="AF281" s="283">
        <v>13321.826399999998</v>
      </c>
      <c r="AG281" s="283">
        <v>13308.880800000001</v>
      </c>
      <c r="AH281" s="283">
        <v>13295.935200000004</v>
      </c>
      <c r="AI281" s="283">
        <v>13282.989600000006</v>
      </c>
      <c r="AJ281" s="283">
        <v>13270.044000000009</v>
      </c>
      <c r="AK281" s="283">
        <v>13240.038600000007</v>
      </c>
      <c r="AL281" s="283">
        <v>13210.033200000007</v>
      </c>
      <c r="AM281" s="283">
        <v>13180.027800000007</v>
      </c>
      <c r="AN281" s="283">
        <v>13150.022400000005</v>
      </c>
      <c r="AO281" s="283">
        <v>13120.017000000003</v>
      </c>
      <c r="AP281" s="283">
        <v>13090.011600000003</v>
      </c>
      <c r="AQ281" s="283">
        <v>13060.006200000003</v>
      </c>
      <c r="AR281" s="283">
        <v>13030.000800000002</v>
      </c>
      <c r="AS281" s="283">
        <v>12999.9954</v>
      </c>
      <c r="AT281" s="283">
        <v>12969.99</v>
      </c>
      <c r="AU281" s="283">
        <v>12937.457500000006</v>
      </c>
      <c r="AV281" s="283">
        <v>12904.925000000012</v>
      </c>
      <c r="AW281" s="283">
        <v>12872.392500000018</v>
      </c>
      <c r="AX281" s="283">
        <v>12839.860000000024</v>
      </c>
      <c r="AY281" s="283">
        <v>12802.395000000019</v>
      </c>
      <c r="AZ281" s="283">
        <v>12764.930000000011</v>
      </c>
      <c r="BA281" s="283">
        <v>12727.465000000006</v>
      </c>
      <c r="BB281" s="283">
        <v>12690</v>
      </c>
      <c r="BC281" s="283">
        <v>12652.502500000002</v>
      </c>
      <c r="BD281" s="283">
        <v>12615.005000000006</v>
      </c>
      <c r="BE281" s="283">
        <v>12577.507500000009</v>
      </c>
      <c r="BF281" s="283">
        <v>12540.010000000011</v>
      </c>
      <c r="BG281" s="283">
        <v>12505.007500000007</v>
      </c>
      <c r="BH281" s="283">
        <v>12470.005000000005</v>
      </c>
      <c r="BI281" s="283">
        <v>12435.002500000002</v>
      </c>
      <c r="BJ281" s="283">
        <v>12400</v>
      </c>
      <c r="BK281" s="283">
        <v>12346.480000000003</v>
      </c>
      <c r="BL281" s="283">
        <v>12292.960000000006</v>
      </c>
      <c r="BM281" s="283">
        <v>12239.44000000001</v>
      </c>
      <c r="BN281" s="283">
        <v>12185.920000000013</v>
      </c>
      <c r="BO281" s="283">
        <v>12119.470000000008</v>
      </c>
      <c r="BP281" s="283">
        <v>12053.020000000006</v>
      </c>
      <c r="BQ281" s="283">
        <v>11986.570000000003</v>
      </c>
      <c r="BR281" s="283">
        <v>11920.119999999999</v>
      </c>
      <c r="BS281" s="283">
        <v>11845.059999999994</v>
      </c>
      <c r="BT281" s="283">
        <v>11769.999999999989</v>
      </c>
      <c r="BU281" s="283">
        <v>11694.939999999984</v>
      </c>
      <c r="BV281" s="283">
        <v>11619.879999999979</v>
      </c>
      <c r="BW281" s="283">
        <v>11557.409999999985</v>
      </c>
      <c r="BX281" s="283">
        <v>11494.93999999999</v>
      </c>
      <c r="BY281" s="283">
        <v>11432.469999999994</v>
      </c>
      <c r="BZ281" s="283">
        <v>11370</v>
      </c>
      <c r="CA281" s="283">
        <v>11292.505000000001</v>
      </c>
      <c r="CB281" s="283">
        <v>11215.010000000002</v>
      </c>
      <c r="CC281" s="283">
        <v>11137.515000000003</v>
      </c>
      <c r="CD281" s="283">
        <v>11060.020000000004</v>
      </c>
      <c r="CE281" s="283">
        <v>10990.002500000002</v>
      </c>
      <c r="CF281" s="283">
        <v>10919.985000000002</v>
      </c>
      <c r="CG281" s="283">
        <v>10849.967500000001</v>
      </c>
      <c r="CH281" s="283">
        <v>10779.949999999999</v>
      </c>
      <c r="CI281" s="283">
        <v>10724.962499999998</v>
      </c>
      <c r="CJ281" s="283">
        <v>10669.974999999999</v>
      </c>
      <c r="CK281" s="283">
        <v>10614.987499999999</v>
      </c>
      <c r="CL281" s="283">
        <v>10560</v>
      </c>
      <c r="CM281" s="283">
        <v>10491.230000000003</v>
      </c>
      <c r="CN281" s="283">
        <v>10422.460000000006</v>
      </c>
      <c r="CO281" s="283">
        <v>10353.69000000001</v>
      </c>
      <c r="CP281" s="283">
        <v>10284.920000000013</v>
      </c>
      <c r="CQ281" s="283">
        <v>10217.430000000008</v>
      </c>
      <c r="CR281" s="283">
        <v>10149.940000000002</v>
      </c>
      <c r="CS281" s="283">
        <v>10082.449999999997</v>
      </c>
      <c r="CT281" s="283">
        <v>10014.959999999992</v>
      </c>
      <c r="CU281" s="283">
        <v>9954.9649999999929</v>
      </c>
      <c r="CV281" s="283">
        <v>9894.9699999999921</v>
      </c>
      <c r="CW281" s="283">
        <v>9834.9749999999931</v>
      </c>
      <c r="CX281" s="283">
        <v>9774.9799999999941</v>
      </c>
      <c r="CY281" s="283">
        <v>9712.5150000000031</v>
      </c>
      <c r="CZ281" s="283">
        <v>9650.0500000000102</v>
      </c>
      <c r="DA281" s="283">
        <v>9587.5850000000173</v>
      </c>
      <c r="DB281" s="283">
        <v>9525.1200000000244</v>
      </c>
    </row>
    <row r="282" spans="5:106" s="283" customFormat="1">
      <c r="E282" s="283">
        <v>-39</v>
      </c>
      <c r="F282" s="284">
        <v>13393.999999999975</v>
      </c>
      <c r="G282" s="283">
        <v>13393.715999999975</v>
      </c>
      <c r="H282" s="283">
        <v>13393.431999999977</v>
      </c>
      <c r="I282" s="283">
        <v>13393.147999999979</v>
      </c>
      <c r="J282" s="283">
        <v>13392.86399999998</v>
      </c>
      <c r="K282" s="283">
        <v>13392.579999999982</v>
      </c>
      <c r="L282" s="283">
        <v>13392.295999999984</v>
      </c>
      <c r="M282" s="283">
        <v>13392.011999999986</v>
      </c>
      <c r="N282" s="283">
        <v>13391.727999999988</v>
      </c>
      <c r="O282" s="283">
        <v>13391.44399999999</v>
      </c>
      <c r="P282" s="283">
        <v>13391.159999999993</v>
      </c>
      <c r="Q282" s="283">
        <v>13390.893999999993</v>
      </c>
      <c r="R282" s="283">
        <v>13390.627999999992</v>
      </c>
      <c r="S282" s="283">
        <v>13390.36199999999</v>
      </c>
      <c r="T282" s="283">
        <v>13390.09599999999</v>
      </c>
      <c r="U282" s="283">
        <v>13389.829999999989</v>
      </c>
      <c r="V282" s="283">
        <v>13389.563999999988</v>
      </c>
      <c r="W282" s="283">
        <v>13389.297999999986</v>
      </c>
      <c r="X282" s="283">
        <v>13389.031999999985</v>
      </c>
      <c r="Y282" s="283">
        <v>13388.765999999983</v>
      </c>
      <c r="Z282" s="283">
        <v>13388.499999999982</v>
      </c>
      <c r="AA282" s="283">
        <v>13375.754399999983</v>
      </c>
      <c r="AB282" s="283">
        <v>13363.008799999987</v>
      </c>
      <c r="AC282" s="283">
        <v>13350.26319999999</v>
      </c>
      <c r="AD282" s="283">
        <v>13337.517599999992</v>
      </c>
      <c r="AE282" s="283">
        <v>13324.771999999994</v>
      </c>
      <c r="AF282" s="283">
        <v>13312.026399999997</v>
      </c>
      <c r="AG282" s="283">
        <v>13299.2808</v>
      </c>
      <c r="AH282" s="283">
        <v>13286.535200000002</v>
      </c>
      <c r="AI282" s="283">
        <v>13273.789600000006</v>
      </c>
      <c r="AJ282" s="283">
        <v>13261.044000000009</v>
      </c>
      <c r="AK282" s="283">
        <v>13231.138600000009</v>
      </c>
      <c r="AL282" s="283">
        <v>13201.233200000008</v>
      </c>
      <c r="AM282" s="283">
        <v>13171.327800000006</v>
      </c>
      <c r="AN282" s="283">
        <v>13141.422400000007</v>
      </c>
      <c r="AO282" s="283">
        <v>13111.517000000007</v>
      </c>
      <c r="AP282" s="283">
        <v>13081.611600000006</v>
      </c>
      <c r="AQ282" s="283">
        <v>13051.706200000004</v>
      </c>
      <c r="AR282" s="283">
        <v>13021.800800000003</v>
      </c>
      <c r="AS282" s="283">
        <v>12991.895400000001</v>
      </c>
      <c r="AT282" s="283">
        <v>12961.99</v>
      </c>
      <c r="AU282" s="283">
        <v>12929.082500000006</v>
      </c>
      <c r="AV282" s="283">
        <v>12896.175000000012</v>
      </c>
      <c r="AW282" s="283">
        <v>12863.267500000018</v>
      </c>
      <c r="AX282" s="283">
        <v>12830.360000000024</v>
      </c>
      <c r="AY282" s="283">
        <v>12793.145000000019</v>
      </c>
      <c r="AZ282" s="283">
        <v>12755.930000000011</v>
      </c>
      <c r="BA282" s="283">
        <v>12718.715000000006</v>
      </c>
      <c r="BB282" s="283">
        <v>12681.5</v>
      </c>
      <c r="BC282" s="283">
        <v>12644.127500000002</v>
      </c>
      <c r="BD282" s="283">
        <v>12606.755000000006</v>
      </c>
      <c r="BE282" s="283">
        <v>12569.382500000009</v>
      </c>
      <c r="BF282" s="283">
        <v>12532.010000000011</v>
      </c>
      <c r="BG282" s="283">
        <v>12496.507500000007</v>
      </c>
      <c r="BH282" s="283">
        <v>12461.005000000005</v>
      </c>
      <c r="BI282" s="283">
        <v>12425.502500000002</v>
      </c>
      <c r="BJ282" s="283">
        <v>12390</v>
      </c>
      <c r="BK282" s="283">
        <v>12337.810000000003</v>
      </c>
      <c r="BL282" s="283">
        <v>12285.620000000006</v>
      </c>
      <c r="BM282" s="283">
        <v>12233.430000000009</v>
      </c>
      <c r="BN282" s="283">
        <v>12181.240000000013</v>
      </c>
      <c r="BO282" s="283">
        <v>12119.242500000008</v>
      </c>
      <c r="BP282" s="283">
        <v>12057.245000000004</v>
      </c>
      <c r="BQ282" s="283">
        <v>11995.247500000001</v>
      </c>
      <c r="BR282" s="283">
        <v>11933.249999999998</v>
      </c>
      <c r="BS282" s="283">
        <v>11858.157499999994</v>
      </c>
      <c r="BT282" s="283">
        <v>11783.064999999988</v>
      </c>
      <c r="BU282" s="283">
        <v>11707.972499999983</v>
      </c>
      <c r="BV282" s="283">
        <v>11632.879999999979</v>
      </c>
      <c r="BW282" s="283">
        <v>11569.659999999985</v>
      </c>
      <c r="BX282" s="283">
        <v>11506.43999999999</v>
      </c>
      <c r="BY282" s="283">
        <v>11443.219999999994</v>
      </c>
      <c r="BZ282" s="283">
        <v>11380</v>
      </c>
      <c r="CA282" s="283">
        <v>11302.505000000001</v>
      </c>
      <c r="CB282" s="283">
        <v>11225.010000000002</v>
      </c>
      <c r="CC282" s="283">
        <v>11147.515000000003</v>
      </c>
      <c r="CD282" s="283">
        <v>11070.020000000004</v>
      </c>
      <c r="CE282" s="283">
        <v>10999.252500000002</v>
      </c>
      <c r="CF282" s="283">
        <v>10928.485000000002</v>
      </c>
      <c r="CG282" s="283">
        <v>10857.717500000001</v>
      </c>
      <c r="CH282" s="283">
        <v>10786.949999999999</v>
      </c>
      <c r="CI282" s="283">
        <v>10731.962499999998</v>
      </c>
      <c r="CJ282" s="283">
        <v>10676.974999999999</v>
      </c>
      <c r="CK282" s="283">
        <v>10621.987499999999</v>
      </c>
      <c r="CL282" s="283">
        <v>10567</v>
      </c>
      <c r="CM282" s="283">
        <v>10498.855000000003</v>
      </c>
      <c r="CN282" s="283">
        <v>10430.710000000006</v>
      </c>
      <c r="CO282" s="283">
        <v>10362.56500000001</v>
      </c>
      <c r="CP282" s="283">
        <v>10294.420000000013</v>
      </c>
      <c r="CQ282" s="283">
        <v>10227.055000000008</v>
      </c>
      <c r="CR282" s="283">
        <v>10159.690000000002</v>
      </c>
      <c r="CS282" s="283">
        <v>10092.324999999997</v>
      </c>
      <c r="CT282" s="283">
        <v>10024.959999999992</v>
      </c>
      <c r="CU282" s="283">
        <v>9964.3399999999929</v>
      </c>
      <c r="CV282" s="283">
        <v>9903.7199999999921</v>
      </c>
      <c r="CW282" s="283">
        <v>9843.0999999999931</v>
      </c>
      <c r="CX282" s="283">
        <v>9782.4799999999941</v>
      </c>
      <c r="CY282" s="283">
        <v>9719.7650000000031</v>
      </c>
      <c r="CZ282" s="283">
        <v>9657.0500000000102</v>
      </c>
      <c r="DA282" s="283">
        <v>9594.3350000000173</v>
      </c>
      <c r="DB282" s="283">
        <v>9531.6200000000244</v>
      </c>
    </row>
    <row r="283" spans="5:106" s="283" customFormat="1">
      <c r="E283" s="283">
        <v>-38</v>
      </c>
      <c r="F283" s="284">
        <v>13387.999999999975</v>
      </c>
      <c r="G283" s="283">
        <v>13387.415999999976</v>
      </c>
      <c r="H283" s="283">
        <v>13386.831999999979</v>
      </c>
      <c r="I283" s="283">
        <v>13386.247999999981</v>
      </c>
      <c r="J283" s="283">
        <v>13385.663999999982</v>
      </c>
      <c r="K283" s="283">
        <v>13385.079999999984</v>
      </c>
      <c r="L283" s="283">
        <v>13384.495999999986</v>
      </c>
      <c r="M283" s="283">
        <v>13383.911999999989</v>
      </c>
      <c r="N283" s="283">
        <v>13383.32799999999</v>
      </c>
      <c r="O283" s="283">
        <v>13382.743999999992</v>
      </c>
      <c r="P283" s="283">
        <v>13382.159999999993</v>
      </c>
      <c r="Q283" s="283">
        <v>13381.693999999992</v>
      </c>
      <c r="R283" s="283">
        <v>13381.22799999999</v>
      </c>
      <c r="S283" s="283">
        <v>13380.761999999988</v>
      </c>
      <c r="T283" s="283">
        <v>13380.295999999988</v>
      </c>
      <c r="U283" s="283">
        <v>13379.829999999987</v>
      </c>
      <c r="V283" s="283">
        <v>13379.363999999985</v>
      </c>
      <c r="W283" s="283">
        <v>13378.897999999983</v>
      </c>
      <c r="X283" s="283">
        <v>13378.431999999983</v>
      </c>
      <c r="Y283" s="283">
        <v>13377.965999999982</v>
      </c>
      <c r="Z283" s="283">
        <v>13377.499999999982</v>
      </c>
      <c r="AA283" s="283">
        <v>13364.954399999984</v>
      </c>
      <c r="AB283" s="283">
        <v>13352.408799999988</v>
      </c>
      <c r="AC283" s="283">
        <v>13339.863199999993</v>
      </c>
      <c r="AD283" s="283">
        <v>13327.317599999995</v>
      </c>
      <c r="AE283" s="283">
        <v>13314.771999999997</v>
      </c>
      <c r="AF283" s="283">
        <v>13302.2264</v>
      </c>
      <c r="AG283" s="283">
        <v>13289.680800000002</v>
      </c>
      <c r="AH283" s="283">
        <v>13277.135200000004</v>
      </c>
      <c r="AI283" s="283">
        <v>13264.589600000007</v>
      </c>
      <c r="AJ283" s="283">
        <v>13252.044000000009</v>
      </c>
      <c r="AK283" s="283">
        <v>13222.238600000008</v>
      </c>
      <c r="AL283" s="283">
        <v>13192.433200000009</v>
      </c>
      <c r="AM283" s="283">
        <v>13162.627800000007</v>
      </c>
      <c r="AN283" s="283">
        <v>13132.822400000006</v>
      </c>
      <c r="AO283" s="283">
        <v>13103.017000000005</v>
      </c>
      <c r="AP283" s="283">
        <v>13073.211600000004</v>
      </c>
      <c r="AQ283" s="283">
        <v>13043.406200000003</v>
      </c>
      <c r="AR283" s="283">
        <v>13013.600800000002</v>
      </c>
      <c r="AS283" s="283">
        <v>12983.795400000001</v>
      </c>
      <c r="AT283" s="283">
        <v>12953.99</v>
      </c>
      <c r="AU283" s="283">
        <v>12920.707500000006</v>
      </c>
      <c r="AV283" s="283">
        <v>12887.425000000012</v>
      </c>
      <c r="AW283" s="283">
        <v>12854.142500000018</v>
      </c>
      <c r="AX283" s="283">
        <v>12820.860000000024</v>
      </c>
      <c r="AY283" s="283">
        <v>12783.895000000019</v>
      </c>
      <c r="AZ283" s="283">
        <v>12746.930000000011</v>
      </c>
      <c r="BA283" s="283">
        <v>12709.965000000006</v>
      </c>
      <c r="BB283" s="283">
        <v>12673</v>
      </c>
      <c r="BC283" s="283">
        <v>12635.752500000002</v>
      </c>
      <c r="BD283" s="283">
        <v>12598.505000000006</v>
      </c>
      <c r="BE283" s="283">
        <v>12561.257500000009</v>
      </c>
      <c r="BF283" s="283">
        <v>12524.010000000011</v>
      </c>
      <c r="BG283" s="283">
        <v>12488.007500000007</v>
      </c>
      <c r="BH283" s="283">
        <v>12452.005000000005</v>
      </c>
      <c r="BI283" s="283">
        <v>12416.002500000002</v>
      </c>
      <c r="BJ283" s="283">
        <v>12380</v>
      </c>
      <c r="BK283" s="283">
        <v>12329.140000000003</v>
      </c>
      <c r="BL283" s="283">
        <v>12278.280000000006</v>
      </c>
      <c r="BM283" s="283">
        <v>12227.420000000009</v>
      </c>
      <c r="BN283" s="283">
        <v>12176.560000000012</v>
      </c>
      <c r="BO283" s="283">
        <v>12132.170000000013</v>
      </c>
      <c r="BP283" s="283">
        <v>12061.470000000005</v>
      </c>
      <c r="BQ283" s="283">
        <v>12003.925000000001</v>
      </c>
      <c r="BR283" s="283">
        <v>11946.379999999997</v>
      </c>
      <c r="BS283" s="283">
        <v>11871.254999999994</v>
      </c>
      <c r="BT283" s="283">
        <v>11796.129999999988</v>
      </c>
      <c r="BU283" s="283">
        <v>11721.004999999983</v>
      </c>
      <c r="BV283" s="283">
        <v>11645.879999999979</v>
      </c>
      <c r="BW283" s="283">
        <v>11581.909999999985</v>
      </c>
      <c r="BX283" s="283">
        <v>11517.93999999999</v>
      </c>
      <c r="BY283" s="283">
        <v>11453.969999999994</v>
      </c>
      <c r="BZ283" s="283">
        <v>11390</v>
      </c>
      <c r="CA283" s="283">
        <v>11312.505000000001</v>
      </c>
      <c r="CB283" s="283">
        <v>11235.010000000002</v>
      </c>
      <c r="CC283" s="283">
        <v>11157.515000000003</v>
      </c>
      <c r="CD283" s="283">
        <v>11080.020000000004</v>
      </c>
      <c r="CE283" s="283">
        <v>11008.502500000002</v>
      </c>
      <c r="CF283" s="283">
        <v>10936.985000000002</v>
      </c>
      <c r="CG283" s="283">
        <v>10865.467500000001</v>
      </c>
      <c r="CH283" s="283">
        <v>10793.949999999999</v>
      </c>
      <c r="CI283" s="283">
        <v>10738.962499999998</v>
      </c>
      <c r="CJ283" s="283">
        <v>10683.974999999999</v>
      </c>
      <c r="CK283" s="283">
        <v>10628.987499999999</v>
      </c>
      <c r="CL283" s="283">
        <v>10574</v>
      </c>
      <c r="CM283" s="283">
        <v>10506.480000000003</v>
      </c>
      <c r="CN283" s="283">
        <v>10438.960000000006</v>
      </c>
      <c r="CO283" s="283">
        <v>10371.44000000001</v>
      </c>
      <c r="CP283" s="283">
        <v>10303.920000000013</v>
      </c>
      <c r="CQ283" s="283">
        <v>10236.680000000008</v>
      </c>
      <c r="CR283" s="283">
        <v>10169.440000000002</v>
      </c>
      <c r="CS283" s="283">
        <v>10102.199999999997</v>
      </c>
      <c r="CT283" s="283">
        <v>10034.959999999992</v>
      </c>
      <c r="CU283" s="283">
        <v>9973.7149999999929</v>
      </c>
      <c r="CV283" s="283">
        <v>9912.4699999999921</v>
      </c>
      <c r="CW283" s="283">
        <v>9851.2249999999931</v>
      </c>
      <c r="CX283" s="283">
        <v>9789.9799999999941</v>
      </c>
      <c r="CY283" s="283">
        <v>9727.0150000000031</v>
      </c>
      <c r="CZ283" s="283">
        <v>9664.0500000000102</v>
      </c>
      <c r="DA283" s="283">
        <v>9601.0850000000173</v>
      </c>
      <c r="DB283" s="283">
        <v>9538.1200000000244</v>
      </c>
    </row>
    <row r="284" spans="5:106" s="283" customFormat="1">
      <c r="E284" s="283">
        <v>-37</v>
      </c>
      <c r="F284" s="284">
        <v>13381.999999999975</v>
      </c>
      <c r="G284" s="283">
        <v>13381.115999999976</v>
      </c>
      <c r="H284" s="283">
        <v>13380.231999999978</v>
      </c>
      <c r="I284" s="283">
        <v>13379.34799999998</v>
      </c>
      <c r="J284" s="283">
        <v>13378.463999999982</v>
      </c>
      <c r="K284" s="283">
        <v>13377.579999999984</v>
      </c>
      <c r="L284" s="283">
        <v>13376.695999999985</v>
      </c>
      <c r="M284" s="283">
        <v>13375.811999999987</v>
      </c>
      <c r="N284" s="283">
        <v>13374.927999999989</v>
      </c>
      <c r="O284" s="283">
        <v>13374.043999999991</v>
      </c>
      <c r="P284" s="283">
        <v>13373.159999999993</v>
      </c>
      <c r="Q284" s="283">
        <v>13372.493999999992</v>
      </c>
      <c r="R284" s="283">
        <v>13371.82799999999</v>
      </c>
      <c r="S284" s="283">
        <v>13371.161999999989</v>
      </c>
      <c r="T284" s="283">
        <v>13370.495999999988</v>
      </c>
      <c r="U284" s="283">
        <v>13369.829999999987</v>
      </c>
      <c r="V284" s="283">
        <v>13369.163999999986</v>
      </c>
      <c r="W284" s="283">
        <v>13368.497999999985</v>
      </c>
      <c r="X284" s="283">
        <v>13367.831999999984</v>
      </c>
      <c r="Y284" s="283">
        <v>13367.165999999983</v>
      </c>
      <c r="Z284" s="283">
        <v>13366.499999999982</v>
      </c>
      <c r="AA284" s="283">
        <v>13354.154399999985</v>
      </c>
      <c r="AB284" s="283">
        <v>13341.808799999986</v>
      </c>
      <c r="AC284" s="283">
        <v>13329.463199999987</v>
      </c>
      <c r="AD284" s="283">
        <v>13317.11759999999</v>
      </c>
      <c r="AE284" s="283">
        <v>13304.771999999994</v>
      </c>
      <c r="AF284" s="283">
        <v>13292.426399999997</v>
      </c>
      <c r="AG284" s="283">
        <v>13280.0808</v>
      </c>
      <c r="AH284" s="283">
        <v>13267.735200000003</v>
      </c>
      <c r="AI284" s="283">
        <v>13255.389600000006</v>
      </c>
      <c r="AJ284" s="283">
        <v>13243.044000000009</v>
      </c>
      <c r="AK284" s="283">
        <v>13213.338600000006</v>
      </c>
      <c r="AL284" s="283">
        <v>13183.633200000006</v>
      </c>
      <c r="AM284" s="283">
        <v>13153.927800000005</v>
      </c>
      <c r="AN284" s="283">
        <v>13124.222400000004</v>
      </c>
      <c r="AO284" s="283">
        <v>13094.517000000003</v>
      </c>
      <c r="AP284" s="283">
        <v>13064.811600000003</v>
      </c>
      <c r="AQ284" s="283">
        <v>13035.106200000002</v>
      </c>
      <c r="AR284" s="283">
        <v>13005.400800000001</v>
      </c>
      <c r="AS284" s="283">
        <v>12975.695400000001</v>
      </c>
      <c r="AT284" s="283">
        <v>12945.99</v>
      </c>
      <c r="AU284" s="283">
        <v>12912.332500000006</v>
      </c>
      <c r="AV284" s="283">
        <v>12878.675000000012</v>
      </c>
      <c r="AW284" s="283">
        <v>12845.017500000018</v>
      </c>
      <c r="AX284" s="283">
        <v>12811.360000000024</v>
      </c>
      <c r="AY284" s="283">
        <v>12774.645000000019</v>
      </c>
      <c r="AZ284" s="283">
        <v>12737.930000000011</v>
      </c>
      <c r="BA284" s="283">
        <v>12701.215000000006</v>
      </c>
      <c r="BB284" s="283">
        <v>12664.5</v>
      </c>
      <c r="BC284" s="283">
        <v>12627.377500000002</v>
      </c>
      <c r="BD284" s="283">
        <v>12590.255000000006</v>
      </c>
      <c r="BE284" s="283">
        <v>12553.132500000009</v>
      </c>
      <c r="BF284" s="283">
        <v>12516.010000000011</v>
      </c>
      <c r="BG284" s="283">
        <v>12479.507500000007</v>
      </c>
      <c r="BH284" s="283">
        <v>12443.005000000005</v>
      </c>
      <c r="BI284" s="283">
        <v>12406.502500000002</v>
      </c>
      <c r="BJ284" s="283">
        <v>12370</v>
      </c>
      <c r="BK284" s="283">
        <v>12320.470000000003</v>
      </c>
      <c r="BL284" s="283">
        <v>12270.940000000006</v>
      </c>
      <c r="BM284" s="283">
        <v>12221.410000000009</v>
      </c>
      <c r="BN284" s="283">
        <v>12171.880000000012</v>
      </c>
      <c r="BO284" s="283">
        <v>12118.787500000009</v>
      </c>
      <c r="BP284" s="283">
        <v>12065.695000000005</v>
      </c>
      <c r="BQ284" s="283">
        <v>12012.602500000001</v>
      </c>
      <c r="BR284" s="283">
        <v>11959.509999999997</v>
      </c>
      <c r="BS284" s="283">
        <v>11884.352499999994</v>
      </c>
      <c r="BT284" s="283">
        <v>11809.194999999989</v>
      </c>
      <c r="BU284" s="283">
        <v>11734.037499999984</v>
      </c>
      <c r="BV284" s="283">
        <v>11658.879999999979</v>
      </c>
      <c r="BW284" s="283">
        <v>11594.159999999985</v>
      </c>
      <c r="BX284" s="283">
        <v>11529.43999999999</v>
      </c>
      <c r="BY284" s="283">
        <v>11464.719999999994</v>
      </c>
      <c r="BZ284" s="283">
        <v>11400</v>
      </c>
      <c r="CA284" s="283">
        <v>11322.505000000001</v>
      </c>
      <c r="CB284" s="283">
        <v>11245.010000000002</v>
      </c>
      <c r="CC284" s="283">
        <v>11167.515000000003</v>
      </c>
      <c r="CD284" s="283">
        <v>11090.020000000004</v>
      </c>
      <c r="CE284" s="283">
        <v>11017.752500000002</v>
      </c>
      <c r="CF284" s="283">
        <v>10945.485000000002</v>
      </c>
      <c r="CG284" s="283">
        <v>10873.217500000001</v>
      </c>
      <c r="CH284" s="283">
        <v>10800.949999999999</v>
      </c>
      <c r="CI284" s="283">
        <v>10745.962499999998</v>
      </c>
      <c r="CJ284" s="283">
        <v>10690.974999999999</v>
      </c>
      <c r="CK284" s="283">
        <v>10635.987499999999</v>
      </c>
      <c r="CL284" s="283">
        <v>10581</v>
      </c>
      <c r="CM284" s="283">
        <v>10514.105000000003</v>
      </c>
      <c r="CN284" s="283">
        <v>10447.210000000006</v>
      </c>
      <c r="CO284" s="283">
        <v>10380.31500000001</v>
      </c>
      <c r="CP284" s="283">
        <v>10313.420000000013</v>
      </c>
      <c r="CQ284" s="283">
        <v>10246.305000000008</v>
      </c>
      <c r="CR284" s="283">
        <v>10179.190000000002</v>
      </c>
      <c r="CS284" s="283">
        <v>10112.074999999997</v>
      </c>
      <c r="CT284" s="283">
        <v>10044.959999999992</v>
      </c>
      <c r="CU284" s="283">
        <v>9983.0899999999929</v>
      </c>
      <c r="CV284" s="283">
        <v>9921.2199999999921</v>
      </c>
      <c r="CW284" s="283">
        <v>9859.3499999999931</v>
      </c>
      <c r="CX284" s="283">
        <v>9797.4799999999941</v>
      </c>
      <c r="CY284" s="283">
        <v>9734.2650000000031</v>
      </c>
      <c r="CZ284" s="283">
        <v>9671.0500000000102</v>
      </c>
      <c r="DA284" s="283">
        <v>9607.8350000000173</v>
      </c>
      <c r="DB284" s="283">
        <v>9544.6200000000244</v>
      </c>
    </row>
    <row r="285" spans="5:106" s="283" customFormat="1">
      <c r="E285" s="283">
        <v>-36</v>
      </c>
      <c r="F285" s="284">
        <v>13375.999999999975</v>
      </c>
      <c r="G285" s="283">
        <v>13374.815999999977</v>
      </c>
      <c r="H285" s="283">
        <v>13373.631999999978</v>
      </c>
      <c r="I285" s="283">
        <v>13372.447999999978</v>
      </c>
      <c r="J285" s="283">
        <v>13371.263999999981</v>
      </c>
      <c r="K285" s="283">
        <v>13370.079999999984</v>
      </c>
      <c r="L285" s="283">
        <v>13368.895999999984</v>
      </c>
      <c r="M285" s="283">
        <v>13367.711999999985</v>
      </c>
      <c r="N285" s="283">
        <v>13366.527999999988</v>
      </c>
      <c r="O285" s="283">
        <v>13365.34399999999</v>
      </c>
      <c r="P285" s="283">
        <v>13364.159999999993</v>
      </c>
      <c r="Q285" s="283">
        <v>13363.293999999991</v>
      </c>
      <c r="R285" s="283">
        <v>13362.427999999991</v>
      </c>
      <c r="S285" s="283">
        <v>13361.561999999991</v>
      </c>
      <c r="T285" s="283">
        <v>13360.695999999989</v>
      </c>
      <c r="U285" s="283">
        <v>13359.829999999987</v>
      </c>
      <c r="V285" s="283">
        <v>13358.963999999987</v>
      </c>
      <c r="W285" s="283">
        <v>13358.097999999987</v>
      </c>
      <c r="X285" s="283">
        <v>13357.231999999985</v>
      </c>
      <c r="Y285" s="283">
        <v>13356.365999999984</v>
      </c>
      <c r="Z285" s="283">
        <v>13355.499999999982</v>
      </c>
      <c r="AA285" s="283">
        <v>13343.354399999986</v>
      </c>
      <c r="AB285" s="283">
        <v>13331.208799999988</v>
      </c>
      <c r="AC285" s="283">
        <v>13319.06319999999</v>
      </c>
      <c r="AD285" s="283">
        <v>13306.917599999993</v>
      </c>
      <c r="AE285" s="283">
        <v>13294.771999999997</v>
      </c>
      <c r="AF285" s="283">
        <v>13282.626399999999</v>
      </c>
      <c r="AG285" s="283">
        <v>13270.480800000001</v>
      </c>
      <c r="AH285" s="283">
        <v>13258.335200000005</v>
      </c>
      <c r="AI285" s="283">
        <v>13246.189600000007</v>
      </c>
      <c r="AJ285" s="283">
        <v>13234.044000000009</v>
      </c>
      <c r="AK285" s="283">
        <v>13204.438600000009</v>
      </c>
      <c r="AL285" s="283">
        <v>13174.833200000006</v>
      </c>
      <c r="AM285" s="283">
        <v>13145.227800000004</v>
      </c>
      <c r="AN285" s="283">
        <v>13115.622400000004</v>
      </c>
      <c r="AO285" s="283">
        <v>13086.017000000003</v>
      </c>
      <c r="AP285" s="283">
        <v>13056.411600000001</v>
      </c>
      <c r="AQ285" s="283">
        <v>13026.806200000001</v>
      </c>
      <c r="AR285" s="283">
        <v>12997.200800000001</v>
      </c>
      <c r="AS285" s="283">
        <v>12967.5954</v>
      </c>
      <c r="AT285" s="283">
        <v>12937.99</v>
      </c>
      <c r="AU285" s="283">
        <v>12903.957500000006</v>
      </c>
      <c r="AV285" s="283">
        <v>12869.925000000012</v>
      </c>
      <c r="AW285" s="283">
        <v>12835.892500000018</v>
      </c>
      <c r="AX285" s="283">
        <v>12801.860000000024</v>
      </c>
      <c r="AY285" s="283">
        <v>12765.395000000019</v>
      </c>
      <c r="AZ285" s="283">
        <v>12728.930000000011</v>
      </c>
      <c r="BA285" s="283">
        <v>12692.465000000006</v>
      </c>
      <c r="BB285" s="283">
        <v>12656</v>
      </c>
      <c r="BC285" s="283">
        <v>12619.002500000002</v>
      </c>
      <c r="BD285" s="283">
        <v>12582.005000000006</v>
      </c>
      <c r="BE285" s="283">
        <v>12545.007500000009</v>
      </c>
      <c r="BF285" s="283">
        <v>12508.010000000011</v>
      </c>
      <c r="BG285" s="283">
        <v>12471.007500000007</v>
      </c>
      <c r="BH285" s="283">
        <v>12434.005000000005</v>
      </c>
      <c r="BI285" s="283">
        <v>12397.002500000002</v>
      </c>
      <c r="BJ285" s="283">
        <v>12360</v>
      </c>
      <c r="BK285" s="283">
        <v>12311.800000000003</v>
      </c>
      <c r="BL285" s="283">
        <v>12263.600000000006</v>
      </c>
      <c r="BM285" s="283">
        <v>12215.400000000009</v>
      </c>
      <c r="BN285" s="283">
        <v>12167.200000000012</v>
      </c>
      <c r="BO285" s="283">
        <v>12149.685000000012</v>
      </c>
      <c r="BP285" s="283">
        <v>12132.170000000013</v>
      </c>
      <c r="BQ285" s="283">
        <v>12021.279999999999</v>
      </c>
      <c r="BR285" s="283">
        <v>11972.639999999996</v>
      </c>
      <c r="BS285" s="283">
        <v>11897.449999999992</v>
      </c>
      <c r="BT285" s="283">
        <v>11822.259999999987</v>
      </c>
      <c r="BU285" s="283">
        <v>11747.069999999983</v>
      </c>
      <c r="BV285" s="283">
        <v>11671.879999999979</v>
      </c>
      <c r="BW285" s="283">
        <v>11606.409999999985</v>
      </c>
      <c r="BX285" s="283">
        <v>11540.93999999999</v>
      </c>
      <c r="BY285" s="283">
        <v>11475.469999999994</v>
      </c>
      <c r="BZ285" s="283">
        <v>11410</v>
      </c>
      <c r="CA285" s="283">
        <v>11332.505000000001</v>
      </c>
      <c r="CB285" s="283">
        <v>11255.010000000002</v>
      </c>
      <c r="CC285" s="283">
        <v>11177.515000000003</v>
      </c>
      <c r="CD285" s="283">
        <v>11100.020000000004</v>
      </c>
      <c r="CE285" s="283">
        <v>11027.002500000002</v>
      </c>
      <c r="CF285" s="283">
        <v>10953.985000000002</v>
      </c>
      <c r="CG285" s="283">
        <v>10880.967500000001</v>
      </c>
      <c r="CH285" s="283">
        <v>10807.949999999999</v>
      </c>
      <c r="CI285" s="283">
        <v>10752.962499999998</v>
      </c>
      <c r="CJ285" s="283">
        <v>10697.974999999999</v>
      </c>
      <c r="CK285" s="283">
        <v>10642.987499999999</v>
      </c>
      <c r="CL285" s="283">
        <v>10588</v>
      </c>
      <c r="CM285" s="283">
        <v>10521.730000000003</v>
      </c>
      <c r="CN285" s="283">
        <v>10455.460000000006</v>
      </c>
      <c r="CO285" s="283">
        <v>10389.19000000001</v>
      </c>
      <c r="CP285" s="283">
        <v>10322.920000000013</v>
      </c>
      <c r="CQ285" s="283">
        <v>10255.930000000008</v>
      </c>
      <c r="CR285" s="283">
        <v>10188.940000000002</v>
      </c>
      <c r="CS285" s="283">
        <v>10121.949999999997</v>
      </c>
      <c r="CT285" s="283">
        <v>10054.959999999992</v>
      </c>
      <c r="CU285" s="283">
        <v>9992.4649999999929</v>
      </c>
      <c r="CV285" s="283">
        <v>9929.9699999999921</v>
      </c>
      <c r="CW285" s="283">
        <v>9867.4749999999931</v>
      </c>
      <c r="CX285" s="283">
        <v>9804.9799999999941</v>
      </c>
      <c r="CY285" s="283">
        <v>9741.5150000000031</v>
      </c>
      <c r="CZ285" s="283">
        <v>9678.0500000000102</v>
      </c>
      <c r="DA285" s="283">
        <v>9614.5850000000173</v>
      </c>
      <c r="DB285" s="283">
        <v>9551.1200000000244</v>
      </c>
    </row>
    <row r="286" spans="5:106" s="283" customFormat="1">
      <c r="E286" s="283">
        <v>-35</v>
      </c>
      <c r="F286" s="284">
        <v>13369.999999999975</v>
      </c>
      <c r="G286" s="283">
        <v>13368.515999999978</v>
      </c>
      <c r="H286" s="283">
        <v>13367.031999999979</v>
      </c>
      <c r="I286" s="283">
        <v>13365.547999999981</v>
      </c>
      <c r="J286" s="283">
        <v>13364.063999999984</v>
      </c>
      <c r="K286" s="283">
        <v>13362.579999999985</v>
      </c>
      <c r="L286" s="283">
        <v>13361.095999999987</v>
      </c>
      <c r="M286" s="283">
        <v>13359.611999999988</v>
      </c>
      <c r="N286" s="283">
        <v>13358.12799999999</v>
      </c>
      <c r="O286" s="283">
        <v>13356.643999999991</v>
      </c>
      <c r="P286" s="283">
        <v>13355.159999999993</v>
      </c>
      <c r="Q286" s="283">
        <v>13354.09399999999</v>
      </c>
      <c r="R286" s="283">
        <v>13353.027999999989</v>
      </c>
      <c r="S286" s="283">
        <v>13351.961999999989</v>
      </c>
      <c r="T286" s="283">
        <v>13350.895999999986</v>
      </c>
      <c r="U286" s="283">
        <v>13349.829999999985</v>
      </c>
      <c r="V286" s="283">
        <v>13348.763999999985</v>
      </c>
      <c r="W286" s="283">
        <v>13347.697999999984</v>
      </c>
      <c r="X286" s="283">
        <v>13346.631999999983</v>
      </c>
      <c r="Y286" s="283">
        <v>13345.565999999983</v>
      </c>
      <c r="Z286" s="283">
        <v>13344.499999999982</v>
      </c>
      <c r="AA286" s="283">
        <v>13332.554399999985</v>
      </c>
      <c r="AB286" s="283">
        <v>13320.608799999987</v>
      </c>
      <c r="AC286" s="283">
        <v>13308.66319999999</v>
      </c>
      <c r="AD286" s="283">
        <v>13296.717599999993</v>
      </c>
      <c r="AE286" s="283">
        <v>13284.771999999995</v>
      </c>
      <c r="AF286" s="283">
        <v>13272.826399999998</v>
      </c>
      <c r="AG286" s="283">
        <v>13260.880800000001</v>
      </c>
      <c r="AH286" s="283">
        <v>13248.935200000004</v>
      </c>
      <c r="AI286" s="283">
        <v>13236.989600000006</v>
      </c>
      <c r="AJ286" s="283">
        <v>13225.044000000009</v>
      </c>
      <c r="AK286" s="283">
        <v>13195.538600000007</v>
      </c>
      <c r="AL286" s="283">
        <v>13166.033200000007</v>
      </c>
      <c r="AM286" s="283">
        <v>13136.527800000007</v>
      </c>
      <c r="AN286" s="283">
        <v>13107.022400000005</v>
      </c>
      <c r="AO286" s="283">
        <v>13077.517000000003</v>
      </c>
      <c r="AP286" s="283">
        <v>13048.011600000003</v>
      </c>
      <c r="AQ286" s="283">
        <v>13018.506200000003</v>
      </c>
      <c r="AR286" s="283">
        <v>12989.000800000002</v>
      </c>
      <c r="AS286" s="283">
        <v>12959.4954</v>
      </c>
      <c r="AT286" s="283">
        <v>12929.99</v>
      </c>
      <c r="AU286" s="283">
        <v>12895.582500000006</v>
      </c>
      <c r="AV286" s="283">
        <v>12861.175000000012</v>
      </c>
      <c r="AW286" s="283">
        <v>12826.767500000018</v>
      </c>
      <c r="AX286" s="283">
        <v>12792.360000000024</v>
      </c>
      <c r="AY286" s="283">
        <v>12756.145000000019</v>
      </c>
      <c r="AZ286" s="283">
        <v>12719.930000000011</v>
      </c>
      <c r="BA286" s="283">
        <v>12683.715000000006</v>
      </c>
      <c r="BB286" s="283">
        <v>12647.5</v>
      </c>
      <c r="BC286" s="283">
        <v>12610.627500000002</v>
      </c>
      <c r="BD286" s="283">
        <v>12573.755000000006</v>
      </c>
      <c r="BE286" s="283">
        <v>12536.882500000009</v>
      </c>
      <c r="BF286" s="283">
        <v>12500.010000000011</v>
      </c>
      <c r="BG286" s="283">
        <v>12462.507500000007</v>
      </c>
      <c r="BH286" s="283">
        <v>12425.005000000005</v>
      </c>
      <c r="BI286" s="283">
        <v>12387.502500000002</v>
      </c>
      <c r="BJ286" s="283">
        <v>12350</v>
      </c>
      <c r="BK286" s="283">
        <v>12303.130000000003</v>
      </c>
      <c r="BL286" s="283">
        <v>12256.260000000006</v>
      </c>
      <c r="BM286" s="283">
        <v>12209.390000000009</v>
      </c>
      <c r="BN286" s="283">
        <v>12162.520000000011</v>
      </c>
      <c r="BO286" s="283">
        <v>12118.332500000008</v>
      </c>
      <c r="BP286" s="283">
        <v>12074.145000000002</v>
      </c>
      <c r="BQ286" s="283">
        <v>12029.957499999999</v>
      </c>
      <c r="BR286" s="283">
        <v>11985.769999999995</v>
      </c>
      <c r="BS286" s="283">
        <v>11910.54749999999</v>
      </c>
      <c r="BT286" s="283">
        <v>11835.324999999986</v>
      </c>
      <c r="BU286" s="283">
        <v>11760.102499999983</v>
      </c>
      <c r="BV286" s="283">
        <v>11684.879999999979</v>
      </c>
      <c r="BW286" s="283">
        <v>11618.659999999985</v>
      </c>
      <c r="BX286" s="283">
        <v>11552.43999999999</v>
      </c>
      <c r="BY286" s="283">
        <v>11486.219999999994</v>
      </c>
      <c r="BZ286" s="283">
        <v>11420</v>
      </c>
      <c r="CA286" s="283">
        <v>11342.505000000001</v>
      </c>
      <c r="CB286" s="283">
        <v>11265.010000000002</v>
      </c>
      <c r="CC286" s="283">
        <v>11187.515000000003</v>
      </c>
      <c r="CD286" s="283">
        <v>11110.020000000004</v>
      </c>
      <c r="CE286" s="283">
        <v>11036.252500000002</v>
      </c>
      <c r="CF286" s="283">
        <v>10962.485000000002</v>
      </c>
      <c r="CG286" s="283">
        <v>10888.717500000001</v>
      </c>
      <c r="CH286" s="283">
        <v>10814.949999999999</v>
      </c>
      <c r="CI286" s="283">
        <v>10759.962499999998</v>
      </c>
      <c r="CJ286" s="283">
        <v>10704.974999999999</v>
      </c>
      <c r="CK286" s="283">
        <v>10649.987499999999</v>
      </c>
      <c r="CL286" s="283">
        <v>10595</v>
      </c>
      <c r="CM286" s="283">
        <v>10529.355000000003</v>
      </c>
      <c r="CN286" s="283">
        <v>10463.710000000006</v>
      </c>
      <c r="CO286" s="283">
        <v>10398.06500000001</v>
      </c>
      <c r="CP286" s="283">
        <v>10332.420000000013</v>
      </c>
      <c r="CQ286" s="283">
        <v>10265.555000000008</v>
      </c>
      <c r="CR286" s="283">
        <v>10198.690000000002</v>
      </c>
      <c r="CS286" s="283">
        <v>10131.824999999997</v>
      </c>
      <c r="CT286" s="283">
        <v>10064.959999999992</v>
      </c>
      <c r="CU286" s="283">
        <v>10001.839999999993</v>
      </c>
      <c r="CV286" s="283">
        <v>9938.7199999999921</v>
      </c>
      <c r="CW286" s="283">
        <v>9875.5999999999931</v>
      </c>
      <c r="CX286" s="283">
        <v>9812.4799999999941</v>
      </c>
      <c r="CY286" s="283">
        <v>9748.7650000000031</v>
      </c>
      <c r="CZ286" s="283">
        <v>9685.0500000000102</v>
      </c>
      <c r="DA286" s="283">
        <v>9621.3350000000173</v>
      </c>
      <c r="DB286" s="283">
        <v>9557.6200000000244</v>
      </c>
    </row>
    <row r="287" spans="5:106" s="283" customFormat="1">
      <c r="E287" s="283">
        <v>-34</v>
      </c>
      <c r="F287" s="284">
        <v>13363.999999999975</v>
      </c>
      <c r="G287" s="283">
        <v>13362.215999999975</v>
      </c>
      <c r="H287" s="283">
        <v>13360.431999999977</v>
      </c>
      <c r="I287" s="283">
        <v>13358.647999999979</v>
      </c>
      <c r="J287" s="283">
        <v>13356.86399999998</v>
      </c>
      <c r="K287" s="283">
        <v>13355.079999999982</v>
      </c>
      <c r="L287" s="283">
        <v>13353.295999999984</v>
      </c>
      <c r="M287" s="283">
        <v>13351.511999999986</v>
      </c>
      <c r="N287" s="283">
        <v>13349.727999999988</v>
      </c>
      <c r="O287" s="283">
        <v>13347.94399999999</v>
      </c>
      <c r="P287" s="283">
        <v>13346.159999999993</v>
      </c>
      <c r="Q287" s="283">
        <v>13344.893999999993</v>
      </c>
      <c r="R287" s="283">
        <v>13343.627999999992</v>
      </c>
      <c r="S287" s="283">
        <v>13342.36199999999</v>
      </c>
      <c r="T287" s="283">
        <v>13341.09599999999</v>
      </c>
      <c r="U287" s="283">
        <v>13339.829999999989</v>
      </c>
      <c r="V287" s="283">
        <v>13338.563999999988</v>
      </c>
      <c r="W287" s="283">
        <v>13337.297999999986</v>
      </c>
      <c r="X287" s="283">
        <v>13336.031999999985</v>
      </c>
      <c r="Y287" s="283">
        <v>13334.765999999983</v>
      </c>
      <c r="Z287" s="283">
        <v>13333.499999999982</v>
      </c>
      <c r="AA287" s="283">
        <v>13321.754399999983</v>
      </c>
      <c r="AB287" s="283">
        <v>13310.008799999987</v>
      </c>
      <c r="AC287" s="283">
        <v>13298.26319999999</v>
      </c>
      <c r="AD287" s="283">
        <v>13286.517599999992</v>
      </c>
      <c r="AE287" s="283">
        <v>13274.771999999994</v>
      </c>
      <c r="AF287" s="283">
        <v>13263.026399999997</v>
      </c>
      <c r="AG287" s="283">
        <v>13251.2808</v>
      </c>
      <c r="AH287" s="283">
        <v>13239.535200000002</v>
      </c>
      <c r="AI287" s="283">
        <v>13227.789600000006</v>
      </c>
      <c r="AJ287" s="283">
        <v>13216.044000000009</v>
      </c>
      <c r="AK287" s="283">
        <v>13186.638600000009</v>
      </c>
      <c r="AL287" s="283">
        <v>13157.233200000008</v>
      </c>
      <c r="AM287" s="283">
        <v>13127.827800000006</v>
      </c>
      <c r="AN287" s="283">
        <v>13098.422400000007</v>
      </c>
      <c r="AO287" s="283">
        <v>13069.017000000007</v>
      </c>
      <c r="AP287" s="283">
        <v>13039.611600000006</v>
      </c>
      <c r="AQ287" s="283">
        <v>13010.206200000004</v>
      </c>
      <c r="AR287" s="283">
        <v>12980.800800000003</v>
      </c>
      <c r="AS287" s="283">
        <v>12951.395400000001</v>
      </c>
      <c r="AT287" s="283">
        <v>12921.99</v>
      </c>
      <c r="AU287" s="283">
        <v>12887.207500000006</v>
      </c>
      <c r="AV287" s="283">
        <v>12852.425000000012</v>
      </c>
      <c r="AW287" s="283">
        <v>12817.642500000018</v>
      </c>
      <c r="AX287" s="283">
        <v>12782.860000000024</v>
      </c>
      <c r="AY287" s="283">
        <v>12746.895000000019</v>
      </c>
      <c r="AZ287" s="283">
        <v>12710.930000000011</v>
      </c>
      <c r="BA287" s="283">
        <v>12674.965000000006</v>
      </c>
      <c r="BB287" s="283">
        <v>12639</v>
      </c>
      <c r="BC287" s="283">
        <v>12602.252500000002</v>
      </c>
      <c r="BD287" s="283">
        <v>12565.505000000006</v>
      </c>
      <c r="BE287" s="283">
        <v>12528.757500000009</v>
      </c>
      <c r="BF287" s="283">
        <v>12492.010000000011</v>
      </c>
      <c r="BG287" s="283">
        <v>12454.007500000007</v>
      </c>
      <c r="BH287" s="283">
        <v>12416.005000000005</v>
      </c>
      <c r="BI287" s="283">
        <v>12378.002500000002</v>
      </c>
      <c r="BJ287" s="283">
        <v>12340</v>
      </c>
      <c r="BK287" s="283">
        <v>12294.460000000003</v>
      </c>
      <c r="BL287" s="283">
        <v>12248.920000000006</v>
      </c>
      <c r="BM287" s="283">
        <v>12203.380000000008</v>
      </c>
      <c r="BN287" s="283">
        <v>12157.840000000011</v>
      </c>
      <c r="BO287" s="283">
        <v>12131.36666666668</v>
      </c>
      <c r="BP287" s="283">
        <v>12104.893333333346</v>
      </c>
      <c r="BQ287" s="283">
        <v>12078.420000000013</v>
      </c>
      <c r="BR287" s="283">
        <v>11998.899999999994</v>
      </c>
      <c r="BS287" s="283">
        <v>11923.64499999999</v>
      </c>
      <c r="BT287" s="283">
        <v>11848.389999999987</v>
      </c>
      <c r="BU287" s="283">
        <v>11773.134999999984</v>
      </c>
      <c r="BV287" s="283">
        <v>11697.879999999979</v>
      </c>
      <c r="BW287" s="283">
        <v>11630.909999999985</v>
      </c>
      <c r="BX287" s="283">
        <v>11563.93999999999</v>
      </c>
      <c r="BY287" s="283">
        <v>11496.969999999994</v>
      </c>
      <c r="BZ287" s="283">
        <v>11430</v>
      </c>
      <c r="CA287" s="283">
        <v>11352.505000000001</v>
      </c>
      <c r="CB287" s="283">
        <v>11275.010000000002</v>
      </c>
      <c r="CC287" s="283">
        <v>11197.515000000003</v>
      </c>
      <c r="CD287" s="283">
        <v>11120.020000000004</v>
      </c>
      <c r="CE287" s="283">
        <v>11045.502500000002</v>
      </c>
      <c r="CF287" s="283">
        <v>10970.985000000002</v>
      </c>
      <c r="CG287" s="283">
        <v>10896.467500000001</v>
      </c>
      <c r="CH287" s="283">
        <v>10821.949999999999</v>
      </c>
      <c r="CI287" s="283">
        <v>10766.962499999998</v>
      </c>
      <c r="CJ287" s="283">
        <v>10711.974999999999</v>
      </c>
      <c r="CK287" s="283">
        <v>10656.987499999999</v>
      </c>
      <c r="CL287" s="283">
        <v>10602</v>
      </c>
      <c r="CM287" s="283">
        <v>10536.980000000003</v>
      </c>
      <c r="CN287" s="283">
        <v>10471.960000000006</v>
      </c>
      <c r="CO287" s="283">
        <v>10406.94000000001</v>
      </c>
      <c r="CP287" s="283">
        <v>10341.920000000013</v>
      </c>
      <c r="CQ287" s="283">
        <v>10275.180000000008</v>
      </c>
      <c r="CR287" s="283">
        <v>10208.440000000002</v>
      </c>
      <c r="CS287" s="283">
        <v>10141.699999999997</v>
      </c>
      <c r="CT287" s="283">
        <v>10074.959999999992</v>
      </c>
      <c r="CU287" s="283">
        <v>10011.214999999993</v>
      </c>
      <c r="CV287" s="283">
        <v>9947.4699999999921</v>
      </c>
      <c r="CW287" s="283">
        <v>9883.7249999999931</v>
      </c>
      <c r="CX287" s="283">
        <v>9819.9799999999941</v>
      </c>
      <c r="CY287" s="283">
        <v>9756.0150000000031</v>
      </c>
      <c r="CZ287" s="283">
        <v>9692.0500000000102</v>
      </c>
      <c r="DA287" s="283">
        <v>9628.0850000000173</v>
      </c>
      <c r="DB287" s="283">
        <v>9564.1200000000244</v>
      </c>
    </row>
    <row r="288" spans="5:106" s="283" customFormat="1">
      <c r="E288" s="283">
        <v>-33</v>
      </c>
      <c r="F288" s="284">
        <v>13357.999999999975</v>
      </c>
      <c r="G288" s="283">
        <v>13355.915999999976</v>
      </c>
      <c r="H288" s="283">
        <v>13353.831999999979</v>
      </c>
      <c r="I288" s="283">
        <v>13351.747999999981</v>
      </c>
      <c r="J288" s="283">
        <v>13349.663999999982</v>
      </c>
      <c r="K288" s="283">
        <v>13347.579999999984</v>
      </c>
      <c r="L288" s="283">
        <v>13345.495999999986</v>
      </c>
      <c r="M288" s="283">
        <v>13343.411999999989</v>
      </c>
      <c r="N288" s="283">
        <v>13341.32799999999</v>
      </c>
      <c r="O288" s="283">
        <v>13339.243999999992</v>
      </c>
      <c r="P288" s="283">
        <v>13337.159999999993</v>
      </c>
      <c r="Q288" s="283">
        <v>13335.693999999992</v>
      </c>
      <c r="R288" s="283">
        <v>13334.22799999999</v>
      </c>
      <c r="S288" s="283">
        <v>13332.761999999988</v>
      </c>
      <c r="T288" s="283">
        <v>13331.295999999988</v>
      </c>
      <c r="U288" s="283">
        <v>13329.829999999987</v>
      </c>
      <c r="V288" s="283">
        <v>13328.363999999985</v>
      </c>
      <c r="W288" s="283">
        <v>13326.897999999983</v>
      </c>
      <c r="X288" s="283">
        <v>13325.431999999983</v>
      </c>
      <c r="Y288" s="283">
        <v>13323.965999999982</v>
      </c>
      <c r="Z288" s="283">
        <v>13322.499999999982</v>
      </c>
      <c r="AA288" s="283">
        <v>13310.954399999984</v>
      </c>
      <c r="AB288" s="283">
        <v>13299.408799999988</v>
      </c>
      <c r="AC288" s="283">
        <v>13287.863199999993</v>
      </c>
      <c r="AD288" s="283">
        <v>13276.317599999995</v>
      </c>
      <c r="AE288" s="283">
        <v>13264.771999999997</v>
      </c>
      <c r="AF288" s="283">
        <v>13253.2264</v>
      </c>
      <c r="AG288" s="283">
        <v>13241.680800000002</v>
      </c>
      <c r="AH288" s="283">
        <v>13230.135200000004</v>
      </c>
      <c r="AI288" s="283">
        <v>13218.589600000007</v>
      </c>
      <c r="AJ288" s="283">
        <v>13207.044000000009</v>
      </c>
      <c r="AK288" s="283">
        <v>13177.738600000008</v>
      </c>
      <c r="AL288" s="283">
        <v>13148.433200000009</v>
      </c>
      <c r="AM288" s="283">
        <v>13119.127800000007</v>
      </c>
      <c r="AN288" s="283">
        <v>13089.822400000006</v>
      </c>
      <c r="AO288" s="283">
        <v>13060.517000000005</v>
      </c>
      <c r="AP288" s="283">
        <v>13031.211600000004</v>
      </c>
      <c r="AQ288" s="283">
        <v>13001.906200000003</v>
      </c>
      <c r="AR288" s="283">
        <v>12972.600800000002</v>
      </c>
      <c r="AS288" s="283">
        <v>12943.295400000001</v>
      </c>
      <c r="AT288" s="283">
        <v>12913.99</v>
      </c>
      <c r="AU288" s="283">
        <v>12878.832500000006</v>
      </c>
      <c r="AV288" s="283">
        <v>12843.675000000012</v>
      </c>
      <c r="AW288" s="283">
        <v>12808.517500000018</v>
      </c>
      <c r="AX288" s="283">
        <v>12773.360000000024</v>
      </c>
      <c r="AY288" s="283">
        <v>12737.645000000019</v>
      </c>
      <c r="AZ288" s="283">
        <v>12701.930000000011</v>
      </c>
      <c r="BA288" s="283">
        <v>12666.215000000006</v>
      </c>
      <c r="BB288" s="283">
        <v>12630.5</v>
      </c>
      <c r="BC288" s="283">
        <v>12593.877500000002</v>
      </c>
      <c r="BD288" s="283">
        <v>12557.255000000006</v>
      </c>
      <c r="BE288" s="283">
        <v>12520.632500000009</v>
      </c>
      <c r="BF288" s="283">
        <v>12484.010000000011</v>
      </c>
      <c r="BG288" s="283">
        <v>12445.507500000007</v>
      </c>
      <c r="BH288" s="283">
        <v>12407.005000000005</v>
      </c>
      <c r="BI288" s="283">
        <v>12368.502500000002</v>
      </c>
      <c r="BJ288" s="283">
        <v>12330</v>
      </c>
      <c r="BK288" s="283">
        <v>12285.790000000003</v>
      </c>
      <c r="BL288" s="283">
        <v>12241.580000000005</v>
      </c>
      <c r="BM288" s="283">
        <v>12197.370000000008</v>
      </c>
      <c r="BN288" s="283">
        <v>12153.160000000011</v>
      </c>
      <c r="BO288" s="283">
        <v>12117.877500000006</v>
      </c>
      <c r="BP288" s="283">
        <v>12082.595000000003</v>
      </c>
      <c r="BQ288" s="283">
        <v>12047.312499999998</v>
      </c>
      <c r="BR288" s="283">
        <v>12012.029999999993</v>
      </c>
      <c r="BS288" s="283">
        <v>11936.742499999989</v>
      </c>
      <c r="BT288" s="283">
        <v>11861.454999999987</v>
      </c>
      <c r="BU288" s="283">
        <v>11786.167499999983</v>
      </c>
      <c r="BV288" s="283">
        <v>11710.879999999979</v>
      </c>
      <c r="BW288" s="283">
        <v>11643.159999999985</v>
      </c>
      <c r="BX288" s="283">
        <v>11575.43999999999</v>
      </c>
      <c r="BY288" s="283">
        <v>11507.719999999994</v>
      </c>
      <c r="BZ288" s="283">
        <v>11440</v>
      </c>
      <c r="CA288" s="283">
        <v>11362.505000000001</v>
      </c>
      <c r="CB288" s="283">
        <v>11285.010000000002</v>
      </c>
      <c r="CC288" s="283">
        <v>11207.515000000003</v>
      </c>
      <c r="CD288" s="283">
        <v>11130.020000000004</v>
      </c>
      <c r="CE288" s="283">
        <v>11054.752500000002</v>
      </c>
      <c r="CF288" s="283">
        <v>10979.485000000002</v>
      </c>
      <c r="CG288" s="283">
        <v>10904.217500000001</v>
      </c>
      <c r="CH288" s="283">
        <v>10828.949999999999</v>
      </c>
      <c r="CI288" s="283">
        <v>10773.962499999998</v>
      </c>
      <c r="CJ288" s="283">
        <v>10718.974999999999</v>
      </c>
      <c r="CK288" s="283">
        <v>10663.987499999999</v>
      </c>
      <c r="CL288" s="283">
        <v>10609</v>
      </c>
      <c r="CM288" s="283">
        <v>10544.605000000003</v>
      </c>
      <c r="CN288" s="283">
        <v>10480.210000000006</v>
      </c>
      <c r="CO288" s="283">
        <v>10415.81500000001</v>
      </c>
      <c r="CP288" s="283">
        <v>10351.420000000013</v>
      </c>
      <c r="CQ288" s="283">
        <v>10284.805000000008</v>
      </c>
      <c r="CR288" s="283">
        <v>10218.190000000002</v>
      </c>
      <c r="CS288" s="283">
        <v>10151.574999999997</v>
      </c>
      <c r="CT288" s="283">
        <v>10084.959999999992</v>
      </c>
      <c r="CU288" s="283">
        <v>10020.589999999993</v>
      </c>
      <c r="CV288" s="283">
        <v>9956.2199999999921</v>
      </c>
      <c r="CW288" s="283">
        <v>9891.8499999999931</v>
      </c>
      <c r="CX288" s="283">
        <v>9827.4799999999941</v>
      </c>
      <c r="CY288" s="283">
        <v>9763.2650000000031</v>
      </c>
      <c r="CZ288" s="283">
        <v>9699.0500000000102</v>
      </c>
      <c r="DA288" s="283">
        <v>9634.8350000000173</v>
      </c>
      <c r="DB288" s="283">
        <v>9570.6200000000244</v>
      </c>
    </row>
    <row r="289" spans="5:106" s="283" customFormat="1">
      <c r="E289" s="283">
        <v>-32</v>
      </c>
      <c r="F289" s="284">
        <v>13351.999999999975</v>
      </c>
      <c r="G289" s="283">
        <v>13349.615999999976</v>
      </c>
      <c r="H289" s="283">
        <v>13347.231999999978</v>
      </c>
      <c r="I289" s="283">
        <v>13344.84799999998</v>
      </c>
      <c r="J289" s="283">
        <v>13342.463999999982</v>
      </c>
      <c r="K289" s="283">
        <v>13340.079999999984</v>
      </c>
      <c r="L289" s="283">
        <v>13337.695999999985</v>
      </c>
      <c r="M289" s="283">
        <v>13335.311999999987</v>
      </c>
      <c r="N289" s="283">
        <v>13332.927999999989</v>
      </c>
      <c r="O289" s="283">
        <v>13330.543999999991</v>
      </c>
      <c r="P289" s="283">
        <v>13328.159999999993</v>
      </c>
      <c r="Q289" s="283">
        <v>13326.493999999992</v>
      </c>
      <c r="R289" s="283">
        <v>13324.82799999999</v>
      </c>
      <c r="S289" s="283">
        <v>13323.161999999989</v>
      </c>
      <c r="T289" s="283">
        <v>13321.495999999988</v>
      </c>
      <c r="U289" s="283">
        <v>13319.829999999987</v>
      </c>
      <c r="V289" s="283">
        <v>13318.163999999986</v>
      </c>
      <c r="W289" s="283">
        <v>13316.497999999985</v>
      </c>
      <c r="X289" s="283">
        <v>13314.831999999984</v>
      </c>
      <c r="Y289" s="283">
        <v>13313.165999999983</v>
      </c>
      <c r="Z289" s="283">
        <v>13311.499999999982</v>
      </c>
      <c r="AA289" s="283">
        <v>13300.154399999985</v>
      </c>
      <c r="AB289" s="283">
        <v>13288.808799999986</v>
      </c>
      <c r="AC289" s="283">
        <v>13277.463199999987</v>
      </c>
      <c r="AD289" s="283">
        <v>13266.11759999999</v>
      </c>
      <c r="AE289" s="283">
        <v>13254.771999999994</v>
      </c>
      <c r="AF289" s="283">
        <v>13243.426399999997</v>
      </c>
      <c r="AG289" s="283">
        <v>13232.0808</v>
      </c>
      <c r="AH289" s="283">
        <v>13220.735200000003</v>
      </c>
      <c r="AI289" s="283">
        <v>13209.389600000006</v>
      </c>
      <c r="AJ289" s="283">
        <v>13198.044000000009</v>
      </c>
      <c r="AK289" s="283">
        <v>13168.838600000006</v>
      </c>
      <c r="AL289" s="283">
        <v>13139.633200000006</v>
      </c>
      <c r="AM289" s="283">
        <v>13110.427800000005</v>
      </c>
      <c r="AN289" s="283">
        <v>13081.222400000004</v>
      </c>
      <c r="AO289" s="283">
        <v>13052.017000000003</v>
      </c>
      <c r="AP289" s="283">
        <v>13022.811600000003</v>
      </c>
      <c r="AQ289" s="283">
        <v>12993.606200000002</v>
      </c>
      <c r="AR289" s="283">
        <v>12964.400800000001</v>
      </c>
      <c r="AS289" s="283">
        <v>12935.195400000001</v>
      </c>
      <c r="AT289" s="283">
        <v>12905.99</v>
      </c>
      <c r="AU289" s="283">
        <v>12870.457500000006</v>
      </c>
      <c r="AV289" s="283">
        <v>12834.925000000012</v>
      </c>
      <c r="AW289" s="283">
        <v>12799.392500000018</v>
      </c>
      <c r="AX289" s="283">
        <v>12763.860000000024</v>
      </c>
      <c r="AY289" s="283">
        <v>12728.395000000019</v>
      </c>
      <c r="AZ289" s="283">
        <v>12692.930000000011</v>
      </c>
      <c r="BA289" s="283">
        <v>12657.465000000006</v>
      </c>
      <c r="BB289" s="283">
        <v>12622</v>
      </c>
      <c r="BC289" s="283">
        <v>12585.502500000002</v>
      </c>
      <c r="BD289" s="283">
        <v>12549.005000000006</v>
      </c>
      <c r="BE289" s="283">
        <v>12512.507500000009</v>
      </c>
      <c r="BF289" s="283">
        <v>12476.010000000011</v>
      </c>
      <c r="BG289" s="283">
        <v>12437.007500000007</v>
      </c>
      <c r="BH289" s="283">
        <v>12398.005000000005</v>
      </c>
      <c r="BI289" s="283">
        <v>12359.002500000002</v>
      </c>
      <c r="BJ289" s="283">
        <v>12320</v>
      </c>
      <c r="BK289" s="283">
        <v>12277.120000000003</v>
      </c>
      <c r="BL289" s="283">
        <v>12234.240000000005</v>
      </c>
      <c r="BM289" s="283">
        <v>12191.360000000008</v>
      </c>
      <c r="BN289" s="283">
        <v>12148.48000000001</v>
      </c>
      <c r="BO289" s="283">
        <v>12117.650000000005</v>
      </c>
      <c r="BP289" s="283">
        <v>12086.820000000002</v>
      </c>
      <c r="BQ289" s="283">
        <v>12055.989999999998</v>
      </c>
      <c r="BR289" s="283">
        <v>12025.159999999993</v>
      </c>
      <c r="BS289" s="283">
        <v>11949.839999999989</v>
      </c>
      <c r="BT289" s="283">
        <v>11874.519999999986</v>
      </c>
      <c r="BU289" s="283">
        <v>11799.199999999983</v>
      </c>
      <c r="BV289" s="283">
        <v>11723.879999999979</v>
      </c>
      <c r="BW289" s="283">
        <v>11655.409999999985</v>
      </c>
      <c r="BX289" s="283">
        <v>11586.93999999999</v>
      </c>
      <c r="BY289" s="283">
        <v>11518.469999999994</v>
      </c>
      <c r="BZ289" s="283">
        <v>11450</v>
      </c>
      <c r="CA289" s="283">
        <v>11372.505000000001</v>
      </c>
      <c r="CB289" s="283">
        <v>11295.010000000002</v>
      </c>
      <c r="CC289" s="283">
        <v>11217.515000000003</v>
      </c>
      <c r="CD289" s="283">
        <v>11140.020000000004</v>
      </c>
      <c r="CE289" s="283">
        <v>11064.002500000002</v>
      </c>
      <c r="CF289" s="283">
        <v>10987.985000000002</v>
      </c>
      <c r="CG289" s="283">
        <v>10911.967500000001</v>
      </c>
      <c r="CH289" s="283">
        <v>10835.949999999999</v>
      </c>
      <c r="CI289" s="283">
        <v>10780.962499999998</v>
      </c>
      <c r="CJ289" s="283">
        <v>10725.974999999999</v>
      </c>
      <c r="CK289" s="283">
        <v>10670.987499999999</v>
      </c>
      <c r="CL289" s="283">
        <v>10616</v>
      </c>
      <c r="CM289" s="283">
        <v>10552.230000000003</v>
      </c>
      <c r="CN289" s="283">
        <v>10488.460000000006</v>
      </c>
      <c r="CO289" s="283">
        <v>10424.69000000001</v>
      </c>
      <c r="CP289" s="283">
        <v>10360.920000000013</v>
      </c>
      <c r="CQ289" s="283">
        <v>10294.430000000008</v>
      </c>
      <c r="CR289" s="283">
        <v>10227.940000000002</v>
      </c>
      <c r="CS289" s="283">
        <v>10161.449999999997</v>
      </c>
      <c r="CT289" s="283">
        <v>10094.959999999992</v>
      </c>
      <c r="CU289" s="283">
        <v>10029.964999999993</v>
      </c>
      <c r="CV289" s="283">
        <v>9964.9699999999921</v>
      </c>
      <c r="CW289" s="283">
        <v>9899.9749999999931</v>
      </c>
      <c r="CX289" s="283">
        <v>9834.9799999999941</v>
      </c>
      <c r="CY289" s="283">
        <v>9770.5150000000031</v>
      </c>
      <c r="CZ289" s="283">
        <v>9706.0500000000102</v>
      </c>
      <c r="DA289" s="283">
        <v>9641.5850000000173</v>
      </c>
      <c r="DB289" s="283">
        <v>9577.1200000000244</v>
      </c>
    </row>
    <row r="290" spans="5:106" s="283" customFormat="1">
      <c r="E290" s="283">
        <v>-31</v>
      </c>
      <c r="F290" s="284">
        <v>13345.999999999975</v>
      </c>
      <c r="G290" s="283">
        <v>13343.315999999977</v>
      </c>
      <c r="H290" s="283">
        <v>13340.631999999978</v>
      </c>
      <c r="I290" s="283">
        <v>13337.947999999978</v>
      </c>
      <c r="J290" s="283">
        <v>13335.263999999981</v>
      </c>
      <c r="K290" s="283">
        <v>13332.579999999984</v>
      </c>
      <c r="L290" s="283">
        <v>13329.895999999984</v>
      </c>
      <c r="M290" s="283">
        <v>13327.211999999985</v>
      </c>
      <c r="N290" s="283">
        <v>13324.527999999988</v>
      </c>
      <c r="O290" s="283">
        <v>13321.84399999999</v>
      </c>
      <c r="P290" s="283">
        <v>13319.159999999993</v>
      </c>
      <c r="Q290" s="283">
        <v>13317.293999999991</v>
      </c>
      <c r="R290" s="283">
        <v>13315.427999999991</v>
      </c>
      <c r="S290" s="283">
        <v>13313.561999999991</v>
      </c>
      <c r="T290" s="283">
        <v>13311.695999999989</v>
      </c>
      <c r="U290" s="283">
        <v>13309.829999999987</v>
      </c>
      <c r="V290" s="283">
        <v>13307.963999999987</v>
      </c>
      <c r="W290" s="283">
        <v>13306.097999999987</v>
      </c>
      <c r="X290" s="283">
        <v>13304.231999999985</v>
      </c>
      <c r="Y290" s="283">
        <v>13302.365999999984</v>
      </c>
      <c r="Z290" s="283">
        <v>13300.499999999982</v>
      </c>
      <c r="AA290" s="283">
        <v>13289.354399999986</v>
      </c>
      <c r="AB290" s="283">
        <v>13278.208799999988</v>
      </c>
      <c r="AC290" s="283">
        <v>13267.06319999999</v>
      </c>
      <c r="AD290" s="283">
        <v>13255.917599999993</v>
      </c>
      <c r="AE290" s="283">
        <v>13244.771999999997</v>
      </c>
      <c r="AF290" s="283">
        <v>13233.626399999999</v>
      </c>
      <c r="AG290" s="283">
        <v>13222.480800000001</v>
      </c>
      <c r="AH290" s="283">
        <v>13211.335200000005</v>
      </c>
      <c r="AI290" s="283">
        <v>13200.189600000007</v>
      </c>
      <c r="AJ290" s="283">
        <v>13189.044000000009</v>
      </c>
      <c r="AK290" s="283">
        <v>13159.938600000009</v>
      </c>
      <c r="AL290" s="283">
        <v>13130.833200000006</v>
      </c>
      <c r="AM290" s="283">
        <v>13101.727800000004</v>
      </c>
      <c r="AN290" s="283">
        <v>13072.622400000004</v>
      </c>
      <c r="AO290" s="283">
        <v>13043.517000000003</v>
      </c>
      <c r="AP290" s="283">
        <v>13014.411600000001</v>
      </c>
      <c r="AQ290" s="283">
        <v>12985.306200000001</v>
      </c>
      <c r="AR290" s="283">
        <v>12956.200800000001</v>
      </c>
      <c r="AS290" s="283">
        <v>12927.0954</v>
      </c>
      <c r="AT290" s="283">
        <v>12897.99</v>
      </c>
      <c r="AU290" s="283">
        <v>12862.082500000006</v>
      </c>
      <c r="AV290" s="283">
        <v>12826.175000000012</v>
      </c>
      <c r="AW290" s="283">
        <v>12790.267500000018</v>
      </c>
      <c r="AX290" s="283">
        <v>12754.360000000024</v>
      </c>
      <c r="AY290" s="283">
        <v>12719.145000000019</v>
      </c>
      <c r="AZ290" s="283">
        <v>12683.930000000011</v>
      </c>
      <c r="BA290" s="283">
        <v>12648.715000000006</v>
      </c>
      <c r="BB290" s="283">
        <v>12613.5</v>
      </c>
      <c r="BC290" s="283">
        <v>12577.127500000002</v>
      </c>
      <c r="BD290" s="283">
        <v>12540.755000000006</v>
      </c>
      <c r="BE290" s="283">
        <v>12504.382500000009</v>
      </c>
      <c r="BF290" s="283">
        <v>12468.010000000011</v>
      </c>
      <c r="BG290" s="283">
        <v>12428.507500000007</v>
      </c>
      <c r="BH290" s="283">
        <v>12389.005000000005</v>
      </c>
      <c r="BI290" s="283">
        <v>12349.502500000002</v>
      </c>
      <c r="BJ290" s="283">
        <v>12310</v>
      </c>
      <c r="BK290" s="283">
        <v>12268.450000000003</v>
      </c>
      <c r="BL290" s="283">
        <v>12226.900000000005</v>
      </c>
      <c r="BM290" s="283">
        <v>12185.350000000008</v>
      </c>
      <c r="BN290" s="283">
        <v>12143.80000000001</v>
      </c>
      <c r="BO290" s="283">
        <v>12112.705000000005</v>
      </c>
      <c r="BP290" s="283">
        <v>12081.610000000002</v>
      </c>
      <c r="BQ290" s="283">
        <v>12050.514999999998</v>
      </c>
      <c r="BR290" s="283">
        <v>12019.419999999993</v>
      </c>
      <c r="BS290" s="283">
        <v>11948.784999999989</v>
      </c>
      <c r="BT290" s="283">
        <v>11878.149999999987</v>
      </c>
      <c r="BU290" s="283">
        <v>11807.514999999983</v>
      </c>
      <c r="BV290" s="283">
        <v>11736.879999999979</v>
      </c>
      <c r="BW290" s="283">
        <v>11667.659999999985</v>
      </c>
      <c r="BX290" s="283">
        <v>11598.43999999999</v>
      </c>
      <c r="BY290" s="283">
        <v>11529.219999999994</v>
      </c>
      <c r="BZ290" s="283">
        <v>11460</v>
      </c>
      <c r="CA290" s="283">
        <v>11382.505000000001</v>
      </c>
      <c r="CB290" s="283">
        <v>11305.010000000002</v>
      </c>
      <c r="CC290" s="283">
        <v>11227.515000000003</v>
      </c>
      <c r="CD290" s="283">
        <v>11150.020000000004</v>
      </c>
      <c r="CE290" s="283">
        <v>11073.252500000002</v>
      </c>
      <c r="CF290" s="283">
        <v>10996.485000000002</v>
      </c>
      <c r="CG290" s="283">
        <v>10919.717500000001</v>
      </c>
      <c r="CH290" s="283">
        <v>10842.949999999999</v>
      </c>
      <c r="CI290" s="283">
        <v>10787.962499999998</v>
      </c>
      <c r="CJ290" s="283">
        <v>10732.974999999999</v>
      </c>
      <c r="CK290" s="283">
        <v>10677.987499999999</v>
      </c>
      <c r="CL290" s="283">
        <v>10623</v>
      </c>
      <c r="CM290" s="283">
        <v>10559.855000000003</v>
      </c>
      <c r="CN290" s="283">
        <v>10496.710000000006</v>
      </c>
      <c r="CO290" s="283">
        <v>10433.56500000001</v>
      </c>
      <c r="CP290" s="283">
        <v>10370.420000000013</v>
      </c>
      <c r="CQ290" s="283">
        <v>10304.055000000008</v>
      </c>
      <c r="CR290" s="283">
        <v>10237.690000000002</v>
      </c>
      <c r="CS290" s="283">
        <v>10171.324999999997</v>
      </c>
      <c r="CT290" s="283">
        <v>10104.959999999992</v>
      </c>
      <c r="CU290" s="283">
        <v>10039.339999999993</v>
      </c>
      <c r="CV290" s="283">
        <v>9973.7199999999921</v>
      </c>
      <c r="CW290" s="283">
        <v>9908.0999999999931</v>
      </c>
      <c r="CX290" s="283">
        <v>9842.4799999999941</v>
      </c>
      <c r="CY290" s="283">
        <v>9777.7650000000031</v>
      </c>
      <c r="CZ290" s="283">
        <v>9713.0500000000102</v>
      </c>
      <c r="DA290" s="283">
        <v>9648.3350000000173</v>
      </c>
      <c r="DB290" s="283">
        <v>9583.6200000000244</v>
      </c>
    </row>
    <row r="291" spans="5:106" s="283" customFormat="1">
      <c r="E291" s="283">
        <v>-30</v>
      </c>
      <c r="F291" s="284">
        <v>13339.999999999975</v>
      </c>
      <c r="G291" s="283">
        <v>13337.015999999978</v>
      </c>
      <c r="H291" s="283">
        <v>13334.031999999979</v>
      </c>
      <c r="I291" s="283">
        <v>13331.047999999981</v>
      </c>
      <c r="J291" s="283">
        <v>13328.063999999984</v>
      </c>
      <c r="K291" s="283">
        <v>13325.079999999985</v>
      </c>
      <c r="L291" s="283">
        <v>13322.095999999987</v>
      </c>
      <c r="M291" s="283">
        <v>13319.111999999988</v>
      </c>
      <c r="N291" s="283">
        <v>13316.12799999999</v>
      </c>
      <c r="O291" s="283">
        <v>13313.143999999991</v>
      </c>
      <c r="P291" s="283">
        <v>13310.159999999993</v>
      </c>
      <c r="Q291" s="283">
        <v>13308.09399999999</v>
      </c>
      <c r="R291" s="283">
        <v>13306.027999999989</v>
      </c>
      <c r="S291" s="283">
        <v>13303.961999999989</v>
      </c>
      <c r="T291" s="283">
        <v>13301.895999999986</v>
      </c>
      <c r="U291" s="283">
        <v>13299.829999999985</v>
      </c>
      <c r="V291" s="283">
        <v>13297.763999999985</v>
      </c>
      <c r="W291" s="283">
        <v>13295.697999999984</v>
      </c>
      <c r="X291" s="283">
        <v>13293.631999999983</v>
      </c>
      <c r="Y291" s="283">
        <v>13291.565999999983</v>
      </c>
      <c r="Z291" s="283">
        <v>13289.499999999982</v>
      </c>
      <c r="AA291" s="283">
        <v>13278.554399999985</v>
      </c>
      <c r="AB291" s="283">
        <v>13267.608799999987</v>
      </c>
      <c r="AC291" s="283">
        <v>13256.66319999999</v>
      </c>
      <c r="AD291" s="283">
        <v>13245.717599999993</v>
      </c>
      <c r="AE291" s="283">
        <v>13234.771999999995</v>
      </c>
      <c r="AF291" s="283">
        <v>13223.826399999998</v>
      </c>
      <c r="AG291" s="283">
        <v>13212.880800000001</v>
      </c>
      <c r="AH291" s="283">
        <v>13201.935200000004</v>
      </c>
      <c r="AI291" s="283">
        <v>13190.989600000006</v>
      </c>
      <c r="AJ291" s="283">
        <v>13180.044000000009</v>
      </c>
      <c r="AK291" s="283">
        <v>13151.038600000007</v>
      </c>
      <c r="AL291" s="283">
        <v>13122.033200000007</v>
      </c>
      <c r="AM291" s="283">
        <v>13093.027800000007</v>
      </c>
      <c r="AN291" s="283">
        <v>13064.022400000005</v>
      </c>
      <c r="AO291" s="283">
        <v>13035.017000000003</v>
      </c>
      <c r="AP291" s="283">
        <v>13006.011600000003</v>
      </c>
      <c r="AQ291" s="283">
        <v>12977.006200000003</v>
      </c>
      <c r="AR291" s="283">
        <v>12948.000800000002</v>
      </c>
      <c r="AS291" s="283">
        <v>12918.9954</v>
      </c>
      <c r="AT291" s="283">
        <v>12889.99</v>
      </c>
      <c r="AU291" s="283">
        <v>12853.707500000006</v>
      </c>
      <c r="AV291" s="283">
        <v>12817.425000000012</v>
      </c>
      <c r="AW291" s="283">
        <v>12781.142500000018</v>
      </c>
      <c r="AX291" s="283">
        <v>12744.860000000024</v>
      </c>
      <c r="AY291" s="283">
        <v>12709.895000000019</v>
      </c>
      <c r="AZ291" s="283">
        <v>12674.930000000011</v>
      </c>
      <c r="BA291" s="283">
        <v>12639.965000000006</v>
      </c>
      <c r="BB291" s="283">
        <v>12605</v>
      </c>
      <c r="BC291" s="283">
        <v>12568.752500000002</v>
      </c>
      <c r="BD291" s="283">
        <v>12532.505000000006</v>
      </c>
      <c r="BE291" s="283">
        <v>12496.257500000009</v>
      </c>
      <c r="BF291" s="283">
        <v>12460.010000000011</v>
      </c>
      <c r="BG291" s="283">
        <v>12420.007500000007</v>
      </c>
      <c r="BH291" s="283">
        <v>12380.005000000005</v>
      </c>
      <c r="BI291" s="283">
        <v>12340.002500000002</v>
      </c>
      <c r="BJ291" s="283">
        <v>12300</v>
      </c>
      <c r="BK291" s="283">
        <v>12259.780000000002</v>
      </c>
      <c r="BL291" s="283">
        <v>12219.560000000005</v>
      </c>
      <c r="BM291" s="283">
        <v>12179.340000000007</v>
      </c>
      <c r="BN291" s="283">
        <v>12139.12000000001</v>
      </c>
      <c r="BO291" s="283">
        <v>12107.760000000006</v>
      </c>
      <c r="BP291" s="283">
        <v>12076.400000000001</v>
      </c>
      <c r="BQ291" s="283">
        <v>12045.039999999997</v>
      </c>
      <c r="BR291" s="283">
        <v>12013.679999999993</v>
      </c>
      <c r="BS291" s="283">
        <v>11975.159999999993</v>
      </c>
      <c r="BT291" s="283">
        <v>11881.779999999986</v>
      </c>
      <c r="BU291" s="283">
        <v>11815.829999999984</v>
      </c>
      <c r="BV291" s="283">
        <v>11749.879999999979</v>
      </c>
      <c r="BW291" s="283">
        <v>11679.909999999985</v>
      </c>
      <c r="BX291" s="283">
        <v>11609.93999999999</v>
      </c>
      <c r="BY291" s="283">
        <v>11539.969999999994</v>
      </c>
      <c r="BZ291" s="283">
        <v>11470</v>
      </c>
      <c r="CA291" s="283">
        <v>11392.505000000001</v>
      </c>
      <c r="CB291" s="283">
        <v>11315.010000000002</v>
      </c>
      <c r="CC291" s="283">
        <v>11237.515000000003</v>
      </c>
      <c r="CD291" s="283">
        <v>11160.020000000004</v>
      </c>
      <c r="CE291" s="283">
        <v>11082.502500000002</v>
      </c>
      <c r="CF291" s="283">
        <v>11004.985000000002</v>
      </c>
      <c r="CG291" s="283">
        <v>10927.467500000001</v>
      </c>
      <c r="CH291" s="283">
        <v>10849.949999999999</v>
      </c>
      <c r="CI291" s="283">
        <v>10794.962499999998</v>
      </c>
      <c r="CJ291" s="283">
        <v>10739.974999999999</v>
      </c>
      <c r="CK291" s="283">
        <v>10684.987499999999</v>
      </c>
      <c r="CL291" s="283">
        <v>10630</v>
      </c>
      <c r="CM291" s="283">
        <v>10567.480000000003</v>
      </c>
      <c r="CN291" s="283">
        <v>10504.960000000006</v>
      </c>
      <c r="CO291" s="283">
        <v>10442.44000000001</v>
      </c>
      <c r="CP291" s="283">
        <v>10379.920000000013</v>
      </c>
      <c r="CQ291" s="283">
        <v>10313.680000000008</v>
      </c>
      <c r="CR291" s="283">
        <v>10247.440000000002</v>
      </c>
      <c r="CS291" s="283">
        <v>10181.199999999997</v>
      </c>
      <c r="CT291" s="283">
        <v>10114.959999999992</v>
      </c>
      <c r="CU291" s="283">
        <v>10048.714999999993</v>
      </c>
      <c r="CV291" s="283">
        <v>9982.4699999999921</v>
      </c>
      <c r="CW291" s="283">
        <v>9916.2249999999931</v>
      </c>
      <c r="CX291" s="283">
        <v>9849.9799999999941</v>
      </c>
      <c r="CY291" s="283">
        <v>9785.0150000000031</v>
      </c>
      <c r="CZ291" s="283">
        <v>9720.0500000000102</v>
      </c>
      <c r="DA291" s="283">
        <v>9655.0850000000173</v>
      </c>
      <c r="DB291" s="283">
        <v>9590.1200000000244</v>
      </c>
    </row>
    <row r="292" spans="5:106" s="283" customFormat="1">
      <c r="E292" s="283">
        <v>-29</v>
      </c>
      <c r="F292" s="284">
        <v>13335.999999999975</v>
      </c>
      <c r="G292" s="283">
        <v>13333.115999999976</v>
      </c>
      <c r="H292" s="283">
        <v>13330.231999999978</v>
      </c>
      <c r="I292" s="283">
        <v>13327.34799999998</v>
      </c>
      <c r="J292" s="283">
        <v>13324.463999999982</v>
      </c>
      <c r="K292" s="283">
        <v>13321.579999999984</v>
      </c>
      <c r="L292" s="283">
        <v>13318.695999999985</v>
      </c>
      <c r="M292" s="283">
        <v>13315.811999999987</v>
      </c>
      <c r="N292" s="283">
        <v>13312.927999999989</v>
      </c>
      <c r="O292" s="283">
        <v>13310.043999999991</v>
      </c>
      <c r="P292" s="283">
        <v>13307.159999999993</v>
      </c>
      <c r="Q292" s="283">
        <v>13305.09399999999</v>
      </c>
      <c r="R292" s="283">
        <v>13303.027999999989</v>
      </c>
      <c r="S292" s="283">
        <v>13300.961999999989</v>
      </c>
      <c r="T292" s="283">
        <v>13298.895999999986</v>
      </c>
      <c r="U292" s="283">
        <v>13296.829999999985</v>
      </c>
      <c r="V292" s="283">
        <v>13294.763999999985</v>
      </c>
      <c r="W292" s="283">
        <v>13292.697999999984</v>
      </c>
      <c r="X292" s="283">
        <v>13290.631999999983</v>
      </c>
      <c r="Y292" s="283">
        <v>13288.565999999983</v>
      </c>
      <c r="Z292" s="283">
        <v>13286.499999999982</v>
      </c>
      <c r="AA292" s="283">
        <v>13275.154399999985</v>
      </c>
      <c r="AB292" s="283">
        <v>13263.808799999986</v>
      </c>
      <c r="AC292" s="283">
        <v>13252.463199999987</v>
      </c>
      <c r="AD292" s="283">
        <v>13241.11759999999</v>
      </c>
      <c r="AE292" s="283">
        <v>13229.771999999994</v>
      </c>
      <c r="AF292" s="283">
        <v>13218.426399999997</v>
      </c>
      <c r="AG292" s="283">
        <v>13207.0808</v>
      </c>
      <c r="AH292" s="283">
        <v>13195.735200000003</v>
      </c>
      <c r="AI292" s="283">
        <v>13184.389600000006</v>
      </c>
      <c r="AJ292" s="283">
        <v>13173.044000000009</v>
      </c>
      <c r="AK292" s="283">
        <v>13144.238600000008</v>
      </c>
      <c r="AL292" s="283">
        <v>13115.433200000009</v>
      </c>
      <c r="AM292" s="283">
        <v>13086.627800000007</v>
      </c>
      <c r="AN292" s="283">
        <v>13057.822400000006</v>
      </c>
      <c r="AO292" s="283">
        <v>13029.017000000005</v>
      </c>
      <c r="AP292" s="283">
        <v>13000.211600000004</v>
      </c>
      <c r="AQ292" s="283">
        <v>12971.406200000003</v>
      </c>
      <c r="AR292" s="283">
        <v>12942.600800000002</v>
      </c>
      <c r="AS292" s="283">
        <v>12913.795400000001</v>
      </c>
      <c r="AT292" s="283">
        <v>12884.99</v>
      </c>
      <c r="AU292" s="283">
        <v>12848.582500000006</v>
      </c>
      <c r="AV292" s="283">
        <v>12812.175000000012</v>
      </c>
      <c r="AW292" s="283">
        <v>12775.767500000018</v>
      </c>
      <c r="AX292" s="283">
        <v>12739.360000000024</v>
      </c>
      <c r="AY292" s="283">
        <v>12704.145000000019</v>
      </c>
      <c r="AZ292" s="283">
        <v>12668.930000000011</v>
      </c>
      <c r="BA292" s="283">
        <v>12633.715000000006</v>
      </c>
      <c r="BB292" s="283">
        <v>12598.5</v>
      </c>
      <c r="BC292" s="283">
        <v>12562.502500000002</v>
      </c>
      <c r="BD292" s="283">
        <v>12526.505000000006</v>
      </c>
      <c r="BE292" s="283">
        <v>12490.507500000009</v>
      </c>
      <c r="BF292" s="283">
        <v>12454.510000000011</v>
      </c>
      <c r="BG292" s="283">
        <v>12413.882500000007</v>
      </c>
      <c r="BH292" s="283">
        <v>12373.255000000005</v>
      </c>
      <c r="BI292" s="283">
        <v>12332.627500000002</v>
      </c>
      <c r="BJ292" s="283">
        <v>12292</v>
      </c>
      <c r="BK292" s="283">
        <v>12252.610000000002</v>
      </c>
      <c r="BL292" s="283">
        <v>12213.220000000005</v>
      </c>
      <c r="BM292" s="283">
        <v>12173.830000000007</v>
      </c>
      <c r="BN292" s="283">
        <v>12134.44000000001</v>
      </c>
      <c r="BO292" s="283">
        <v>12102.815000000006</v>
      </c>
      <c r="BP292" s="283">
        <v>12071.19</v>
      </c>
      <c r="BQ292" s="283">
        <v>12039.564999999997</v>
      </c>
      <c r="BR292" s="283">
        <v>12007.939999999993</v>
      </c>
      <c r="BS292" s="283">
        <v>11947.987499999988</v>
      </c>
      <c r="BT292" s="283">
        <v>11888.034999999985</v>
      </c>
      <c r="BU292" s="283">
        <v>11828.082499999982</v>
      </c>
      <c r="BV292" s="283">
        <v>11768.129999999979</v>
      </c>
      <c r="BW292" s="283">
        <v>11697.097499999985</v>
      </c>
      <c r="BX292" s="283">
        <v>11626.06499999999</v>
      </c>
      <c r="BY292" s="283">
        <v>11555.032499999994</v>
      </c>
      <c r="BZ292" s="283">
        <v>11484</v>
      </c>
      <c r="CA292" s="283">
        <v>11406.505000000001</v>
      </c>
      <c r="CB292" s="283">
        <v>11329.010000000002</v>
      </c>
      <c r="CC292" s="283">
        <v>11251.515000000003</v>
      </c>
      <c r="CD292" s="283">
        <v>11174.020000000004</v>
      </c>
      <c r="CE292" s="283">
        <v>11096.252500000002</v>
      </c>
      <c r="CF292" s="283">
        <v>11018.485000000002</v>
      </c>
      <c r="CG292" s="283">
        <v>10940.717500000001</v>
      </c>
      <c r="CH292" s="283">
        <v>10862.949999999999</v>
      </c>
      <c r="CI292" s="283">
        <v>10808.212499999998</v>
      </c>
      <c r="CJ292" s="283">
        <v>10753.474999999999</v>
      </c>
      <c r="CK292" s="283">
        <v>10698.737499999999</v>
      </c>
      <c r="CL292" s="283">
        <v>10644</v>
      </c>
      <c r="CM292" s="283">
        <v>10580.605000000003</v>
      </c>
      <c r="CN292" s="283">
        <v>10517.210000000006</v>
      </c>
      <c r="CO292" s="283">
        <v>10453.81500000001</v>
      </c>
      <c r="CP292" s="283">
        <v>10390.420000000013</v>
      </c>
      <c r="CQ292" s="283">
        <v>10324.055000000008</v>
      </c>
      <c r="CR292" s="283">
        <v>10257.690000000002</v>
      </c>
      <c r="CS292" s="283">
        <v>10191.324999999997</v>
      </c>
      <c r="CT292" s="283">
        <v>10124.959999999992</v>
      </c>
      <c r="CU292" s="283">
        <v>10058.529999999992</v>
      </c>
      <c r="CV292" s="283">
        <v>9992.0999999999931</v>
      </c>
      <c r="CW292" s="283">
        <v>9925.6699999999946</v>
      </c>
      <c r="CX292" s="283">
        <v>9859.2399999999943</v>
      </c>
      <c r="CY292" s="283">
        <v>9794.0125000000007</v>
      </c>
      <c r="CZ292" s="283">
        <v>9728.7850000000089</v>
      </c>
      <c r="DA292" s="283">
        <v>9663.5575000000172</v>
      </c>
      <c r="DB292" s="283">
        <v>9598.3300000000236</v>
      </c>
    </row>
    <row r="293" spans="5:106" s="283" customFormat="1">
      <c r="E293" s="283">
        <v>-28</v>
      </c>
      <c r="F293" s="284">
        <v>13331.999999999975</v>
      </c>
      <c r="G293" s="283">
        <v>13329.215999999975</v>
      </c>
      <c r="H293" s="283">
        <v>13326.431999999977</v>
      </c>
      <c r="I293" s="283">
        <v>13323.647999999979</v>
      </c>
      <c r="J293" s="283">
        <v>13320.86399999998</v>
      </c>
      <c r="K293" s="283">
        <v>13318.079999999982</v>
      </c>
      <c r="L293" s="283">
        <v>13315.295999999984</v>
      </c>
      <c r="M293" s="283">
        <v>13312.511999999986</v>
      </c>
      <c r="N293" s="283">
        <v>13309.727999999988</v>
      </c>
      <c r="O293" s="283">
        <v>13306.94399999999</v>
      </c>
      <c r="P293" s="283">
        <v>13304.159999999993</v>
      </c>
      <c r="Q293" s="283">
        <v>13302.09399999999</v>
      </c>
      <c r="R293" s="283">
        <v>13300.027999999989</v>
      </c>
      <c r="S293" s="283">
        <v>13297.961999999989</v>
      </c>
      <c r="T293" s="283">
        <v>13295.895999999986</v>
      </c>
      <c r="U293" s="283">
        <v>13293.829999999985</v>
      </c>
      <c r="V293" s="283">
        <v>13291.763999999985</v>
      </c>
      <c r="W293" s="283">
        <v>13289.697999999984</v>
      </c>
      <c r="X293" s="283">
        <v>13287.631999999983</v>
      </c>
      <c r="Y293" s="283">
        <v>13285.565999999983</v>
      </c>
      <c r="Z293" s="283">
        <v>13283.499999999982</v>
      </c>
      <c r="AA293" s="283">
        <v>13271.754399999983</v>
      </c>
      <c r="AB293" s="283">
        <v>13260.008799999987</v>
      </c>
      <c r="AC293" s="283">
        <v>13248.26319999999</v>
      </c>
      <c r="AD293" s="283">
        <v>13236.517599999992</v>
      </c>
      <c r="AE293" s="283">
        <v>13224.771999999994</v>
      </c>
      <c r="AF293" s="283">
        <v>13213.026399999997</v>
      </c>
      <c r="AG293" s="283">
        <v>13201.2808</v>
      </c>
      <c r="AH293" s="283">
        <v>13189.535200000002</v>
      </c>
      <c r="AI293" s="283">
        <v>13177.789600000006</v>
      </c>
      <c r="AJ293" s="283">
        <v>13166.044000000009</v>
      </c>
      <c r="AK293" s="283">
        <v>13137.438600000009</v>
      </c>
      <c r="AL293" s="283">
        <v>13108.833200000006</v>
      </c>
      <c r="AM293" s="283">
        <v>13080.227800000004</v>
      </c>
      <c r="AN293" s="283">
        <v>13051.622400000004</v>
      </c>
      <c r="AO293" s="283">
        <v>13023.017000000003</v>
      </c>
      <c r="AP293" s="283">
        <v>12994.411600000001</v>
      </c>
      <c r="AQ293" s="283">
        <v>12965.806200000001</v>
      </c>
      <c r="AR293" s="283">
        <v>12937.200800000001</v>
      </c>
      <c r="AS293" s="283">
        <v>12908.5954</v>
      </c>
      <c r="AT293" s="283">
        <v>12879.99</v>
      </c>
      <c r="AU293" s="283">
        <v>12843.457500000006</v>
      </c>
      <c r="AV293" s="283">
        <v>12806.925000000012</v>
      </c>
      <c r="AW293" s="283">
        <v>12770.392500000018</v>
      </c>
      <c r="AX293" s="283">
        <v>12733.860000000024</v>
      </c>
      <c r="AY293" s="283">
        <v>12698.395000000019</v>
      </c>
      <c r="AZ293" s="283">
        <v>12662.930000000011</v>
      </c>
      <c r="BA293" s="283">
        <v>12627.465000000006</v>
      </c>
      <c r="BB293" s="283">
        <v>12592</v>
      </c>
      <c r="BC293" s="283">
        <v>12556.252500000002</v>
      </c>
      <c r="BD293" s="283">
        <v>12520.505000000006</v>
      </c>
      <c r="BE293" s="283">
        <v>12484.757500000009</v>
      </c>
      <c r="BF293" s="283">
        <v>12449.010000000011</v>
      </c>
      <c r="BG293" s="283">
        <v>12407.757500000007</v>
      </c>
      <c r="BH293" s="283">
        <v>12366.505000000005</v>
      </c>
      <c r="BI293" s="283">
        <v>12325.252500000002</v>
      </c>
      <c r="BJ293" s="283">
        <v>12284</v>
      </c>
      <c r="BK293" s="283">
        <v>12245.440000000002</v>
      </c>
      <c r="BL293" s="283">
        <v>12206.880000000005</v>
      </c>
      <c r="BM293" s="283">
        <v>12168.320000000007</v>
      </c>
      <c r="BN293" s="283">
        <v>12129.760000000009</v>
      </c>
      <c r="BO293" s="283">
        <v>12097.870000000006</v>
      </c>
      <c r="BP293" s="283">
        <v>12065.980000000001</v>
      </c>
      <c r="BQ293" s="283">
        <v>12034.089999999997</v>
      </c>
      <c r="BR293" s="283">
        <v>12002.199999999993</v>
      </c>
      <c r="BS293" s="283">
        <v>11963.679999999993</v>
      </c>
      <c r="BT293" s="283">
        <v>11925.159999999993</v>
      </c>
      <c r="BU293" s="283">
        <v>11840.334999999983</v>
      </c>
      <c r="BV293" s="283">
        <v>11786.379999999979</v>
      </c>
      <c r="BW293" s="283">
        <v>11714.284999999985</v>
      </c>
      <c r="BX293" s="283">
        <v>11642.18999999999</v>
      </c>
      <c r="BY293" s="283">
        <v>11570.094999999994</v>
      </c>
      <c r="BZ293" s="283">
        <v>11498</v>
      </c>
      <c r="CA293" s="283">
        <v>11420.505000000001</v>
      </c>
      <c r="CB293" s="283">
        <v>11343.010000000002</v>
      </c>
      <c r="CC293" s="283">
        <v>11265.515000000003</v>
      </c>
      <c r="CD293" s="283">
        <v>11188.020000000004</v>
      </c>
      <c r="CE293" s="283">
        <v>11110.002500000002</v>
      </c>
      <c r="CF293" s="283">
        <v>11031.985000000002</v>
      </c>
      <c r="CG293" s="283">
        <v>10953.967500000001</v>
      </c>
      <c r="CH293" s="283">
        <v>10875.949999999999</v>
      </c>
      <c r="CI293" s="283">
        <v>10821.462499999998</v>
      </c>
      <c r="CJ293" s="283">
        <v>10766.974999999999</v>
      </c>
      <c r="CK293" s="283">
        <v>10712.487499999999</v>
      </c>
      <c r="CL293" s="283">
        <v>10658</v>
      </c>
      <c r="CM293" s="283">
        <v>10593.730000000003</v>
      </c>
      <c r="CN293" s="283">
        <v>10529.460000000006</v>
      </c>
      <c r="CO293" s="283">
        <v>10465.19000000001</v>
      </c>
      <c r="CP293" s="283">
        <v>10400.920000000013</v>
      </c>
      <c r="CQ293" s="283">
        <v>10334.430000000008</v>
      </c>
      <c r="CR293" s="283">
        <v>10267.940000000002</v>
      </c>
      <c r="CS293" s="283">
        <v>10201.449999999997</v>
      </c>
      <c r="CT293" s="283">
        <v>10134.959999999992</v>
      </c>
      <c r="CU293" s="283">
        <v>10068.344999999994</v>
      </c>
      <c r="CV293" s="283">
        <v>10001.729999999994</v>
      </c>
      <c r="CW293" s="283">
        <v>9935.1149999999943</v>
      </c>
      <c r="CX293" s="283">
        <v>9868.4999999999945</v>
      </c>
      <c r="CY293" s="283">
        <v>9803.010000000002</v>
      </c>
      <c r="CZ293" s="283">
        <v>9737.5200000000077</v>
      </c>
      <c r="DA293" s="283">
        <v>9672.0300000000152</v>
      </c>
      <c r="DB293" s="283">
        <v>9606.5400000000227</v>
      </c>
    </row>
    <row r="294" spans="5:106" s="283" customFormat="1">
      <c r="E294" s="283">
        <v>-27</v>
      </c>
      <c r="F294" s="284">
        <v>13327.999999999975</v>
      </c>
      <c r="G294" s="283">
        <v>13325.315999999977</v>
      </c>
      <c r="H294" s="283">
        <v>13322.631999999978</v>
      </c>
      <c r="I294" s="283">
        <v>13319.947999999978</v>
      </c>
      <c r="J294" s="283">
        <v>13317.263999999981</v>
      </c>
      <c r="K294" s="283">
        <v>13314.579999999984</v>
      </c>
      <c r="L294" s="283">
        <v>13311.895999999984</v>
      </c>
      <c r="M294" s="283">
        <v>13309.211999999985</v>
      </c>
      <c r="N294" s="283">
        <v>13306.527999999988</v>
      </c>
      <c r="O294" s="283">
        <v>13303.84399999999</v>
      </c>
      <c r="P294" s="283">
        <v>13301.159999999993</v>
      </c>
      <c r="Q294" s="283">
        <v>13299.09399999999</v>
      </c>
      <c r="R294" s="283">
        <v>13297.027999999989</v>
      </c>
      <c r="S294" s="283">
        <v>13294.961999999989</v>
      </c>
      <c r="T294" s="283">
        <v>13292.895999999986</v>
      </c>
      <c r="U294" s="283">
        <v>13290.829999999985</v>
      </c>
      <c r="V294" s="283">
        <v>13288.763999999985</v>
      </c>
      <c r="W294" s="283">
        <v>13286.697999999984</v>
      </c>
      <c r="X294" s="283">
        <v>13284.631999999983</v>
      </c>
      <c r="Y294" s="283">
        <v>13282.565999999983</v>
      </c>
      <c r="Z294" s="283">
        <v>13280.499999999982</v>
      </c>
      <c r="AA294" s="283">
        <v>13268.354399999986</v>
      </c>
      <c r="AB294" s="283">
        <v>13256.208799999988</v>
      </c>
      <c r="AC294" s="283">
        <v>13244.06319999999</v>
      </c>
      <c r="AD294" s="283">
        <v>13231.917599999993</v>
      </c>
      <c r="AE294" s="283">
        <v>13219.771999999997</v>
      </c>
      <c r="AF294" s="283">
        <v>13207.626399999999</v>
      </c>
      <c r="AG294" s="283">
        <v>13195.480800000001</v>
      </c>
      <c r="AH294" s="283">
        <v>13183.335200000005</v>
      </c>
      <c r="AI294" s="283">
        <v>13171.189600000007</v>
      </c>
      <c r="AJ294" s="283">
        <v>13159.044000000009</v>
      </c>
      <c r="AK294" s="283">
        <v>13130.638600000009</v>
      </c>
      <c r="AL294" s="283">
        <v>13102.233200000008</v>
      </c>
      <c r="AM294" s="283">
        <v>13073.827800000006</v>
      </c>
      <c r="AN294" s="283">
        <v>13045.422400000007</v>
      </c>
      <c r="AO294" s="283">
        <v>13017.017000000007</v>
      </c>
      <c r="AP294" s="283">
        <v>12988.611600000006</v>
      </c>
      <c r="AQ294" s="283">
        <v>12960.206200000004</v>
      </c>
      <c r="AR294" s="283">
        <v>12931.800800000003</v>
      </c>
      <c r="AS294" s="283">
        <v>12903.395400000001</v>
      </c>
      <c r="AT294" s="283">
        <v>12874.99</v>
      </c>
      <c r="AU294" s="283">
        <v>12838.332500000006</v>
      </c>
      <c r="AV294" s="283">
        <v>12801.675000000012</v>
      </c>
      <c r="AW294" s="283">
        <v>12765.017500000018</v>
      </c>
      <c r="AX294" s="283">
        <v>12728.360000000024</v>
      </c>
      <c r="AY294" s="283">
        <v>12692.645000000019</v>
      </c>
      <c r="AZ294" s="283">
        <v>12656.930000000011</v>
      </c>
      <c r="BA294" s="283">
        <v>12621.215000000006</v>
      </c>
      <c r="BB294" s="283">
        <v>12585.5</v>
      </c>
      <c r="BC294" s="283">
        <v>12550.002500000002</v>
      </c>
      <c r="BD294" s="283">
        <v>12514.505000000006</v>
      </c>
      <c r="BE294" s="283">
        <v>12479.007500000009</v>
      </c>
      <c r="BF294" s="283">
        <v>12443.510000000011</v>
      </c>
      <c r="BG294" s="283">
        <v>12401.632500000007</v>
      </c>
      <c r="BH294" s="283">
        <v>12359.755000000005</v>
      </c>
      <c r="BI294" s="283">
        <v>12317.877500000002</v>
      </c>
      <c r="BJ294" s="283">
        <v>12276</v>
      </c>
      <c r="BK294" s="283">
        <v>12238.270000000002</v>
      </c>
      <c r="BL294" s="283">
        <v>12200.540000000005</v>
      </c>
      <c r="BM294" s="283">
        <v>12162.810000000007</v>
      </c>
      <c r="BN294" s="283">
        <v>12125.080000000009</v>
      </c>
      <c r="BO294" s="283">
        <v>12092.925000000007</v>
      </c>
      <c r="BP294" s="283">
        <v>12060.770000000002</v>
      </c>
      <c r="BQ294" s="283">
        <v>12028.614999999998</v>
      </c>
      <c r="BR294" s="283">
        <v>11996.459999999994</v>
      </c>
      <c r="BS294" s="283">
        <v>11956.026666666661</v>
      </c>
      <c r="BT294" s="283">
        <v>11915.593333333327</v>
      </c>
      <c r="BU294" s="283">
        <v>11875.159999999993</v>
      </c>
      <c r="BV294" s="283">
        <v>11804.629999999979</v>
      </c>
      <c r="BW294" s="283">
        <v>11731.472499999985</v>
      </c>
      <c r="BX294" s="283">
        <v>11658.31499999999</v>
      </c>
      <c r="BY294" s="283">
        <v>11585.157499999994</v>
      </c>
      <c r="BZ294" s="283">
        <v>11512</v>
      </c>
      <c r="CA294" s="283">
        <v>11434.505000000001</v>
      </c>
      <c r="CB294" s="283">
        <v>11357.010000000002</v>
      </c>
      <c r="CC294" s="283">
        <v>11279.515000000003</v>
      </c>
      <c r="CD294" s="283">
        <v>11202.020000000004</v>
      </c>
      <c r="CE294" s="283">
        <v>11123.752500000002</v>
      </c>
      <c r="CF294" s="283">
        <v>11045.485000000002</v>
      </c>
      <c r="CG294" s="283">
        <v>10967.217500000001</v>
      </c>
      <c r="CH294" s="283">
        <v>10888.949999999999</v>
      </c>
      <c r="CI294" s="283">
        <v>10834.712499999998</v>
      </c>
      <c r="CJ294" s="283">
        <v>10780.474999999999</v>
      </c>
      <c r="CK294" s="283">
        <v>10726.237499999999</v>
      </c>
      <c r="CL294" s="283">
        <v>10672</v>
      </c>
      <c r="CM294" s="283">
        <v>10606.855000000003</v>
      </c>
      <c r="CN294" s="283">
        <v>10541.710000000006</v>
      </c>
      <c r="CO294" s="283">
        <v>10476.56500000001</v>
      </c>
      <c r="CP294" s="283">
        <v>10411.420000000013</v>
      </c>
      <c r="CQ294" s="283">
        <v>10344.805000000008</v>
      </c>
      <c r="CR294" s="283">
        <v>10278.190000000002</v>
      </c>
      <c r="CS294" s="283">
        <v>10211.574999999997</v>
      </c>
      <c r="CT294" s="283">
        <v>10144.959999999992</v>
      </c>
      <c r="CU294" s="283">
        <v>10078.159999999993</v>
      </c>
      <c r="CV294" s="283">
        <v>10011.359999999993</v>
      </c>
      <c r="CW294" s="283">
        <v>9944.559999999994</v>
      </c>
      <c r="CX294" s="283">
        <v>9877.7599999999948</v>
      </c>
      <c r="CY294" s="283">
        <v>9812.0075000000015</v>
      </c>
      <c r="CZ294" s="283">
        <v>9746.2550000000083</v>
      </c>
      <c r="DA294" s="283">
        <v>9680.5025000000151</v>
      </c>
      <c r="DB294" s="283">
        <v>9614.7500000000218</v>
      </c>
    </row>
    <row r="295" spans="5:106" s="283" customFormat="1">
      <c r="E295" s="283">
        <v>-26</v>
      </c>
      <c r="F295" s="284">
        <v>13323.999999999975</v>
      </c>
      <c r="G295" s="283">
        <v>13321.415999999976</v>
      </c>
      <c r="H295" s="283">
        <v>13318.831999999979</v>
      </c>
      <c r="I295" s="283">
        <v>13316.247999999981</v>
      </c>
      <c r="J295" s="283">
        <v>13313.663999999982</v>
      </c>
      <c r="K295" s="283">
        <v>13311.079999999984</v>
      </c>
      <c r="L295" s="283">
        <v>13308.495999999986</v>
      </c>
      <c r="M295" s="283">
        <v>13305.911999999989</v>
      </c>
      <c r="N295" s="283">
        <v>13303.32799999999</v>
      </c>
      <c r="O295" s="283">
        <v>13300.743999999992</v>
      </c>
      <c r="P295" s="283">
        <v>13298.159999999993</v>
      </c>
      <c r="Q295" s="283">
        <v>13296.09399999999</v>
      </c>
      <c r="R295" s="283">
        <v>13294.027999999989</v>
      </c>
      <c r="S295" s="283">
        <v>13291.961999999989</v>
      </c>
      <c r="T295" s="283">
        <v>13289.895999999986</v>
      </c>
      <c r="U295" s="283">
        <v>13287.829999999985</v>
      </c>
      <c r="V295" s="283">
        <v>13285.763999999985</v>
      </c>
      <c r="W295" s="283">
        <v>13283.697999999984</v>
      </c>
      <c r="X295" s="283">
        <v>13281.631999999983</v>
      </c>
      <c r="Y295" s="283">
        <v>13279.565999999983</v>
      </c>
      <c r="Z295" s="283">
        <v>13277.499999999982</v>
      </c>
      <c r="AA295" s="283">
        <v>13264.954399999984</v>
      </c>
      <c r="AB295" s="283">
        <v>13252.408799999988</v>
      </c>
      <c r="AC295" s="283">
        <v>13239.863199999993</v>
      </c>
      <c r="AD295" s="283">
        <v>13227.317599999995</v>
      </c>
      <c r="AE295" s="283">
        <v>13214.771999999997</v>
      </c>
      <c r="AF295" s="283">
        <v>13202.2264</v>
      </c>
      <c r="AG295" s="283">
        <v>13189.680800000002</v>
      </c>
      <c r="AH295" s="283">
        <v>13177.135200000004</v>
      </c>
      <c r="AI295" s="283">
        <v>13164.589600000007</v>
      </c>
      <c r="AJ295" s="283">
        <v>13152.044000000009</v>
      </c>
      <c r="AK295" s="283">
        <v>13123.838600000006</v>
      </c>
      <c r="AL295" s="283">
        <v>13095.633200000006</v>
      </c>
      <c r="AM295" s="283">
        <v>13067.427800000005</v>
      </c>
      <c r="AN295" s="283">
        <v>13039.222400000004</v>
      </c>
      <c r="AO295" s="283">
        <v>13011.017000000003</v>
      </c>
      <c r="AP295" s="283">
        <v>12982.811600000003</v>
      </c>
      <c r="AQ295" s="283">
        <v>12954.606200000002</v>
      </c>
      <c r="AR295" s="283">
        <v>12926.400800000001</v>
      </c>
      <c r="AS295" s="283">
        <v>12898.195400000001</v>
      </c>
      <c r="AT295" s="283">
        <v>12869.99</v>
      </c>
      <c r="AU295" s="283">
        <v>12833.207500000006</v>
      </c>
      <c r="AV295" s="283">
        <v>12796.425000000012</v>
      </c>
      <c r="AW295" s="283">
        <v>12759.642500000018</v>
      </c>
      <c r="AX295" s="283">
        <v>12722.860000000024</v>
      </c>
      <c r="AY295" s="283">
        <v>12686.895000000019</v>
      </c>
      <c r="AZ295" s="283">
        <v>12650.930000000011</v>
      </c>
      <c r="BA295" s="283">
        <v>12614.965000000006</v>
      </c>
      <c r="BB295" s="283">
        <v>12579</v>
      </c>
      <c r="BC295" s="283">
        <v>12543.752500000002</v>
      </c>
      <c r="BD295" s="283">
        <v>12508.505000000006</v>
      </c>
      <c r="BE295" s="283">
        <v>12473.257500000009</v>
      </c>
      <c r="BF295" s="283">
        <v>12438.010000000011</v>
      </c>
      <c r="BG295" s="283">
        <v>12395.507500000007</v>
      </c>
      <c r="BH295" s="283">
        <v>12353.005000000005</v>
      </c>
      <c r="BI295" s="283">
        <v>12310.502500000002</v>
      </c>
      <c r="BJ295" s="283">
        <v>12268</v>
      </c>
      <c r="BK295" s="283">
        <v>12231.100000000002</v>
      </c>
      <c r="BL295" s="283">
        <v>12194.200000000004</v>
      </c>
      <c r="BM295" s="283">
        <v>12157.300000000007</v>
      </c>
      <c r="BN295" s="283">
        <v>12120.400000000009</v>
      </c>
      <c r="BO295" s="283">
        <v>12087.980000000005</v>
      </c>
      <c r="BP295" s="283">
        <v>12055.560000000001</v>
      </c>
      <c r="BQ295" s="283">
        <v>12023.139999999998</v>
      </c>
      <c r="BR295" s="283">
        <v>11990.719999999994</v>
      </c>
      <c r="BS295" s="283">
        <v>11948.759999999991</v>
      </c>
      <c r="BT295" s="283">
        <v>11906.799999999987</v>
      </c>
      <c r="BU295" s="283">
        <v>11864.839999999982</v>
      </c>
      <c r="BV295" s="283">
        <v>11822.879999999979</v>
      </c>
      <c r="BW295" s="283">
        <v>11748.659999999985</v>
      </c>
      <c r="BX295" s="283">
        <v>11674.43999999999</v>
      </c>
      <c r="BY295" s="283">
        <v>11600.219999999994</v>
      </c>
      <c r="BZ295" s="283">
        <v>11526</v>
      </c>
      <c r="CA295" s="283">
        <v>11448.505000000001</v>
      </c>
      <c r="CB295" s="283">
        <v>11371.010000000002</v>
      </c>
      <c r="CC295" s="283">
        <v>11293.515000000003</v>
      </c>
      <c r="CD295" s="283">
        <v>11216.020000000004</v>
      </c>
      <c r="CE295" s="283">
        <v>11137.502500000002</v>
      </c>
      <c r="CF295" s="283">
        <v>11058.985000000002</v>
      </c>
      <c r="CG295" s="283">
        <v>10980.467500000001</v>
      </c>
      <c r="CH295" s="283">
        <v>10901.949999999999</v>
      </c>
      <c r="CI295" s="283">
        <v>10847.962499999998</v>
      </c>
      <c r="CJ295" s="283">
        <v>10793.974999999999</v>
      </c>
      <c r="CK295" s="283">
        <v>10739.987499999999</v>
      </c>
      <c r="CL295" s="283">
        <v>10686</v>
      </c>
      <c r="CM295" s="283">
        <v>10619.980000000003</v>
      </c>
      <c r="CN295" s="283">
        <v>10553.960000000006</v>
      </c>
      <c r="CO295" s="283">
        <v>10487.94000000001</v>
      </c>
      <c r="CP295" s="283">
        <v>10421.920000000013</v>
      </c>
      <c r="CQ295" s="283">
        <v>10355.180000000008</v>
      </c>
      <c r="CR295" s="283">
        <v>10288.440000000002</v>
      </c>
      <c r="CS295" s="283">
        <v>10221.699999999997</v>
      </c>
      <c r="CT295" s="283">
        <v>10154.959999999992</v>
      </c>
      <c r="CU295" s="283">
        <v>10087.974999999991</v>
      </c>
      <c r="CV295" s="283">
        <v>10020.989999999993</v>
      </c>
      <c r="CW295" s="283">
        <v>9954.0049999999937</v>
      </c>
      <c r="CX295" s="283">
        <v>9887.019999999995</v>
      </c>
      <c r="CY295" s="283">
        <v>9821.005000000001</v>
      </c>
      <c r="CZ295" s="283">
        <v>9754.9900000000089</v>
      </c>
      <c r="DA295" s="283">
        <v>9688.9750000000149</v>
      </c>
      <c r="DB295" s="283">
        <v>9622.960000000021</v>
      </c>
    </row>
    <row r="296" spans="5:106" s="283" customFormat="1">
      <c r="E296" s="283">
        <v>-25</v>
      </c>
      <c r="F296" s="284">
        <v>13319.999999999975</v>
      </c>
      <c r="G296" s="283">
        <v>13317.515999999978</v>
      </c>
      <c r="H296" s="283">
        <v>13315.031999999979</v>
      </c>
      <c r="I296" s="283">
        <v>13312.547999999981</v>
      </c>
      <c r="J296" s="283">
        <v>13310.063999999984</v>
      </c>
      <c r="K296" s="283">
        <v>13307.579999999985</v>
      </c>
      <c r="L296" s="283">
        <v>13305.095999999987</v>
      </c>
      <c r="M296" s="283">
        <v>13302.611999999988</v>
      </c>
      <c r="N296" s="283">
        <v>13300.12799999999</v>
      </c>
      <c r="O296" s="283">
        <v>13297.643999999991</v>
      </c>
      <c r="P296" s="283">
        <v>13295.159999999993</v>
      </c>
      <c r="Q296" s="283">
        <v>13293.09399999999</v>
      </c>
      <c r="R296" s="283">
        <v>13291.027999999989</v>
      </c>
      <c r="S296" s="283">
        <v>13288.961999999989</v>
      </c>
      <c r="T296" s="283">
        <v>13286.895999999986</v>
      </c>
      <c r="U296" s="283">
        <v>13284.829999999985</v>
      </c>
      <c r="V296" s="283">
        <v>13282.763999999985</v>
      </c>
      <c r="W296" s="283">
        <v>13280.697999999984</v>
      </c>
      <c r="X296" s="283">
        <v>13278.631999999983</v>
      </c>
      <c r="Y296" s="283">
        <v>13276.565999999983</v>
      </c>
      <c r="Z296" s="283">
        <v>13274.499999999982</v>
      </c>
      <c r="AA296" s="283">
        <v>13261.554399999985</v>
      </c>
      <c r="AB296" s="283">
        <v>13248.608799999987</v>
      </c>
      <c r="AC296" s="283">
        <v>13235.66319999999</v>
      </c>
      <c r="AD296" s="283">
        <v>13222.717599999993</v>
      </c>
      <c r="AE296" s="283">
        <v>13209.771999999995</v>
      </c>
      <c r="AF296" s="283">
        <v>13196.826399999998</v>
      </c>
      <c r="AG296" s="283">
        <v>13183.880800000001</v>
      </c>
      <c r="AH296" s="283">
        <v>13170.935200000004</v>
      </c>
      <c r="AI296" s="283">
        <v>13157.989600000006</v>
      </c>
      <c r="AJ296" s="283">
        <v>13145.044000000009</v>
      </c>
      <c r="AK296" s="283">
        <v>13117.038600000007</v>
      </c>
      <c r="AL296" s="283">
        <v>13089.033200000007</v>
      </c>
      <c r="AM296" s="283">
        <v>13061.027800000007</v>
      </c>
      <c r="AN296" s="283">
        <v>13033.022400000005</v>
      </c>
      <c r="AO296" s="283">
        <v>13005.017000000003</v>
      </c>
      <c r="AP296" s="283">
        <v>12977.011600000003</v>
      </c>
      <c r="AQ296" s="283">
        <v>12949.006200000003</v>
      </c>
      <c r="AR296" s="283">
        <v>12921.000800000002</v>
      </c>
      <c r="AS296" s="283">
        <v>12892.9954</v>
      </c>
      <c r="AT296" s="283">
        <v>12864.99</v>
      </c>
      <c r="AU296" s="283">
        <v>12828.082500000006</v>
      </c>
      <c r="AV296" s="283">
        <v>12791.175000000012</v>
      </c>
      <c r="AW296" s="283">
        <v>12754.267500000018</v>
      </c>
      <c r="AX296" s="283">
        <v>12717.360000000024</v>
      </c>
      <c r="AY296" s="283">
        <v>12681.145000000019</v>
      </c>
      <c r="AZ296" s="283">
        <v>12644.930000000011</v>
      </c>
      <c r="BA296" s="283">
        <v>12608.715000000006</v>
      </c>
      <c r="BB296" s="283">
        <v>12572.5</v>
      </c>
      <c r="BC296" s="283">
        <v>12537.502500000002</v>
      </c>
      <c r="BD296" s="283">
        <v>12502.505000000006</v>
      </c>
      <c r="BE296" s="283">
        <v>12467.507500000009</v>
      </c>
      <c r="BF296" s="283">
        <v>12432.510000000011</v>
      </c>
      <c r="BG296" s="283">
        <v>12389.382500000007</v>
      </c>
      <c r="BH296" s="283">
        <v>12346.255000000005</v>
      </c>
      <c r="BI296" s="283">
        <v>12303.127500000002</v>
      </c>
      <c r="BJ296" s="283">
        <v>12260</v>
      </c>
      <c r="BK296" s="283">
        <v>12223.930000000002</v>
      </c>
      <c r="BL296" s="283">
        <v>12187.860000000004</v>
      </c>
      <c r="BM296" s="283">
        <v>12151.790000000006</v>
      </c>
      <c r="BN296" s="283">
        <v>12115.720000000008</v>
      </c>
      <c r="BO296" s="283">
        <v>12083.035000000003</v>
      </c>
      <c r="BP296" s="283">
        <v>12050.35</v>
      </c>
      <c r="BQ296" s="283">
        <v>12017.664999999997</v>
      </c>
      <c r="BR296" s="283">
        <v>11984.979999999994</v>
      </c>
      <c r="BS296" s="283">
        <v>11942.98499999999</v>
      </c>
      <c r="BT296" s="283">
        <v>11900.989999999987</v>
      </c>
      <c r="BU296" s="283">
        <v>11858.994999999984</v>
      </c>
      <c r="BV296" s="283">
        <v>11816.99999999998</v>
      </c>
      <c r="BW296" s="283">
        <v>11769.129999999979</v>
      </c>
      <c r="BX296" s="283">
        <v>11678.499999999989</v>
      </c>
      <c r="BY296" s="283">
        <v>11609.249999999995</v>
      </c>
      <c r="BZ296" s="283">
        <v>11540</v>
      </c>
      <c r="CA296" s="283">
        <v>11462.505000000001</v>
      </c>
      <c r="CB296" s="283">
        <v>11385.010000000002</v>
      </c>
      <c r="CC296" s="283">
        <v>11307.515000000003</v>
      </c>
      <c r="CD296" s="283">
        <v>11230.020000000004</v>
      </c>
      <c r="CE296" s="283">
        <v>11151.252500000002</v>
      </c>
      <c r="CF296" s="283">
        <v>11072.485000000002</v>
      </c>
      <c r="CG296" s="283">
        <v>10993.717500000001</v>
      </c>
      <c r="CH296" s="283">
        <v>10914.949999999999</v>
      </c>
      <c r="CI296" s="283">
        <v>10861.212499999998</v>
      </c>
      <c r="CJ296" s="283">
        <v>10807.474999999999</v>
      </c>
      <c r="CK296" s="283">
        <v>10753.737499999999</v>
      </c>
      <c r="CL296" s="283">
        <v>10700</v>
      </c>
      <c r="CM296" s="283">
        <v>10633.105000000003</v>
      </c>
      <c r="CN296" s="283">
        <v>10566.210000000006</v>
      </c>
      <c r="CO296" s="283">
        <v>10499.31500000001</v>
      </c>
      <c r="CP296" s="283">
        <v>10432.420000000013</v>
      </c>
      <c r="CQ296" s="283">
        <v>10365.555000000008</v>
      </c>
      <c r="CR296" s="283">
        <v>10298.690000000002</v>
      </c>
      <c r="CS296" s="283">
        <v>10231.824999999997</v>
      </c>
      <c r="CT296" s="283">
        <v>10164.959999999992</v>
      </c>
      <c r="CU296" s="283">
        <v>10097.789999999994</v>
      </c>
      <c r="CV296" s="283">
        <v>10030.619999999994</v>
      </c>
      <c r="CW296" s="283">
        <v>9963.4499999999935</v>
      </c>
      <c r="CX296" s="283">
        <v>9896.2799999999952</v>
      </c>
      <c r="CY296" s="283">
        <v>9830.0025000000023</v>
      </c>
      <c r="CZ296" s="283">
        <v>9763.7250000000076</v>
      </c>
      <c r="DA296" s="283">
        <v>9697.447500000013</v>
      </c>
      <c r="DB296" s="283">
        <v>9631.1700000000201</v>
      </c>
    </row>
    <row r="297" spans="5:106" s="283" customFormat="1">
      <c r="E297" s="283">
        <v>-24</v>
      </c>
      <c r="F297" s="284">
        <v>13315.999999999975</v>
      </c>
      <c r="G297" s="283">
        <v>13313.615999999976</v>
      </c>
      <c r="H297" s="283">
        <v>13311.231999999978</v>
      </c>
      <c r="I297" s="283">
        <v>13308.84799999998</v>
      </c>
      <c r="J297" s="283">
        <v>13306.463999999982</v>
      </c>
      <c r="K297" s="283">
        <v>13304.079999999984</v>
      </c>
      <c r="L297" s="283">
        <v>13301.695999999985</v>
      </c>
      <c r="M297" s="283">
        <v>13299.311999999987</v>
      </c>
      <c r="N297" s="283">
        <v>13296.927999999989</v>
      </c>
      <c r="O297" s="283">
        <v>13294.543999999991</v>
      </c>
      <c r="P297" s="283">
        <v>13292.159999999993</v>
      </c>
      <c r="Q297" s="283">
        <v>13289.793999999991</v>
      </c>
      <c r="R297" s="283">
        <v>13287.427999999991</v>
      </c>
      <c r="S297" s="283">
        <v>13285.061999999991</v>
      </c>
      <c r="T297" s="283">
        <v>13282.695999999989</v>
      </c>
      <c r="U297" s="283">
        <v>13280.329999999987</v>
      </c>
      <c r="V297" s="283">
        <v>13277.963999999987</v>
      </c>
      <c r="W297" s="283">
        <v>13275.597999999987</v>
      </c>
      <c r="X297" s="283">
        <v>13273.231999999985</v>
      </c>
      <c r="Y297" s="283">
        <v>13270.865999999984</v>
      </c>
      <c r="Z297" s="283">
        <v>13268.499999999982</v>
      </c>
      <c r="AA297" s="283">
        <v>13255.454399999984</v>
      </c>
      <c r="AB297" s="283">
        <v>13242.408799999988</v>
      </c>
      <c r="AC297" s="283">
        <v>13229.363199999993</v>
      </c>
      <c r="AD297" s="283">
        <v>13216.317599999995</v>
      </c>
      <c r="AE297" s="283">
        <v>13203.271999999997</v>
      </c>
      <c r="AF297" s="283">
        <v>13190.2264</v>
      </c>
      <c r="AG297" s="283">
        <v>13177.180800000002</v>
      </c>
      <c r="AH297" s="283">
        <v>13164.135200000004</v>
      </c>
      <c r="AI297" s="283">
        <v>13151.089600000007</v>
      </c>
      <c r="AJ297" s="283">
        <v>13138.044000000009</v>
      </c>
      <c r="AK297" s="283">
        <v>13110.238600000008</v>
      </c>
      <c r="AL297" s="283">
        <v>13082.433200000009</v>
      </c>
      <c r="AM297" s="283">
        <v>13054.627800000007</v>
      </c>
      <c r="AN297" s="283">
        <v>13026.822400000006</v>
      </c>
      <c r="AO297" s="283">
        <v>12999.017000000005</v>
      </c>
      <c r="AP297" s="283">
        <v>12971.211600000004</v>
      </c>
      <c r="AQ297" s="283">
        <v>12943.406200000003</v>
      </c>
      <c r="AR297" s="283">
        <v>12915.600800000002</v>
      </c>
      <c r="AS297" s="283">
        <v>12887.795400000001</v>
      </c>
      <c r="AT297" s="283">
        <v>12859.99</v>
      </c>
      <c r="AU297" s="283">
        <v>12822.957500000006</v>
      </c>
      <c r="AV297" s="283">
        <v>12785.925000000012</v>
      </c>
      <c r="AW297" s="283">
        <v>12748.892500000018</v>
      </c>
      <c r="AX297" s="283">
        <v>12711.860000000024</v>
      </c>
      <c r="AY297" s="283">
        <v>12675.395000000019</v>
      </c>
      <c r="AZ297" s="283">
        <v>12638.930000000011</v>
      </c>
      <c r="BA297" s="283">
        <v>12602.465000000006</v>
      </c>
      <c r="BB297" s="283">
        <v>12566</v>
      </c>
      <c r="BC297" s="283">
        <v>12531.252500000002</v>
      </c>
      <c r="BD297" s="283">
        <v>12496.505000000006</v>
      </c>
      <c r="BE297" s="283">
        <v>12461.757500000009</v>
      </c>
      <c r="BF297" s="283">
        <v>12427.010000000011</v>
      </c>
      <c r="BG297" s="283">
        <v>12383.257500000007</v>
      </c>
      <c r="BH297" s="283">
        <v>12339.505000000005</v>
      </c>
      <c r="BI297" s="283">
        <v>12295.752500000002</v>
      </c>
      <c r="BJ297" s="283">
        <v>12252</v>
      </c>
      <c r="BK297" s="283">
        <v>12216.760000000002</v>
      </c>
      <c r="BL297" s="283">
        <v>12181.520000000004</v>
      </c>
      <c r="BM297" s="283">
        <v>12146.280000000006</v>
      </c>
      <c r="BN297" s="283">
        <v>12111.040000000008</v>
      </c>
      <c r="BO297" s="283">
        <v>12078.090000000004</v>
      </c>
      <c r="BP297" s="283">
        <v>12045.140000000001</v>
      </c>
      <c r="BQ297" s="283">
        <v>12012.189999999999</v>
      </c>
      <c r="BR297" s="283">
        <v>11979.239999999994</v>
      </c>
      <c r="BS297" s="283">
        <v>11937.209999999992</v>
      </c>
      <c r="BT297" s="283">
        <v>11895.179999999988</v>
      </c>
      <c r="BU297" s="283">
        <v>11853.149999999983</v>
      </c>
      <c r="BV297" s="283">
        <v>11811.119999999981</v>
      </c>
      <c r="BW297" s="283">
        <v>11746.839999999986</v>
      </c>
      <c r="BX297" s="283">
        <v>11682.55999999999</v>
      </c>
      <c r="BY297" s="283">
        <v>11618.279999999995</v>
      </c>
      <c r="BZ297" s="283">
        <v>11554</v>
      </c>
      <c r="CA297" s="283">
        <v>11476.505000000001</v>
      </c>
      <c r="CB297" s="283">
        <v>11399.010000000002</v>
      </c>
      <c r="CC297" s="283">
        <v>11321.515000000003</v>
      </c>
      <c r="CD297" s="283">
        <v>11244.020000000004</v>
      </c>
      <c r="CE297" s="283">
        <v>11165.002500000002</v>
      </c>
      <c r="CF297" s="283">
        <v>11085.985000000002</v>
      </c>
      <c r="CG297" s="283">
        <v>11006.967500000001</v>
      </c>
      <c r="CH297" s="283">
        <v>10927.949999999999</v>
      </c>
      <c r="CI297" s="283">
        <v>10874.462499999998</v>
      </c>
      <c r="CJ297" s="283">
        <v>10820.974999999999</v>
      </c>
      <c r="CK297" s="283">
        <v>10767.487499999999</v>
      </c>
      <c r="CL297" s="283">
        <v>10714</v>
      </c>
      <c r="CM297" s="283">
        <v>10646.230000000003</v>
      </c>
      <c r="CN297" s="283">
        <v>10578.460000000006</v>
      </c>
      <c r="CO297" s="283">
        <v>10510.69000000001</v>
      </c>
      <c r="CP297" s="283">
        <v>10442.920000000013</v>
      </c>
      <c r="CQ297" s="283">
        <v>10375.930000000008</v>
      </c>
      <c r="CR297" s="283">
        <v>10308.940000000002</v>
      </c>
      <c r="CS297" s="283">
        <v>10241.949999999997</v>
      </c>
      <c r="CT297" s="283">
        <v>10174.959999999992</v>
      </c>
      <c r="CU297" s="283">
        <v>10107.604999999992</v>
      </c>
      <c r="CV297" s="283">
        <v>10040.249999999995</v>
      </c>
      <c r="CW297" s="283">
        <v>9972.894999999995</v>
      </c>
      <c r="CX297" s="283">
        <v>9905.5399999999954</v>
      </c>
      <c r="CY297" s="283">
        <v>9839</v>
      </c>
      <c r="CZ297" s="283">
        <v>9772.4600000000064</v>
      </c>
      <c r="DA297" s="283">
        <v>9705.9200000000128</v>
      </c>
      <c r="DB297" s="283">
        <v>9639.3800000000192</v>
      </c>
    </row>
    <row r="298" spans="5:106" s="283" customFormat="1">
      <c r="E298" s="283">
        <v>-23</v>
      </c>
      <c r="F298" s="284">
        <v>13311.999999999975</v>
      </c>
      <c r="G298" s="283">
        <v>13309.715999999975</v>
      </c>
      <c r="H298" s="283">
        <v>13307.431999999977</v>
      </c>
      <c r="I298" s="283">
        <v>13305.147999999979</v>
      </c>
      <c r="J298" s="283">
        <v>13302.86399999998</v>
      </c>
      <c r="K298" s="283">
        <v>13300.579999999982</v>
      </c>
      <c r="L298" s="283">
        <v>13298.295999999984</v>
      </c>
      <c r="M298" s="283">
        <v>13296.011999999986</v>
      </c>
      <c r="N298" s="283">
        <v>13293.727999999988</v>
      </c>
      <c r="O298" s="283">
        <v>13291.44399999999</v>
      </c>
      <c r="P298" s="283">
        <v>13289.159999999993</v>
      </c>
      <c r="Q298" s="283">
        <v>13286.793999999991</v>
      </c>
      <c r="R298" s="283">
        <v>13284.427999999991</v>
      </c>
      <c r="S298" s="283">
        <v>13282.061999999991</v>
      </c>
      <c r="T298" s="283">
        <v>13279.695999999989</v>
      </c>
      <c r="U298" s="283">
        <v>13277.329999999987</v>
      </c>
      <c r="V298" s="283">
        <v>13274.963999999987</v>
      </c>
      <c r="W298" s="283">
        <v>13272.597999999987</v>
      </c>
      <c r="X298" s="283">
        <v>13270.231999999985</v>
      </c>
      <c r="Y298" s="283">
        <v>13267.865999999984</v>
      </c>
      <c r="Z298" s="283">
        <v>13265.499999999982</v>
      </c>
      <c r="AA298" s="283">
        <v>13252.054399999985</v>
      </c>
      <c r="AB298" s="283">
        <v>13238.608799999987</v>
      </c>
      <c r="AC298" s="283">
        <v>13225.16319999999</v>
      </c>
      <c r="AD298" s="283">
        <v>13211.717599999993</v>
      </c>
      <c r="AE298" s="283">
        <v>13198.271999999995</v>
      </c>
      <c r="AF298" s="283">
        <v>13184.826399999998</v>
      </c>
      <c r="AG298" s="283">
        <v>13171.380800000001</v>
      </c>
      <c r="AH298" s="283">
        <v>13157.935200000004</v>
      </c>
      <c r="AI298" s="283">
        <v>13144.489600000006</v>
      </c>
      <c r="AJ298" s="283">
        <v>13131.044000000009</v>
      </c>
      <c r="AK298" s="283">
        <v>13103.438600000009</v>
      </c>
      <c r="AL298" s="283">
        <v>13075.833200000006</v>
      </c>
      <c r="AM298" s="283">
        <v>13048.227800000004</v>
      </c>
      <c r="AN298" s="283">
        <v>13020.622400000004</v>
      </c>
      <c r="AO298" s="283">
        <v>12993.017000000003</v>
      </c>
      <c r="AP298" s="283">
        <v>12965.411600000001</v>
      </c>
      <c r="AQ298" s="283">
        <v>12937.806200000001</v>
      </c>
      <c r="AR298" s="283">
        <v>12910.200800000001</v>
      </c>
      <c r="AS298" s="283">
        <v>12882.5954</v>
      </c>
      <c r="AT298" s="283">
        <v>12854.99</v>
      </c>
      <c r="AU298" s="283">
        <v>12817.832500000006</v>
      </c>
      <c r="AV298" s="283">
        <v>12780.675000000012</v>
      </c>
      <c r="AW298" s="283">
        <v>12743.517500000018</v>
      </c>
      <c r="AX298" s="283">
        <v>12706.360000000024</v>
      </c>
      <c r="AY298" s="283">
        <v>12669.645000000019</v>
      </c>
      <c r="AZ298" s="283">
        <v>12632.930000000011</v>
      </c>
      <c r="BA298" s="283">
        <v>12596.215000000006</v>
      </c>
      <c r="BB298" s="283">
        <v>12559.5</v>
      </c>
      <c r="BC298" s="283">
        <v>12525.002500000002</v>
      </c>
      <c r="BD298" s="283">
        <v>12490.505000000006</v>
      </c>
      <c r="BE298" s="283">
        <v>12456.007500000009</v>
      </c>
      <c r="BF298" s="283">
        <v>12421.510000000011</v>
      </c>
      <c r="BG298" s="283">
        <v>12377.132500000007</v>
      </c>
      <c r="BH298" s="283">
        <v>12332.755000000005</v>
      </c>
      <c r="BI298" s="283">
        <v>12288.377500000002</v>
      </c>
      <c r="BJ298" s="283">
        <v>12244</v>
      </c>
      <c r="BK298" s="283">
        <v>12209.590000000002</v>
      </c>
      <c r="BL298" s="283">
        <v>12175.180000000004</v>
      </c>
      <c r="BM298" s="283">
        <v>12140.770000000006</v>
      </c>
      <c r="BN298" s="283">
        <v>12106.360000000008</v>
      </c>
      <c r="BO298" s="283">
        <v>12073.145000000004</v>
      </c>
      <c r="BP298" s="283">
        <v>12039.930000000002</v>
      </c>
      <c r="BQ298" s="283">
        <v>12006.714999999998</v>
      </c>
      <c r="BR298" s="283">
        <v>11973.499999999995</v>
      </c>
      <c r="BS298" s="283">
        <v>11931.43499999999</v>
      </c>
      <c r="BT298" s="283">
        <v>11889.369999999988</v>
      </c>
      <c r="BU298" s="283">
        <v>11847.304999999986</v>
      </c>
      <c r="BV298" s="283">
        <v>11805.239999999982</v>
      </c>
      <c r="BW298" s="283">
        <v>11760.309999999979</v>
      </c>
      <c r="BX298" s="283">
        <v>11715.379999999979</v>
      </c>
      <c r="BY298" s="283">
        <v>11627.309999999996</v>
      </c>
      <c r="BZ298" s="283">
        <v>11568</v>
      </c>
      <c r="CA298" s="283">
        <v>11490.505000000001</v>
      </c>
      <c r="CB298" s="283">
        <v>11413.010000000002</v>
      </c>
      <c r="CC298" s="283">
        <v>11335.515000000003</v>
      </c>
      <c r="CD298" s="283">
        <v>11258.020000000004</v>
      </c>
      <c r="CE298" s="283">
        <v>11178.752500000002</v>
      </c>
      <c r="CF298" s="283">
        <v>11099.485000000002</v>
      </c>
      <c r="CG298" s="283">
        <v>11020.217500000001</v>
      </c>
      <c r="CH298" s="283">
        <v>10940.949999999999</v>
      </c>
      <c r="CI298" s="283">
        <v>10887.712499999998</v>
      </c>
      <c r="CJ298" s="283">
        <v>10834.474999999999</v>
      </c>
      <c r="CK298" s="283">
        <v>10781.237499999999</v>
      </c>
      <c r="CL298" s="283">
        <v>10728</v>
      </c>
      <c r="CM298" s="283">
        <v>10659.355000000003</v>
      </c>
      <c r="CN298" s="283">
        <v>10590.710000000006</v>
      </c>
      <c r="CO298" s="283">
        <v>10522.06500000001</v>
      </c>
      <c r="CP298" s="283">
        <v>10453.420000000013</v>
      </c>
      <c r="CQ298" s="283">
        <v>10386.305000000008</v>
      </c>
      <c r="CR298" s="283">
        <v>10319.190000000002</v>
      </c>
      <c r="CS298" s="283">
        <v>10252.074999999997</v>
      </c>
      <c r="CT298" s="283">
        <v>10184.959999999992</v>
      </c>
      <c r="CU298" s="283">
        <v>10117.419999999993</v>
      </c>
      <c r="CV298" s="283">
        <v>10049.879999999994</v>
      </c>
      <c r="CW298" s="283">
        <v>9982.3399999999947</v>
      </c>
      <c r="CX298" s="283">
        <v>9914.7999999999956</v>
      </c>
      <c r="CY298" s="283">
        <v>9847.9975000000013</v>
      </c>
      <c r="CZ298" s="283">
        <v>9781.195000000007</v>
      </c>
      <c r="DA298" s="283">
        <v>9714.3925000000127</v>
      </c>
      <c r="DB298" s="283">
        <v>9647.5900000000183</v>
      </c>
    </row>
    <row r="299" spans="5:106" s="283" customFormat="1">
      <c r="E299" s="283">
        <v>-22</v>
      </c>
      <c r="F299" s="284">
        <v>13307.999999999975</v>
      </c>
      <c r="G299" s="283">
        <v>13305.815999999977</v>
      </c>
      <c r="H299" s="283">
        <v>13303.631999999978</v>
      </c>
      <c r="I299" s="283">
        <v>13301.447999999978</v>
      </c>
      <c r="J299" s="283">
        <v>13299.263999999981</v>
      </c>
      <c r="K299" s="283">
        <v>13297.079999999984</v>
      </c>
      <c r="L299" s="283">
        <v>13294.895999999984</v>
      </c>
      <c r="M299" s="283">
        <v>13292.711999999985</v>
      </c>
      <c r="N299" s="283">
        <v>13290.527999999988</v>
      </c>
      <c r="O299" s="283">
        <v>13288.34399999999</v>
      </c>
      <c r="P299" s="283">
        <v>13286.159999999993</v>
      </c>
      <c r="Q299" s="283">
        <v>13283.793999999991</v>
      </c>
      <c r="R299" s="283">
        <v>13281.427999999991</v>
      </c>
      <c r="S299" s="283">
        <v>13279.061999999991</v>
      </c>
      <c r="T299" s="283">
        <v>13276.695999999989</v>
      </c>
      <c r="U299" s="283">
        <v>13274.329999999987</v>
      </c>
      <c r="V299" s="283">
        <v>13271.963999999987</v>
      </c>
      <c r="W299" s="283">
        <v>13269.597999999987</v>
      </c>
      <c r="X299" s="283">
        <v>13267.231999999985</v>
      </c>
      <c r="Y299" s="283">
        <v>13264.865999999984</v>
      </c>
      <c r="Z299" s="283">
        <v>13262.499999999982</v>
      </c>
      <c r="AA299" s="283">
        <v>13248.654399999985</v>
      </c>
      <c r="AB299" s="283">
        <v>13234.808799999986</v>
      </c>
      <c r="AC299" s="283">
        <v>13220.963199999987</v>
      </c>
      <c r="AD299" s="283">
        <v>13207.11759999999</v>
      </c>
      <c r="AE299" s="283">
        <v>13193.271999999994</v>
      </c>
      <c r="AF299" s="283">
        <v>13179.426399999997</v>
      </c>
      <c r="AG299" s="283">
        <v>13165.5808</v>
      </c>
      <c r="AH299" s="283">
        <v>13151.735200000003</v>
      </c>
      <c r="AI299" s="283">
        <v>13137.889600000006</v>
      </c>
      <c r="AJ299" s="283">
        <v>13124.044000000009</v>
      </c>
      <c r="AK299" s="283">
        <v>13096.638600000009</v>
      </c>
      <c r="AL299" s="283">
        <v>13069.233200000008</v>
      </c>
      <c r="AM299" s="283">
        <v>13041.827800000006</v>
      </c>
      <c r="AN299" s="283">
        <v>13014.422400000007</v>
      </c>
      <c r="AO299" s="283">
        <v>12987.017000000007</v>
      </c>
      <c r="AP299" s="283">
        <v>12959.611600000006</v>
      </c>
      <c r="AQ299" s="283">
        <v>12932.206200000004</v>
      </c>
      <c r="AR299" s="283">
        <v>12904.800800000003</v>
      </c>
      <c r="AS299" s="283">
        <v>12877.395400000001</v>
      </c>
      <c r="AT299" s="283">
        <v>12849.99</v>
      </c>
      <c r="AU299" s="283">
        <v>12812.707500000006</v>
      </c>
      <c r="AV299" s="283">
        <v>12775.425000000012</v>
      </c>
      <c r="AW299" s="283">
        <v>12738.142500000018</v>
      </c>
      <c r="AX299" s="283">
        <v>12700.860000000024</v>
      </c>
      <c r="AY299" s="283">
        <v>12663.895000000019</v>
      </c>
      <c r="AZ299" s="283">
        <v>12626.930000000011</v>
      </c>
      <c r="BA299" s="283">
        <v>12589.965000000006</v>
      </c>
      <c r="BB299" s="283">
        <v>12553</v>
      </c>
      <c r="BC299" s="283">
        <v>12518.752500000002</v>
      </c>
      <c r="BD299" s="283">
        <v>12484.505000000006</v>
      </c>
      <c r="BE299" s="283">
        <v>12450.257500000009</v>
      </c>
      <c r="BF299" s="283">
        <v>12416.010000000011</v>
      </c>
      <c r="BG299" s="283">
        <v>12371.007500000007</v>
      </c>
      <c r="BH299" s="283">
        <v>12326.005000000005</v>
      </c>
      <c r="BI299" s="283">
        <v>12281.002500000002</v>
      </c>
      <c r="BJ299" s="283">
        <v>12236</v>
      </c>
      <c r="BK299" s="283">
        <v>12202.420000000002</v>
      </c>
      <c r="BL299" s="283">
        <v>12168.840000000004</v>
      </c>
      <c r="BM299" s="283">
        <v>12135.260000000006</v>
      </c>
      <c r="BN299" s="283">
        <v>12101.680000000008</v>
      </c>
      <c r="BO299" s="283">
        <v>12068.200000000004</v>
      </c>
      <c r="BP299" s="283">
        <v>12034.720000000001</v>
      </c>
      <c r="BQ299" s="283">
        <v>12001.239999999998</v>
      </c>
      <c r="BR299" s="283">
        <v>11967.759999999995</v>
      </c>
      <c r="BS299" s="283">
        <v>11925.659999999993</v>
      </c>
      <c r="BT299" s="283">
        <v>11883.559999999989</v>
      </c>
      <c r="BU299" s="283">
        <v>11841.459999999985</v>
      </c>
      <c r="BV299" s="283">
        <v>11799.359999999982</v>
      </c>
      <c r="BW299" s="283">
        <v>11753.449999999983</v>
      </c>
      <c r="BX299" s="283">
        <v>11707.539999999981</v>
      </c>
      <c r="BY299" s="283">
        <v>11661.629999999979</v>
      </c>
      <c r="BZ299" s="283">
        <v>11582</v>
      </c>
      <c r="CA299" s="283">
        <v>11504.505000000001</v>
      </c>
      <c r="CB299" s="283">
        <v>11427.010000000002</v>
      </c>
      <c r="CC299" s="283">
        <v>11349.515000000003</v>
      </c>
      <c r="CD299" s="283">
        <v>11272.020000000004</v>
      </c>
      <c r="CE299" s="283">
        <v>11192.502500000002</v>
      </c>
      <c r="CF299" s="283">
        <v>11112.985000000002</v>
      </c>
      <c r="CG299" s="283">
        <v>11033.467500000001</v>
      </c>
      <c r="CH299" s="283">
        <v>10953.949999999999</v>
      </c>
      <c r="CI299" s="283">
        <v>10900.962499999998</v>
      </c>
      <c r="CJ299" s="283">
        <v>10847.974999999999</v>
      </c>
      <c r="CK299" s="283">
        <v>10794.987499999999</v>
      </c>
      <c r="CL299" s="283">
        <v>10742</v>
      </c>
      <c r="CM299" s="283">
        <v>10672.480000000003</v>
      </c>
      <c r="CN299" s="283">
        <v>10602.960000000006</v>
      </c>
      <c r="CO299" s="283">
        <v>10533.44000000001</v>
      </c>
      <c r="CP299" s="283">
        <v>10463.920000000013</v>
      </c>
      <c r="CQ299" s="283">
        <v>10396.680000000008</v>
      </c>
      <c r="CR299" s="283">
        <v>10329.440000000002</v>
      </c>
      <c r="CS299" s="283">
        <v>10262.199999999997</v>
      </c>
      <c r="CT299" s="283">
        <v>10194.959999999992</v>
      </c>
      <c r="CU299" s="283">
        <v>10127.234999999993</v>
      </c>
      <c r="CV299" s="283">
        <v>10059.509999999993</v>
      </c>
      <c r="CW299" s="283">
        <v>9991.7849999999944</v>
      </c>
      <c r="CX299" s="283">
        <v>9924.0599999999959</v>
      </c>
      <c r="CY299" s="283">
        <v>9856.9950000000026</v>
      </c>
      <c r="CZ299" s="283">
        <v>9789.9300000000076</v>
      </c>
      <c r="DA299" s="283">
        <v>9722.8650000000125</v>
      </c>
      <c r="DB299" s="283">
        <v>9655.8000000000175</v>
      </c>
    </row>
    <row r="300" spans="5:106" s="283" customFormat="1">
      <c r="E300" s="283">
        <v>-21</v>
      </c>
      <c r="F300" s="284">
        <v>13303.999999999975</v>
      </c>
      <c r="G300" s="283">
        <v>13301.915999999976</v>
      </c>
      <c r="H300" s="283">
        <v>13299.831999999979</v>
      </c>
      <c r="I300" s="283">
        <v>13297.747999999981</v>
      </c>
      <c r="J300" s="283">
        <v>13295.663999999982</v>
      </c>
      <c r="K300" s="283">
        <v>13293.579999999984</v>
      </c>
      <c r="L300" s="283">
        <v>13291.495999999986</v>
      </c>
      <c r="M300" s="283">
        <v>13289.411999999989</v>
      </c>
      <c r="N300" s="283">
        <v>13287.32799999999</v>
      </c>
      <c r="O300" s="283">
        <v>13285.243999999992</v>
      </c>
      <c r="P300" s="283">
        <v>13283.159999999993</v>
      </c>
      <c r="Q300" s="283">
        <v>13280.793999999991</v>
      </c>
      <c r="R300" s="283">
        <v>13278.427999999991</v>
      </c>
      <c r="S300" s="283">
        <v>13276.061999999991</v>
      </c>
      <c r="T300" s="283">
        <v>13273.695999999989</v>
      </c>
      <c r="U300" s="283">
        <v>13271.329999999987</v>
      </c>
      <c r="V300" s="283">
        <v>13268.963999999987</v>
      </c>
      <c r="W300" s="283">
        <v>13266.597999999987</v>
      </c>
      <c r="X300" s="283">
        <v>13264.231999999985</v>
      </c>
      <c r="Y300" s="283">
        <v>13261.865999999984</v>
      </c>
      <c r="Z300" s="283">
        <v>13259.499999999982</v>
      </c>
      <c r="AA300" s="283">
        <v>13245.254399999983</v>
      </c>
      <c r="AB300" s="283">
        <v>13231.008799999987</v>
      </c>
      <c r="AC300" s="283">
        <v>13216.76319999999</v>
      </c>
      <c r="AD300" s="283">
        <v>13202.517599999992</v>
      </c>
      <c r="AE300" s="283">
        <v>13188.271999999994</v>
      </c>
      <c r="AF300" s="283">
        <v>13174.026399999997</v>
      </c>
      <c r="AG300" s="283">
        <v>13159.7808</v>
      </c>
      <c r="AH300" s="283">
        <v>13145.535200000002</v>
      </c>
      <c r="AI300" s="283">
        <v>13131.289600000006</v>
      </c>
      <c r="AJ300" s="283">
        <v>13117.044000000009</v>
      </c>
      <c r="AK300" s="283">
        <v>13089.838600000006</v>
      </c>
      <c r="AL300" s="283">
        <v>13062.633200000006</v>
      </c>
      <c r="AM300" s="283">
        <v>13035.427800000005</v>
      </c>
      <c r="AN300" s="283">
        <v>13008.222400000004</v>
      </c>
      <c r="AO300" s="283">
        <v>12981.017000000003</v>
      </c>
      <c r="AP300" s="283">
        <v>12953.811600000003</v>
      </c>
      <c r="AQ300" s="283">
        <v>12926.606200000002</v>
      </c>
      <c r="AR300" s="283">
        <v>12899.400800000001</v>
      </c>
      <c r="AS300" s="283">
        <v>12872.195400000001</v>
      </c>
      <c r="AT300" s="283">
        <v>12844.99</v>
      </c>
      <c r="AU300" s="283">
        <v>12807.582500000006</v>
      </c>
      <c r="AV300" s="283">
        <v>12770.175000000012</v>
      </c>
      <c r="AW300" s="283">
        <v>12732.767500000018</v>
      </c>
      <c r="AX300" s="283">
        <v>12695.360000000024</v>
      </c>
      <c r="AY300" s="283">
        <v>12658.145000000019</v>
      </c>
      <c r="AZ300" s="283">
        <v>12620.930000000011</v>
      </c>
      <c r="BA300" s="283">
        <v>12583.715000000006</v>
      </c>
      <c r="BB300" s="283">
        <v>12546.5</v>
      </c>
      <c r="BC300" s="283">
        <v>12512.502500000002</v>
      </c>
      <c r="BD300" s="283">
        <v>12478.505000000006</v>
      </c>
      <c r="BE300" s="283">
        <v>12444.507500000009</v>
      </c>
      <c r="BF300" s="283">
        <v>12410.510000000011</v>
      </c>
      <c r="BG300" s="283">
        <v>12364.882500000007</v>
      </c>
      <c r="BH300" s="283">
        <v>12319.255000000005</v>
      </c>
      <c r="BI300" s="283">
        <v>12273.627500000002</v>
      </c>
      <c r="BJ300" s="283">
        <v>12228</v>
      </c>
      <c r="BK300" s="283">
        <v>12195.250000000002</v>
      </c>
      <c r="BL300" s="283">
        <v>12162.500000000004</v>
      </c>
      <c r="BM300" s="283">
        <v>12129.750000000005</v>
      </c>
      <c r="BN300" s="283">
        <v>12097.000000000007</v>
      </c>
      <c r="BO300" s="283">
        <v>12063.255000000005</v>
      </c>
      <c r="BP300" s="283">
        <v>12029.51</v>
      </c>
      <c r="BQ300" s="283">
        <v>11995.764999999998</v>
      </c>
      <c r="BR300" s="283">
        <v>11962.019999999995</v>
      </c>
      <c r="BS300" s="283">
        <v>11919.884999999991</v>
      </c>
      <c r="BT300" s="283">
        <v>11877.749999999989</v>
      </c>
      <c r="BU300" s="283">
        <v>11835.614999999987</v>
      </c>
      <c r="BV300" s="283">
        <v>11793.479999999983</v>
      </c>
      <c r="BW300" s="283">
        <v>11744.109999999986</v>
      </c>
      <c r="BX300" s="283">
        <v>11694.739999999991</v>
      </c>
      <c r="BY300" s="283">
        <v>11645.369999999995</v>
      </c>
      <c r="BZ300" s="283">
        <v>11596</v>
      </c>
      <c r="CA300" s="283">
        <v>11518.505000000001</v>
      </c>
      <c r="CB300" s="283">
        <v>11441.010000000002</v>
      </c>
      <c r="CC300" s="283">
        <v>11363.515000000003</v>
      </c>
      <c r="CD300" s="283">
        <v>11286.020000000004</v>
      </c>
      <c r="CE300" s="283">
        <v>11206.252500000002</v>
      </c>
      <c r="CF300" s="283">
        <v>11126.485000000002</v>
      </c>
      <c r="CG300" s="283">
        <v>11046.717500000001</v>
      </c>
      <c r="CH300" s="283">
        <v>10966.949999999999</v>
      </c>
      <c r="CI300" s="283">
        <v>10914.212499999998</v>
      </c>
      <c r="CJ300" s="283">
        <v>10861.474999999999</v>
      </c>
      <c r="CK300" s="283">
        <v>10808.737499999999</v>
      </c>
      <c r="CL300" s="283">
        <v>10756</v>
      </c>
      <c r="CM300" s="283">
        <v>10685.605000000003</v>
      </c>
      <c r="CN300" s="283">
        <v>10615.210000000006</v>
      </c>
      <c r="CO300" s="283">
        <v>10544.81500000001</v>
      </c>
      <c r="CP300" s="283">
        <v>10474.420000000013</v>
      </c>
      <c r="CQ300" s="283">
        <v>10407.055000000008</v>
      </c>
      <c r="CR300" s="283">
        <v>10339.690000000002</v>
      </c>
      <c r="CS300" s="283">
        <v>10272.324999999997</v>
      </c>
      <c r="CT300" s="283">
        <v>10204.959999999992</v>
      </c>
      <c r="CU300" s="283">
        <v>10137.049999999992</v>
      </c>
      <c r="CV300" s="283">
        <v>10069.139999999994</v>
      </c>
      <c r="CW300" s="283">
        <v>10001.229999999996</v>
      </c>
      <c r="CX300" s="283">
        <v>9933.3199999999961</v>
      </c>
      <c r="CY300" s="283">
        <v>9865.9925000000003</v>
      </c>
      <c r="CZ300" s="283">
        <v>9798.6650000000063</v>
      </c>
      <c r="DA300" s="283">
        <v>9731.3375000000124</v>
      </c>
      <c r="DB300" s="283">
        <v>9664.0100000000166</v>
      </c>
    </row>
    <row r="301" spans="5:106" s="283" customFormat="1">
      <c r="E301" s="283">
        <v>-20</v>
      </c>
      <c r="F301" s="284">
        <v>13299.999999999975</v>
      </c>
      <c r="G301" s="283">
        <v>13298.015999999978</v>
      </c>
      <c r="H301" s="283">
        <v>13296.031999999979</v>
      </c>
      <c r="I301" s="283">
        <v>13294.047999999981</v>
      </c>
      <c r="J301" s="283">
        <v>13292.063999999984</v>
      </c>
      <c r="K301" s="283">
        <v>13290.079999999985</v>
      </c>
      <c r="L301" s="283">
        <v>13288.095999999987</v>
      </c>
      <c r="M301" s="283">
        <v>13286.111999999988</v>
      </c>
      <c r="N301" s="283">
        <v>13284.12799999999</v>
      </c>
      <c r="O301" s="283">
        <v>13282.143999999991</v>
      </c>
      <c r="P301" s="283">
        <v>13280.159999999993</v>
      </c>
      <c r="Q301" s="283">
        <v>13277.793999999991</v>
      </c>
      <c r="R301" s="283">
        <v>13275.427999999991</v>
      </c>
      <c r="S301" s="283">
        <v>13273.061999999991</v>
      </c>
      <c r="T301" s="283">
        <v>13270.695999999989</v>
      </c>
      <c r="U301" s="283">
        <v>13268.329999999987</v>
      </c>
      <c r="V301" s="283">
        <v>13265.963999999987</v>
      </c>
      <c r="W301" s="283">
        <v>13263.597999999987</v>
      </c>
      <c r="X301" s="283">
        <v>13261.231999999985</v>
      </c>
      <c r="Y301" s="283">
        <v>13258.865999999984</v>
      </c>
      <c r="Z301" s="283">
        <v>13256.499999999982</v>
      </c>
      <c r="AA301" s="283">
        <v>13241.854399999986</v>
      </c>
      <c r="AB301" s="283">
        <v>13227.208799999988</v>
      </c>
      <c r="AC301" s="283">
        <v>13212.56319999999</v>
      </c>
      <c r="AD301" s="283">
        <v>13197.917599999993</v>
      </c>
      <c r="AE301" s="283">
        <v>13183.271999999997</v>
      </c>
      <c r="AF301" s="283">
        <v>13168.626399999999</v>
      </c>
      <c r="AG301" s="283">
        <v>13153.980800000001</v>
      </c>
      <c r="AH301" s="283">
        <v>13139.335200000005</v>
      </c>
      <c r="AI301" s="283">
        <v>13124.689600000007</v>
      </c>
      <c r="AJ301" s="283">
        <v>13110.044000000009</v>
      </c>
      <c r="AK301" s="283">
        <v>13083.038600000007</v>
      </c>
      <c r="AL301" s="283">
        <v>13056.033200000007</v>
      </c>
      <c r="AM301" s="283">
        <v>13029.027800000007</v>
      </c>
      <c r="AN301" s="283">
        <v>13002.022400000005</v>
      </c>
      <c r="AO301" s="283">
        <v>12975.017000000003</v>
      </c>
      <c r="AP301" s="283">
        <v>12948.011600000003</v>
      </c>
      <c r="AQ301" s="283">
        <v>12921.006200000003</v>
      </c>
      <c r="AR301" s="283">
        <v>12894.000800000002</v>
      </c>
      <c r="AS301" s="283">
        <v>12866.9954</v>
      </c>
      <c r="AT301" s="283">
        <v>12839.99</v>
      </c>
      <c r="AU301" s="283">
        <v>12802.457500000006</v>
      </c>
      <c r="AV301" s="283">
        <v>12764.925000000012</v>
      </c>
      <c r="AW301" s="283">
        <v>12727.392500000018</v>
      </c>
      <c r="AX301" s="283">
        <v>12689.860000000024</v>
      </c>
      <c r="AY301" s="283">
        <v>12652.395000000019</v>
      </c>
      <c r="AZ301" s="283">
        <v>12614.930000000011</v>
      </c>
      <c r="BA301" s="283">
        <v>12577.465000000006</v>
      </c>
      <c r="BB301" s="283">
        <v>12540</v>
      </c>
      <c r="BC301" s="283">
        <v>12506.252500000002</v>
      </c>
      <c r="BD301" s="283">
        <v>12472.505000000006</v>
      </c>
      <c r="BE301" s="283">
        <v>12438.757500000009</v>
      </c>
      <c r="BF301" s="283">
        <v>12405.010000000011</v>
      </c>
      <c r="BG301" s="283">
        <v>12358.757500000007</v>
      </c>
      <c r="BH301" s="283">
        <v>12312.505000000005</v>
      </c>
      <c r="BI301" s="283">
        <v>12266.252500000002</v>
      </c>
      <c r="BJ301" s="283">
        <v>12220</v>
      </c>
      <c r="BK301" s="283">
        <v>12188.080000000002</v>
      </c>
      <c r="BL301" s="283">
        <v>12156.160000000003</v>
      </c>
      <c r="BM301" s="283">
        <v>12124.240000000005</v>
      </c>
      <c r="BN301" s="283">
        <v>12092.320000000007</v>
      </c>
      <c r="BO301" s="283">
        <v>12058.310000000005</v>
      </c>
      <c r="BP301" s="283">
        <v>12024.300000000001</v>
      </c>
      <c r="BQ301" s="283">
        <v>11990.289999999997</v>
      </c>
      <c r="BR301" s="283">
        <v>11956.279999999995</v>
      </c>
      <c r="BS301" s="283">
        <v>11914.109999999993</v>
      </c>
      <c r="BT301" s="283">
        <v>11871.93999999999</v>
      </c>
      <c r="BU301" s="283">
        <v>11829.769999999986</v>
      </c>
      <c r="BV301" s="283">
        <v>11787.599999999984</v>
      </c>
      <c r="BW301" s="283">
        <v>11743.199999999988</v>
      </c>
      <c r="BX301" s="283">
        <v>11698.799999999992</v>
      </c>
      <c r="BY301" s="283">
        <v>11654.399999999996</v>
      </c>
      <c r="BZ301" s="283">
        <v>11610</v>
      </c>
      <c r="CA301" s="283">
        <v>11532.505000000001</v>
      </c>
      <c r="CB301" s="283">
        <v>11455.010000000002</v>
      </c>
      <c r="CC301" s="283">
        <v>11377.515000000003</v>
      </c>
      <c r="CD301" s="283">
        <v>11300.020000000004</v>
      </c>
      <c r="CE301" s="283">
        <v>11220.002500000002</v>
      </c>
      <c r="CF301" s="283">
        <v>11139.985000000002</v>
      </c>
      <c r="CG301" s="283">
        <v>11059.967500000001</v>
      </c>
      <c r="CH301" s="283">
        <v>10979.949999999999</v>
      </c>
      <c r="CI301" s="283">
        <v>10927.462499999998</v>
      </c>
      <c r="CJ301" s="283">
        <v>10874.974999999999</v>
      </c>
      <c r="CK301" s="283">
        <v>10822.487499999999</v>
      </c>
      <c r="CL301" s="283">
        <v>10770</v>
      </c>
      <c r="CM301" s="283">
        <v>10698.730000000003</v>
      </c>
      <c r="CN301" s="283">
        <v>10627.460000000006</v>
      </c>
      <c r="CO301" s="283">
        <v>10556.19000000001</v>
      </c>
      <c r="CP301" s="283">
        <v>10484.920000000013</v>
      </c>
      <c r="CQ301" s="283">
        <v>10417.430000000008</v>
      </c>
      <c r="CR301" s="283">
        <v>10349.940000000002</v>
      </c>
      <c r="CS301" s="283">
        <v>10282.449999999997</v>
      </c>
      <c r="CT301" s="283">
        <v>10214.959999999992</v>
      </c>
      <c r="CU301" s="283">
        <v>10146.864999999994</v>
      </c>
      <c r="CV301" s="283">
        <v>10078.769999999995</v>
      </c>
      <c r="CW301" s="283">
        <v>10010.674999999996</v>
      </c>
      <c r="CX301" s="283">
        <v>9942.5799999999963</v>
      </c>
      <c r="CY301" s="283">
        <v>9874.9900000000016</v>
      </c>
      <c r="CZ301" s="283">
        <v>9807.4000000000051</v>
      </c>
      <c r="DA301" s="283">
        <v>9739.8100000000104</v>
      </c>
      <c r="DB301" s="283">
        <v>9672.2200000000157</v>
      </c>
    </row>
    <row r="302" spans="5:106" s="283" customFormat="1">
      <c r="E302" s="283">
        <v>-19</v>
      </c>
      <c r="F302" s="284">
        <v>13298.999999999975</v>
      </c>
      <c r="G302" s="283">
        <v>13296.915999999976</v>
      </c>
      <c r="H302" s="283">
        <v>13294.831999999979</v>
      </c>
      <c r="I302" s="283">
        <v>13292.747999999981</v>
      </c>
      <c r="J302" s="283">
        <v>13290.663999999982</v>
      </c>
      <c r="K302" s="283">
        <v>13288.579999999984</v>
      </c>
      <c r="L302" s="283">
        <v>13286.495999999986</v>
      </c>
      <c r="M302" s="283">
        <v>13284.411999999989</v>
      </c>
      <c r="N302" s="283">
        <v>13282.32799999999</v>
      </c>
      <c r="O302" s="283">
        <v>13280.243999999992</v>
      </c>
      <c r="P302" s="283">
        <v>13278.159999999993</v>
      </c>
      <c r="Q302" s="283">
        <v>13275.693999999992</v>
      </c>
      <c r="R302" s="283">
        <v>13273.22799999999</v>
      </c>
      <c r="S302" s="283">
        <v>13270.761999999988</v>
      </c>
      <c r="T302" s="283">
        <v>13268.295999999988</v>
      </c>
      <c r="U302" s="283">
        <v>13265.829999999987</v>
      </c>
      <c r="V302" s="283">
        <v>13263.363999999985</v>
      </c>
      <c r="W302" s="283">
        <v>13260.897999999983</v>
      </c>
      <c r="X302" s="283">
        <v>13258.431999999983</v>
      </c>
      <c r="Y302" s="283">
        <v>13255.965999999982</v>
      </c>
      <c r="Z302" s="283">
        <v>13253.499999999982</v>
      </c>
      <c r="AA302" s="283">
        <v>13238.754399999983</v>
      </c>
      <c r="AB302" s="283">
        <v>13224.008799999987</v>
      </c>
      <c r="AC302" s="283">
        <v>13209.26319999999</v>
      </c>
      <c r="AD302" s="283">
        <v>13194.517599999992</v>
      </c>
      <c r="AE302" s="283">
        <v>13179.771999999994</v>
      </c>
      <c r="AF302" s="283">
        <v>13165.026399999997</v>
      </c>
      <c r="AG302" s="283">
        <v>13150.2808</v>
      </c>
      <c r="AH302" s="283">
        <v>13135.535200000002</v>
      </c>
      <c r="AI302" s="283">
        <v>13120.789600000006</v>
      </c>
      <c r="AJ302" s="283">
        <v>13106.044000000009</v>
      </c>
      <c r="AK302" s="283">
        <v>13079.038600000007</v>
      </c>
      <c r="AL302" s="283">
        <v>13052.033200000007</v>
      </c>
      <c r="AM302" s="283">
        <v>13025.027800000007</v>
      </c>
      <c r="AN302" s="283">
        <v>12998.022400000005</v>
      </c>
      <c r="AO302" s="283">
        <v>12971.017000000003</v>
      </c>
      <c r="AP302" s="283">
        <v>12944.011600000003</v>
      </c>
      <c r="AQ302" s="283">
        <v>12917.006200000003</v>
      </c>
      <c r="AR302" s="283">
        <v>12890.000800000002</v>
      </c>
      <c r="AS302" s="283">
        <v>12862.9954</v>
      </c>
      <c r="AT302" s="283">
        <v>12835.99</v>
      </c>
      <c r="AU302" s="283">
        <v>12798.457500000006</v>
      </c>
      <c r="AV302" s="283">
        <v>12760.925000000012</v>
      </c>
      <c r="AW302" s="283">
        <v>12723.392500000018</v>
      </c>
      <c r="AX302" s="283">
        <v>12685.860000000024</v>
      </c>
      <c r="AY302" s="283">
        <v>12648.395000000019</v>
      </c>
      <c r="AZ302" s="283">
        <v>12610.930000000011</v>
      </c>
      <c r="BA302" s="283">
        <v>12573.465000000006</v>
      </c>
      <c r="BB302" s="283">
        <v>12536</v>
      </c>
      <c r="BC302" s="283">
        <v>12501.627500000002</v>
      </c>
      <c r="BD302" s="283">
        <v>12467.255000000006</v>
      </c>
      <c r="BE302" s="283">
        <v>12432.882500000009</v>
      </c>
      <c r="BF302" s="283">
        <v>12398.510000000011</v>
      </c>
      <c r="BG302" s="283">
        <v>12353.132500000007</v>
      </c>
      <c r="BH302" s="283">
        <v>12307.755000000005</v>
      </c>
      <c r="BI302" s="283">
        <v>12262.377500000002</v>
      </c>
      <c r="BJ302" s="283">
        <v>12217</v>
      </c>
      <c r="BK302" s="283">
        <v>12184.660000000002</v>
      </c>
      <c r="BL302" s="283">
        <v>12152.320000000003</v>
      </c>
      <c r="BM302" s="283">
        <v>12119.980000000005</v>
      </c>
      <c r="BN302" s="283">
        <v>12087.640000000007</v>
      </c>
      <c r="BO302" s="283">
        <v>12053.365000000005</v>
      </c>
      <c r="BP302" s="283">
        <v>12019.090000000002</v>
      </c>
      <c r="BQ302" s="283">
        <v>11984.814999999999</v>
      </c>
      <c r="BR302" s="283">
        <v>11950.539999999995</v>
      </c>
      <c r="BS302" s="283">
        <v>11908.334999999992</v>
      </c>
      <c r="BT302" s="283">
        <v>11866.12999999999</v>
      </c>
      <c r="BU302" s="283">
        <v>11823.924999999988</v>
      </c>
      <c r="BV302" s="283">
        <v>11781.719999999985</v>
      </c>
      <c r="BW302" s="283">
        <v>11737.53999999999</v>
      </c>
      <c r="BX302" s="283">
        <v>11693.359999999993</v>
      </c>
      <c r="BY302" s="283">
        <v>11649.179999999997</v>
      </c>
      <c r="BZ302" s="283">
        <v>11605</v>
      </c>
      <c r="CA302" s="283">
        <v>11533.04</v>
      </c>
      <c r="CB302" s="283">
        <v>11461.080000000002</v>
      </c>
      <c r="CC302" s="283">
        <v>11389.120000000003</v>
      </c>
      <c r="CD302" s="283">
        <v>11317.160000000003</v>
      </c>
      <c r="CE302" s="283">
        <v>11236.525000000001</v>
      </c>
      <c r="CF302" s="283">
        <v>11155.890000000001</v>
      </c>
      <c r="CG302" s="283">
        <v>11075.255000000001</v>
      </c>
      <c r="CH302" s="283">
        <v>10994.619999999999</v>
      </c>
      <c r="CI302" s="283">
        <v>10940.965</v>
      </c>
      <c r="CJ302" s="283">
        <v>10887.31</v>
      </c>
      <c r="CK302" s="283">
        <v>10833.654999999999</v>
      </c>
      <c r="CL302" s="283">
        <v>10780</v>
      </c>
      <c r="CM302" s="283">
        <v>10708.575000000004</v>
      </c>
      <c r="CN302" s="283">
        <v>10637.150000000007</v>
      </c>
      <c r="CO302" s="283">
        <v>10565.725000000009</v>
      </c>
      <c r="CP302" s="283">
        <v>10494.300000000012</v>
      </c>
      <c r="CQ302" s="283">
        <v>10427.512500000008</v>
      </c>
      <c r="CR302" s="283">
        <v>10360.725000000002</v>
      </c>
      <c r="CS302" s="283">
        <v>10293.937499999996</v>
      </c>
      <c r="CT302" s="283">
        <v>10227.149999999992</v>
      </c>
      <c r="CU302" s="283">
        <v>10158.322499999995</v>
      </c>
      <c r="CV302" s="283">
        <v>10089.494999999995</v>
      </c>
      <c r="CW302" s="283">
        <v>10020.667499999996</v>
      </c>
      <c r="CX302" s="283">
        <v>9951.8399999999965</v>
      </c>
      <c r="CY302" s="283">
        <v>9883.9875000000011</v>
      </c>
      <c r="CZ302" s="283">
        <v>9816.1350000000057</v>
      </c>
      <c r="DA302" s="283">
        <v>9748.2825000000103</v>
      </c>
      <c r="DB302" s="283">
        <v>9680.4300000000148</v>
      </c>
    </row>
    <row r="303" spans="5:106" s="283" customFormat="1">
      <c r="E303" s="283">
        <v>-18</v>
      </c>
      <c r="F303" s="284">
        <v>13297.999999999975</v>
      </c>
      <c r="G303" s="283">
        <v>13295.815999999977</v>
      </c>
      <c r="H303" s="283">
        <v>13293.631999999978</v>
      </c>
      <c r="I303" s="283">
        <v>13291.447999999978</v>
      </c>
      <c r="J303" s="283">
        <v>13289.263999999981</v>
      </c>
      <c r="K303" s="283">
        <v>13287.079999999984</v>
      </c>
      <c r="L303" s="283">
        <v>13284.895999999984</v>
      </c>
      <c r="M303" s="283">
        <v>13282.711999999985</v>
      </c>
      <c r="N303" s="283">
        <v>13280.527999999988</v>
      </c>
      <c r="O303" s="283">
        <v>13278.34399999999</v>
      </c>
      <c r="P303" s="283">
        <v>13276.159999999993</v>
      </c>
      <c r="Q303" s="283">
        <v>13273.59399999999</v>
      </c>
      <c r="R303" s="283">
        <v>13271.027999999989</v>
      </c>
      <c r="S303" s="283">
        <v>13268.461999999989</v>
      </c>
      <c r="T303" s="283">
        <v>13265.895999999986</v>
      </c>
      <c r="U303" s="283">
        <v>13263.329999999985</v>
      </c>
      <c r="V303" s="283">
        <v>13260.763999999985</v>
      </c>
      <c r="W303" s="283">
        <v>13258.197999999984</v>
      </c>
      <c r="X303" s="283">
        <v>13255.631999999983</v>
      </c>
      <c r="Y303" s="283">
        <v>13253.065999999983</v>
      </c>
      <c r="Z303" s="283">
        <v>13250.499999999982</v>
      </c>
      <c r="AA303" s="283">
        <v>13235.654399999985</v>
      </c>
      <c r="AB303" s="283">
        <v>13220.808799999986</v>
      </c>
      <c r="AC303" s="283">
        <v>13205.963199999987</v>
      </c>
      <c r="AD303" s="283">
        <v>13191.11759999999</v>
      </c>
      <c r="AE303" s="283">
        <v>13176.271999999994</v>
      </c>
      <c r="AF303" s="283">
        <v>13161.426399999997</v>
      </c>
      <c r="AG303" s="283">
        <v>13146.5808</v>
      </c>
      <c r="AH303" s="283">
        <v>13131.735200000003</v>
      </c>
      <c r="AI303" s="283">
        <v>13116.889600000006</v>
      </c>
      <c r="AJ303" s="283">
        <v>13102.044000000009</v>
      </c>
      <c r="AK303" s="283">
        <v>13075.038600000007</v>
      </c>
      <c r="AL303" s="283">
        <v>13048.033200000007</v>
      </c>
      <c r="AM303" s="283">
        <v>13021.027800000007</v>
      </c>
      <c r="AN303" s="283">
        <v>12994.022400000005</v>
      </c>
      <c r="AO303" s="283">
        <v>12967.017000000003</v>
      </c>
      <c r="AP303" s="283">
        <v>12940.011600000003</v>
      </c>
      <c r="AQ303" s="283">
        <v>12913.006200000003</v>
      </c>
      <c r="AR303" s="283">
        <v>12886.000800000002</v>
      </c>
      <c r="AS303" s="283">
        <v>12858.9954</v>
      </c>
      <c r="AT303" s="283">
        <v>12831.99</v>
      </c>
      <c r="AU303" s="283">
        <v>12794.457500000006</v>
      </c>
      <c r="AV303" s="283">
        <v>12756.925000000012</v>
      </c>
      <c r="AW303" s="283">
        <v>12719.392500000018</v>
      </c>
      <c r="AX303" s="283">
        <v>12681.860000000024</v>
      </c>
      <c r="AY303" s="283">
        <v>12644.395000000019</v>
      </c>
      <c r="AZ303" s="283">
        <v>12606.930000000011</v>
      </c>
      <c r="BA303" s="283">
        <v>12569.465000000006</v>
      </c>
      <c r="BB303" s="283">
        <v>12532</v>
      </c>
      <c r="BC303" s="283">
        <v>12497.002500000002</v>
      </c>
      <c r="BD303" s="283">
        <v>12462.005000000006</v>
      </c>
      <c r="BE303" s="283">
        <v>12427.007500000009</v>
      </c>
      <c r="BF303" s="283">
        <v>12392.010000000011</v>
      </c>
      <c r="BG303" s="283">
        <v>12347.507500000007</v>
      </c>
      <c r="BH303" s="283">
        <v>12303.005000000005</v>
      </c>
      <c r="BI303" s="283">
        <v>12258.502500000002</v>
      </c>
      <c r="BJ303" s="283">
        <v>12214</v>
      </c>
      <c r="BK303" s="283">
        <v>12181.240000000002</v>
      </c>
      <c r="BL303" s="283">
        <v>12148.480000000003</v>
      </c>
      <c r="BM303" s="283">
        <v>12115.720000000005</v>
      </c>
      <c r="BN303" s="283">
        <v>12082.960000000006</v>
      </c>
      <c r="BO303" s="283">
        <v>12048.420000000004</v>
      </c>
      <c r="BP303" s="283">
        <v>12013.880000000001</v>
      </c>
      <c r="BQ303" s="283">
        <v>11979.339999999998</v>
      </c>
      <c r="BR303" s="283">
        <v>11944.799999999996</v>
      </c>
      <c r="BS303" s="283">
        <v>11902.559999999994</v>
      </c>
      <c r="BT303" s="283">
        <v>11860.319999999991</v>
      </c>
      <c r="BU303" s="283">
        <v>11818.079999999987</v>
      </c>
      <c r="BV303" s="283">
        <v>11775.839999999986</v>
      </c>
      <c r="BW303" s="283">
        <v>11731.87999999999</v>
      </c>
      <c r="BX303" s="283">
        <v>11687.919999999993</v>
      </c>
      <c r="BY303" s="283">
        <v>11643.959999999995</v>
      </c>
      <c r="BZ303" s="283">
        <v>11600</v>
      </c>
      <c r="CA303" s="283">
        <v>11562.5</v>
      </c>
      <c r="CB303" s="283">
        <v>11467.150000000001</v>
      </c>
      <c r="CC303" s="283">
        <v>11400.725000000002</v>
      </c>
      <c r="CD303" s="283">
        <v>11334.300000000003</v>
      </c>
      <c r="CE303" s="283">
        <v>11253.047500000001</v>
      </c>
      <c r="CF303" s="283">
        <v>11171.795</v>
      </c>
      <c r="CG303" s="283">
        <v>11090.5425</v>
      </c>
      <c r="CH303" s="283">
        <v>11009.289999999999</v>
      </c>
      <c r="CI303" s="283">
        <v>10954.467499999999</v>
      </c>
      <c r="CJ303" s="283">
        <v>10899.645</v>
      </c>
      <c r="CK303" s="283">
        <v>10844.8225</v>
      </c>
      <c r="CL303" s="283">
        <v>10790</v>
      </c>
      <c r="CM303" s="283">
        <v>10718.420000000002</v>
      </c>
      <c r="CN303" s="283">
        <v>10646.840000000006</v>
      </c>
      <c r="CO303" s="283">
        <v>10575.260000000009</v>
      </c>
      <c r="CP303" s="283">
        <v>10503.680000000011</v>
      </c>
      <c r="CQ303" s="283">
        <v>10437.595000000007</v>
      </c>
      <c r="CR303" s="283">
        <v>10371.510000000002</v>
      </c>
      <c r="CS303" s="283">
        <v>10305.424999999997</v>
      </c>
      <c r="CT303" s="283">
        <v>10239.339999999993</v>
      </c>
      <c r="CU303" s="283">
        <v>10169.779999999995</v>
      </c>
      <c r="CV303" s="283">
        <v>10100.219999999996</v>
      </c>
      <c r="CW303" s="283">
        <v>10030.659999999996</v>
      </c>
      <c r="CX303" s="283">
        <v>9961.0999999999967</v>
      </c>
      <c r="CY303" s="283">
        <v>9892.9850000000006</v>
      </c>
      <c r="CZ303" s="283">
        <v>9824.8700000000063</v>
      </c>
      <c r="DA303" s="283">
        <v>9756.7550000000101</v>
      </c>
      <c r="DB303" s="283">
        <v>9688.640000000014</v>
      </c>
    </row>
    <row r="304" spans="5:106" s="283" customFormat="1">
      <c r="E304" s="283">
        <v>-17</v>
      </c>
      <c r="F304" s="284">
        <v>13296.999999999975</v>
      </c>
      <c r="G304" s="283">
        <v>13294.715999999975</v>
      </c>
      <c r="H304" s="283">
        <v>13292.431999999977</v>
      </c>
      <c r="I304" s="283">
        <v>13290.147999999979</v>
      </c>
      <c r="J304" s="283">
        <v>13287.86399999998</v>
      </c>
      <c r="K304" s="283">
        <v>13285.579999999982</v>
      </c>
      <c r="L304" s="283">
        <v>13283.295999999984</v>
      </c>
      <c r="M304" s="283">
        <v>13281.011999999986</v>
      </c>
      <c r="N304" s="283">
        <v>13278.727999999988</v>
      </c>
      <c r="O304" s="283">
        <v>13276.44399999999</v>
      </c>
      <c r="P304" s="283">
        <v>13274.159999999993</v>
      </c>
      <c r="Q304" s="283">
        <v>13271.543999999991</v>
      </c>
      <c r="R304" s="283">
        <v>13268.927999999991</v>
      </c>
      <c r="S304" s="283">
        <v>13266.311999999991</v>
      </c>
      <c r="T304" s="283">
        <v>13263.695999999989</v>
      </c>
      <c r="U304" s="283">
        <v>13261.079999999987</v>
      </c>
      <c r="V304" s="283">
        <v>13258.463999999987</v>
      </c>
      <c r="W304" s="283">
        <v>13255.847999999987</v>
      </c>
      <c r="X304" s="283">
        <v>13253.231999999985</v>
      </c>
      <c r="Y304" s="283">
        <v>13250.615999999984</v>
      </c>
      <c r="Z304" s="283">
        <v>13247.999999999982</v>
      </c>
      <c r="AA304" s="283">
        <v>13233.004399999983</v>
      </c>
      <c r="AB304" s="283">
        <v>13218.008799999987</v>
      </c>
      <c r="AC304" s="283">
        <v>13203.01319999999</v>
      </c>
      <c r="AD304" s="283">
        <v>13188.017599999992</v>
      </c>
      <c r="AE304" s="283">
        <v>13173.021999999994</v>
      </c>
      <c r="AF304" s="283">
        <v>13158.026399999997</v>
      </c>
      <c r="AG304" s="283">
        <v>13143.0308</v>
      </c>
      <c r="AH304" s="283">
        <v>13128.035200000002</v>
      </c>
      <c r="AI304" s="283">
        <v>13113.039600000006</v>
      </c>
      <c r="AJ304" s="283">
        <v>13098.044000000009</v>
      </c>
      <c r="AK304" s="283">
        <v>13071.038600000007</v>
      </c>
      <c r="AL304" s="283">
        <v>13044.033200000007</v>
      </c>
      <c r="AM304" s="283">
        <v>13017.027800000007</v>
      </c>
      <c r="AN304" s="283">
        <v>12990.022400000005</v>
      </c>
      <c r="AO304" s="283">
        <v>12963.017000000003</v>
      </c>
      <c r="AP304" s="283">
        <v>12936.011600000003</v>
      </c>
      <c r="AQ304" s="283">
        <v>12909.006200000003</v>
      </c>
      <c r="AR304" s="283">
        <v>12882.000800000002</v>
      </c>
      <c r="AS304" s="283">
        <v>12854.9954</v>
      </c>
      <c r="AT304" s="283">
        <v>12827.99</v>
      </c>
      <c r="AU304" s="283">
        <v>12790.457500000006</v>
      </c>
      <c r="AV304" s="283">
        <v>12752.925000000012</v>
      </c>
      <c r="AW304" s="283">
        <v>12715.392500000018</v>
      </c>
      <c r="AX304" s="283">
        <v>12677.860000000024</v>
      </c>
      <c r="AY304" s="283">
        <v>12640.395000000019</v>
      </c>
      <c r="AZ304" s="283">
        <v>12602.930000000011</v>
      </c>
      <c r="BA304" s="283">
        <v>12565.465000000006</v>
      </c>
      <c r="BB304" s="283">
        <v>12528</v>
      </c>
      <c r="BC304" s="283">
        <v>12492.377500000002</v>
      </c>
      <c r="BD304" s="283">
        <v>12456.755000000006</v>
      </c>
      <c r="BE304" s="283">
        <v>12421.132500000009</v>
      </c>
      <c r="BF304" s="283">
        <v>12385.510000000011</v>
      </c>
      <c r="BG304" s="283">
        <v>12341.882500000007</v>
      </c>
      <c r="BH304" s="283">
        <v>12298.255000000005</v>
      </c>
      <c r="BI304" s="283">
        <v>12254.627500000002</v>
      </c>
      <c r="BJ304" s="283">
        <v>12211</v>
      </c>
      <c r="BK304" s="283">
        <v>12177.820000000002</v>
      </c>
      <c r="BL304" s="283">
        <v>12144.640000000003</v>
      </c>
      <c r="BM304" s="283">
        <v>12111.460000000005</v>
      </c>
      <c r="BN304" s="283">
        <v>12078.280000000006</v>
      </c>
      <c r="BO304" s="283">
        <v>12043.475000000002</v>
      </c>
      <c r="BP304" s="283">
        <v>12008.67</v>
      </c>
      <c r="BQ304" s="283">
        <v>11973.864999999998</v>
      </c>
      <c r="BR304" s="283">
        <v>11939.059999999996</v>
      </c>
      <c r="BS304" s="283">
        <v>11896.784999999993</v>
      </c>
      <c r="BT304" s="283">
        <v>11854.509999999991</v>
      </c>
      <c r="BU304" s="283">
        <v>11812.23499999999</v>
      </c>
      <c r="BV304" s="283">
        <v>11769.959999999986</v>
      </c>
      <c r="BW304" s="283">
        <v>11726.21999999999</v>
      </c>
      <c r="BX304" s="283">
        <v>11682.479999999992</v>
      </c>
      <c r="BY304" s="283">
        <v>11638.739999999996</v>
      </c>
      <c r="BZ304" s="283">
        <v>11595</v>
      </c>
      <c r="CA304" s="283">
        <v>11534.11</v>
      </c>
      <c r="CB304" s="283">
        <v>11473.220000000001</v>
      </c>
      <c r="CC304" s="283">
        <v>11412.330000000002</v>
      </c>
      <c r="CD304" s="283">
        <v>11351.440000000002</v>
      </c>
      <c r="CE304" s="283">
        <v>11269.570000000002</v>
      </c>
      <c r="CF304" s="283">
        <v>11187.7</v>
      </c>
      <c r="CG304" s="283">
        <v>11105.83</v>
      </c>
      <c r="CH304" s="283">
        <v>11023.96</v>
      </c>
      <c r="CI304" s="283">
        <v>10967.97</v>
      </c>
      <c r="CJ304" s="283">
        <v>10911.98</v>
      </c>
      <c r="CK304" s="283">
        <v>10855.99</v>
      </c>
      <c r="CL304" s="283">
        <v>10800</v>
      </c>
      <c r="CM304" s="283">
        <v>10728.265000000003</v>
      </c>
      <c r="CN304" s="283">
        <v>10656.530000000004</v>
      </c>
      <c r="CO304" s="283">
        <v>10584.795000000007</v>
      </c>
      <c r="CP304" s="283">
        <v>10513.06000000001</v>
      </c>
      <c r="CQ304" s="283">
        <v>10447.677500000005</v>
      </c>
      <c r="CR304" s="283">
        <v>10382.295000000002</v>
      </c>
      <c r="CS304" s="283">
        <v>10316.912499999999</v>
      </c>
      <c r="CT304" s="283">
        <v>10251.529999999993</v>
      </c>
      <c r="CU304" s="283">
        <v>10181.237499999996</v>
      </c>
      <c r="CV304" s="283">
        <v>10110.944999999996</v>
      </c>
      <c r="CW304" s="283">
        <v>10040.652499999997</v>
      </c>
      <c r="CX304" s="283">
        <v>9970.3599999999969</v>
      </c>
      <c r="CY304" s="283">
        <v>9901.9825000000019</v>
      </c>
      <c r="CZ304" s="283">
        <v>9833.605000000005</v>
      </c>
      <c r="DA304" s="283">
        <v>9765.2275000000081</v>
      </c>
      <c r="DB304" s="283">
        <v>9696.8500000000131</v>
      </c>
    </row>
    <row r="305" spans="5:106" s="283" customFormat="1">
      <c r="E305" s="283">
        <v>-16</v>
      </c>
      <c r="F305" s="284">
        <v>13295.999999999975</v>
      </c>
      <c r="G305" s="283">
        <v>13293.615999999976</v>
      </c>
      <c r="H305" s="283">
        <v>13291.231999999978</v>
      </c>
      <c r="I305" s="283">
        <v>13288.84799999998</v>
      </c>
      <c r="J305" s="283">
        <v>13286.463999999982</v>
      </c>
      <c r="K305" s="283">
        <v>13284.079999999984</v>
      </c>
      <c r="L305" s="283">
        <v>13281.695999999985</v>
      </c>
      <c r="M305" s="283">
        <v>13279.311999999987</v>
      </c>
      <c r="N305" s="283">
        <v>13276.927999999989</v>
      </c>
      <c r="O305" s="283">
        <v>13274.543999999991</v>
      </c>
      <c r="P305" s="283">
        <v>13272.159999999993</v>
      </c>
      <c r="Q305" s="283">
        <v>13269.493999999992</v>
      </c>
      <c r="R305" s="283">
        <v>13266.82799999999</v>
      </c>
      <c r="S305" s="283">
        <v>13264.161999999989</v>
      </c>
      <c r="T305" s="283">
        <v>13261.495999999988</v>
      </c>
      <c r="U305" s="283">
        <v>13258.829999999987</v>
      </c>
      <c r="V305" s="283">
        <v>13256.163999999986</v>
      </c>
      <c r="W305" s="283">
        <v>13253.497999999985</v>
      </c>
      <c r="X305" s="283">
        <v>13250.831999999984</v>
      </c>
      <c r="Y305" s="283">
        <v>13248.165999999983</v>
      </c>
      <c r="Z305" s="283">
        <v>13245.499999999982</v>
      </c>
      <c r="AA305" s="283">
        <v>13230.354399999986</v>
      </c>
      <c r="AB305" s="283">
        <v>13215.208799999988</v>
      </c>
      <c r="AC305" s="283">
        <v>13200.06319999999</v>
      </c>
      <c r="AD305" s="283">
        <v>13184.917599999993</v>
      </c>
      <c r="AE305" s="283">
        <v>13169.771999999997</v>
      </c>
      <c r="AF305" s="283">
        <v>13154.626399999999</v>
      </c>
      <c r="AG305" s="283">
        <v>13139.480800000001</v>
      </c>
      <c r="AH305" s="283">
        <v>13124.335200000005</v>
      </c>
      <c r="AI305" s="283">
        <v>13109.189600000007</v>
      </c>
      <c r="AJ305" s="283">
        <v>13094.044000000009</v>
      </c>
      <c r="AK305" s="283">
        <v>13067.038600000007</v>
      </c>
      <c r="AL305" s="283">
        <v>13040.033200000007</v>
      </c>
      <c r="AM305" s="283">
        <v>13013.027800000007</v>
      </c>
      <c r="AN305" s="283">
        <v>12986.022400000005</v>
      </c>
      <c r="AO305" s="283">
        <v>12959.017000000003</v>
      </c>
      <c r="AP305" s="283">
        <v>12932.011600000003</v>
      </c>
      <c r="AQ305" s="283">
        <v>12905.006200000003</v>
      </c>
      <c r="AR305" s="283">
        <v>12878.000800000002</v>
      </c>
      <c r="AS305" s="283">
        <v>12850.9954</v>
      </c>
      <c r="AT305" s="283">
        <v>12823.99</v>
      </c>
      <c r="AU305" s="283">
        <v>12786.457500000006</v>
      </c>
      <c r="AV305" s="283">
        <v>12748.925000000012</v>
      </c>
      <c r="AW305" s="283">
        <v>12711.392500000018</v>
      </c>
      <c r="AX305" s="283">
        <v>12673.860000000024</v>
      </c>
      <c r="AY305" s="283">
        <v>12636.395000000019</v>
      </c>
      <c r="AZ305" s="283">
        <v>12598.930000000011</v>
      </c>
      <c r="BA305" s="283">
        <v>12561.465000000006</v>
      </c>
      <c r="BB305" s="283">
        <v>12524</v>
      </c>
      <c r="BC305" s="283">
        <v>12487.752500000002</v>
      </c>
      <c r="BD305" s="283">
        <v>12451.505000000006</v>
      </c>
      <c r="BE305" s="283">
        <v>12415.257500000009</v>
      </c>
      <c r="BF305" s="283">
        <v>12379.010000000011</v>
      </c>
      <c r="BG305" s="283">
        <v>12336.257500000007</v>
      </c>
      <c r="BH305" s="283">
        <v>12293.505000000005</v>
      </c>
      <c r="BI305" s="283">
        <v>12250.752500000002</v>
      </c>
      <c r="BJ305" s="283">
        <v>12208</v>
      </c>
      <c r="BK305" s="283">
        <v>12174.400000000001</v>
      </c>
      <c r="BL305" s="283">
        <v>12140.800000000003</v>
      </c>
      <c r="BM305" s="283">
        <v>12107.200000000004</v>
      </c>
      <c r="BN305" s="283">
        <v>12073.600000000006</v>
      </c>
      <c r="BO305" s="283">
        <v>12038.530000000002</v>
      </c>
      <c r="BP305" s="283">
        <v>12003.460000000001</v>
      </c>
      <c r="BQ305" s="283">
        <v>11968.39</v>
      </c>
      <c r="BR305" s="283">
        <v>11933.319999999996</v>
      </c>
      <c r="BS305" s="283">
        <v>11891.009999999995</v>
      </c>
      <c r="BT305" s="283">
        <v>11848.699999999992</v>
      </c>
      <c r="BU305" s="283">
        <v>11806.389999999989</v>
      </c>
      <c r="BV305" s="283">
        <v>11764.079999999987</v>
      </c>
      <c r="BW305" s="283">
        <v>11720.55999999999</v>
      </c>
      <c r="BX305" s="283">
        <v>11677.039999999994</v>
      </c>
      <c r="BY305" s="283">
        <v>11633.519999999997</v>
      </c>
      <c r="BZ305" s="283">
        <v>11590</v>
      </c>
      <c r="CA305" s="283">
        <v>11552.5</v>
      </c>
      <c r="CB305" s="283">
        <v>11515</v>
      </c>
      <c r="CC305" s="283">
        <v>11423.935000000001</v>
      </c>
      <c r="CD305" s="283">
        <v>11368.580000000002</v>
      </c>
      <c r="CE305" s="283">
        <v>11286.092500000002</v>
      </c>
      <c r="CF305" s="283">
        <v>11203.605000000001</v>
      </c>
      <c r="CG305" s="283">
        <v>11121.1175</v>
      </c>
      <c r="CH305" s="283">
        <v>11038.63</v>
      </c>
      <c r="CI305" s="283">
        <v>10981.4725</v>
      </c>
      <c r="CJ305" s="283">
        <v>10924.314999999999</v>
      </c>
      <c r="CK305" s="283">
        <v>10867.157499999999</v>
      </c>
      <c r="CL305" s="283">
        <v>10810</v>
      </c>
      <c r="CM305" s="283">
        <v>10738.110000000002</v>
      </c>
      <c r="CN305" s="283">
        <v>10666.220000000005</v>
      </c>
      <c r="CO305" s="283">
        <v>10594.330000000007</v>
      </c>
      <c r="CP305" s="283">
        <v>10522.44000000001</v>
      </c>
      <c r="CQ305" s="283">
        <v>10457.760000000006</v>
      </c>
      <c r="CR305" s="283">
        <v>10393.080000000002</v>
      </c>
      <c r="CS305" s="283">
        <v>10328.399999999998</v>
      </c>
      <c r="CT305" s="283">
        <v>10263.719999999994</v>
      </c>
      <c r="CU305" s="283">
        <v>10192.694999999996</v>
      </c>
      <c r="CV305" s="283">
        <v>10121.669999999996</v>
      </c>
      <c r="CW305" s="283">
        <v>10050.644999999997</v>
      </c>
      <c r="CX305" s="283">
        <v>9979.6199999999972</v>
      </c>
      <c r="CY305" s="283">
        <v>9910.98</v>
      </c>
      <c r="CZ305" s="283">
        <v>9842.3400000000038</v>
      </c>
      <c r="DA305" s="283">
        <v>9773.700000000008</v>
      </c>
      <c r="DB305" s="283">
        <v>9705.0600000000122</v>
      </c>
    </row>
    <row r="306" spans="5:106" s="283" customFormat="1">
      <c r="E306" s="283">
        <v>-15</v>
      </c>
      <c r="F306" s="284">
        <v>13294.999999999975</v>
      </c>
      <c r="G306" s="283">
        <v>13292.515999999978</v>
      </c>
      <c r="H306" s="283">
        <v>13290.031999999979</v>
      </c>
      <c r="I306" s="283">
        <v>13287.547999999981</v>
      </c>
      <c r="J306" s="283">
        <v>13285.063999999984</v>
      </c>
      <c r="K306" s="283">
        <v>13282.579999999985</v>
      </c>
      <c r="L306" s="283">
        <v>13280.095999999987</v>
      </c>
      <c r="M306" s="283">
        <v>13277.611999999988</v>
      </c>
      <c r="N306" s="283">
        <v>13275.12799999999</v>
      </c>
      <c r="O306" s="283">
        <v>13272.643999999991</v>
      </c>
      <c r="P306" s="283">
        <v>13270.159999999993</v>
      </c>
      <c r="Q306" s="283">
        <v>13267.443999999992</v>
      </c>
      <c r="R306" s="283">
        <v>13264.72799999999</v>
      </c>
      <c r="S306" s="283">
        <v>13262.011999999988</v>
      </c>
      <c r="T306" s="283">
        <v>13259.295999999988</v>
      </c>
      <c r="U306" s="283">
        <v>13256.579999999987</v>
      </c>
      <c r="V306" s="283">
        <v>13253.863999999985</v>
      </c>
      <c r="W306" s="283">
        <v>13251.147999999983</v>
      </c>
      <c r="X306" s="283">
        <v>13248.431999999983</v>
      </c>
      <c r="Y306" s="283">
        <v>13245.715999999982</v>
      </c>
      <c r="Z306" s="283">
        <v>13242.999999999982</v>
      </c>
      <c r="AA306" s="283">
        <v>13227.704399999984</v>
      </c>
      <c r="AB306" s="283">
        <v>13212.408799999988</v>
      </c>
      <c r="AC306" s="283">
        <v>13197.113199999993</v>
      </c>
      <c r="AD306" s="283">
        <v>13181.817599999995</v>
      </c>
      <c r="AE306" s="283">
        <v>13166.521999999997</v>
      </c>
      <c r="AF306" s="283">
        <v>13151.2264</v>
      </c>
      <c r="AG306" s="283">
        <v>13135.930800000002</v>
      </c>
      <c r="AH306" s="283">
        <v>13120.635200000004</v>
      </c>
      <c r="AI306" s="283">
        <v>13105.339600000007</v>
      </c>
      <c r="AJ306" s="283">
        <v>13090.044000000009</v>
      </c>
      <c r="AK306" s="283">
        <v>13063.038600000007</v>
      </c>
      <c r="AL306" s="283">
        <v>13036.033200000007</v>
      </c>
      <c r="AM306" s="283">
        <v>13009.027800000007</v>
      </c>
      <c r="AN306" s="283">
        <v>12982.022400000005</v>
      </c>
      <c r="AO306" s="283">
        <v>12955.017000000003</v>
      </c>
      <c r="AP306" s="283">
        <v>12928.011600000003</v>
      </c>
      <c r="AQ306" s="283">
        <v>12901.006200000003</v>
      </c>
      <c r="AR306" s="283">
        <v>12874.000800000002</v>
      </c>
      <c r="AS306" s="283">
        <v>12846.9954</v>
      </c>
      <c r="AT306" s="283">
        <v>12819.99</v>
      </c>
      <c r="AU306" s="283">
        <v>12782.457500000006</v>
      </c>
      <c r="AV306" s="283">
        <v>12744.925000000012</v>
      </c>
      <c r="AW306" s="283">
        <v>12707.392500000018</v>
      </c>
      <c r="AX306" s="283">
        <v>12669.860000000024</v>
      </c>
      <c r="AY306" s="283">
        <v>12632.395000000019</v>
      </c>
      <c r="AZ306" s="283">
        <v>12594.930000000011</v>
      </c>
      <c r="BA306" s="283">
        <v>12557.465000000006</v>
      </c>
      <c r="BB306" s="283">
        <v>12520</v>
      </c>
      <c r="BC306" s="283">
        <v>12483.127500000002</v>
      </c>
      <c r="BD306" s="283">
        <v>12446.255000000006</v>
      </c>
      <c r="BE306" s="283">
        <v>12409.382500000009</v>
      </c>
      <c r="BF306" s="283">
        <v>12372.510000000011</v>
      </c>
      <c r="BG306" s="283">
        <v>12330.632500000007</v>
      </c>
      <c r="BH306" s="283">
        <v>12288.755000000005</v>
      </c>
      <c r="BI306" s="283">
        <v>12246.877500000002</v>
      </c>
      <c r="BJ306" s="283">
        <v>12205</v>
      </c>
      <c r="BK306" s="283">
        <v>12170.980000000001</v>
      </c>
      <c r="BL306" s="283">
        <v>12136.960000000003</v>
      </c>
      <c r="BM306" s="283">
        <v>12102.940000000004</v>
      </c>
      <c r="BN306" s="283">
        <v>12068.920000000006</v>
      </c>
      <c r="BO306" s="283">
        <v>12033.585000000003</v>
      </c>
      <c r="BP306" s="283">
        <v>11998.250000000002</v>
      </c>
      <c r="BQ306" s="283">
        <v>11962.914999999999</v>
      </c>
      <c r="BR306" s="283">
        <v>11927.579999999996</v>
      </c>
      <c r="BS306" s="283">
        <v>11885.234999999993</v>
      </c>
      <c r="BT306" s="283">
        <v>11842.889999999992</v>
      </c>
      <c r="BU306" s="283">
        <v>11800.544999999991</v>
      </c>
      <c r="BV306" s="283">
        <v>11758.199999999988</v>
      </c>
      <c r="BW306" s="283">
        <v>11714.899999999991</v>
      </c>
      <c r="BX306" s="283">
        <v>11671.599999999995</v>
      </c>
      <c r="BY306" s="283">
        <v>11628.299999999997</v>
      </c>
      <c r="BZ306" s="283">
        <v>11585</v>
      </c>
      <c r="CA306" s="283">
        <v>11535.18</v>
      </c>
      <c r="CB306" s="283">
        <v>11485.36</v>
      </c>
      <c r="CC306" s="283">
        <v>11435.54</v>
      </c>
      <c r="CD306" s="283">
        <v>11385.720000000001</v>
      </c>
      <c r="CE306" s="283">
        <v>11302.615000000002</v>
      </c>
      <c r="CF306" s="283">
        <v>11219.51</v>
      </c>
      <c r="CG306" s="283">
        <v>11136.404999999999</v>
      </c>
      <c r="CH306" s="283">
        <v>11053.3</v>
      </c>
      <c r="CI306" s="283">
        <v>10994.974999999999</v>
      </c>
      <c r="CJ306" s="283">
        <v>10936.65</v>
      </c>
      <c r="CK306" s="283">
        <v>10878.325000000001</v>
      </c>
      <c r="CL306" s="283">
        <v>10820</v>
      </c>
      <c r="CM306" s="283">
        <v>10747.955000000002</v>
      </c>
      <c r="CN306" s="283">
        <v>10675.910000000005</v>
      </c>
      <c r="CO306" s="283">
        <v>10603.865000000007</v>
      </c>
      <c r="CP306" s="283">
        <v>10531.820000000009</v>
      </c>
      <c r="CQ306" s="283">
        <v>10467.842500000006</v>
      </c>
      <c r="CR306" s="283">
        <v>10403.865000000002</v>
      </c>
      <c r="CS306" s="283">
        <v>10339.887499999997</v>
      </c>
      <c r="CT306" s="283">
        <v>10275.909999999994</v>
      </c>
      <c r="CU306" s="283">
        <v>10204.152499999997</v>
      </c>
      <c r="CV306" s="283">
        <v>10132.394999999997</v>
      </c>
      <c r="CW306" s="283">
        <v>10060.637499999997</v>
      </c>
      <c r="CX306" s="283">
        <v>9988.8799999999974</v>
      </c>
      <c r="CY306" s="283">
        <v>9919.9775000000009</v>
      </c>
      <c r="CZ306" s="283">
        <v>9851.0750000000044</v>
      </c>
      <c r="DA306" s="283">
        <v>9782.1725000000079</v>
      </c>
      <c r="DB306" s="283">
        <v>9713.2700000000114</v>
      </c>
    </row>
    <row r="307" spans="5:106" s="283" customFormat="1">
      <c r="E307" s="283">
        <v>-14</v>
      </c>
      <c r="F307" s="284">
        <v>13293.999999999975</v>
      </c>
      <c r="G307" s="283">
        <v>13291.415999999976</v>
      </c>
      <c r="H307" s="283">
        <v>13288.831999999979</v>
      </c>
      <c r="I307" s="283">
        <v>13286.247999999981</v>
      </c>
      <c r="J307" s="283">
        <v>13283.663999999982</v>
      </c>
      <c r="K307" s="283">
        <v>13281.079999999984</v>
      </c>
      <c r="L307" s="283">
        <v>13278.495999999986</v>
      </c>
      <c r="M307" s="283">
        <v>13275.911999999989</v>
      </c>
      <c r="N307" s="283">
        <v>13273.32799999999</v>
      </c>
      <c r="O307" s="283">
        <v>13270.743999999992</v>
      </c>
      <c r="P307" s="283">
        <v>13268.159999999993</v>
      </c>
      <c r="Q307" s="283">
        <v>13265.393999999993</v>
      </c>
      <c r="R307" s="283">
        <v>13262.627999999992</v>
      </c>
      <c r="S307" s="283">
        <v>13259.86199999999</v>
      </c>
      <c r="T307" s="283">
        <v>13257.09599999999</v>
      </c>
      <c r="U307" s="283">
        <v>13254.329999999989</v>
      </c>
      <c r="V307" s="283">
        <v>13251.563999999988</v>
      </c>
      <c r="W307" s="283">
        <v>13248.797999999986</v>
      </c>
      <c r="X307" s="283">
        <v>13246.031999999985</v>
      </c>
      <c r="Y307" s="283">
        <v>13243.265999999983</v>
      </c>
      <c r="Z307" s="283">
        <v>13240.499999999982</v>
      </c>
      <c r="AA307" s="283">
        <v>13225.054399999985</v>
      </c>
      <c r="AB307" s="283">
        <v>13209.608799999987</v>
      </c>
      <c r="AC307" s="283">
        <v>13194.16319999999</v>
      </c>
      <c r="AD307" s="283">
        <v>13178.717599999993</v>
      </c>
      <c r="AE307" s="283">
        <v>13163.271999999995</v>
      </c>
      <c r="AF307" s="283">
        <v>13147.826399999998</v>
      </c>
      <c r="AG307" s="283">
        <v>13132.380800000001</v>
      </c>
      <c r="AH307" s="283">
        <v>13116.935200000004</v>
      </c>
      <c r="AI307" s="283">
        <v>13101.489600000006</v>
      </c>
      <c r="AJ307" s="283">
        <v>13086.044000000009</v>
      </c>
      <c r="AK307" s="283">
        <v>13059.038600000007</v>
      </c>
      <c r="AL307" s="283">
        <v>13032.033200000007</v>
      </c>
      <c r="AM307" s="283">
        <v>13005.027800000007</v>
      </c>
      <c r="AN307" s="283">
        <v>12978.022400000005</v>
      </c>
      <c r="AO307" s="283">
        <v>12951.017000000003</v>
      </c>
      <c r="AP307" s="283">
        <v>12924.011600000003</v>
      </c>
      <c r="AQ307" s="283">
        <v>12897.006200000003</v>
      </c>
      <c r="AR307" s="283">
        <v>12870.000800000002</v>
      </c>
      <c r="AS307" s="283">
        <v>12842.9954</v>
      </c>
      <c r="AT307" s="283">
        <v>12815.99</v>
      </c>
      <c r="AU307" s="283">
        <v>12778.457500000006</v>
      </c>
      <c r="AV307" s="283">
        <v>12740.925000000012</v>
      </c>
      <c r="AW307" s="283">
        <v>12703.392500000018</v>
      </c>
      <c r="AX307" s="283">
        <v>12665.860000000024</v>
      </c>
      <c r="AY307" s="283">
        <v>12628.395000000019</v>
      </c>
      <c r="AZ307" s="283">
        <v>12590.930000000011</v>
      </c>
      <c r="BA307" s="283">
        <v>12553.465000000006</v>
      </c>
      <c r="BB307" s="283">
        <v>12516</v>
      </c>
      <c r="BC307" s="283">
        <v>12478.502500000002</v>
      </c>
      <c r="BD307" s="283">
        <v>12441.005000000006</v>
      </c>
      <c r="BE307" s="283">
        <v>12403.507500000009</v>
      </c>
      <c r="BF307" s="283">
        <v>12366.010000000011</v>
      </c>
      <c r="BG307" s="283">
        <v>12325.007500000007</v>
      </c>
      <c r="BH307" s="283">
        <v>12284.005000000005</v>
      </c>
      <c r="BI307" s="283">
        <v>12243.002500000002</v>
      </c>
      <c r="BJ307" s="283">
        <v>12202</v>
      </c>
      <c r="BK307" s="283">
        <v>12167.560000000001</v>
      </c>
      <c r="BL307" s="283">
        <v>12133.120000000003</v>
      </c>
      <c r="BM307" s="283">
        <v>12098.680000000004</v>
      </c>
      <c r="BN307" s="283">
        <v>12064.240000000005</v>
      </c>
      <c r="BO307" s="283">
        <v>12028.640000000003</v>
      </c>
      <c r="BP307" s="283">
        <v>11993.04</v>
      </c>
      <c r="BQ307" s="283">
        <v>11957.439999999999</v>
      </c>
      <c r="BR307" s="283">
        <v>11921.839999999997</v>
      </c>
      <c r="BS307" s="283">
        <v>11879.459999999995</v>
      </c>
      <c r="BT307" s="283">
        <v>11837.079999999993</v>
      </c>
      <c r="BU307" s="283">
        <v>11794.69999999999</v>
      </c>
      <c r="BV307" s="283">
        <v>11752.319999999989</v>
      </c>
      <c r="BW307" s="283">
        <v>11709.239999999991</v>
      </c>
      <c r="BX307" s="283">
        <v>11666.159999999994</v>
      </c>
      <c r="BY307" s="283">
        <v>11623.079999999998</v>
      </c>
      <c r="BZ307" s="283">
        <v>11580</v>
      </c>
      <c r="CA307" s="283">
        <v>11542.5</v>
      </c>
      <c r="CB307" s="283">
        <v>11505</v>
      </c>
      <c r="CC307" s="283">
        <v>11467.5</v>
      </c>
      <c r="CD307" s="283">
        <v>11402.86</v>
      </c>
      <c r="CE307" s="283">
        <v>11319.137500000001</v>
      </c>
      <c r="CF307" s="283">
        <v>11235.414999999999</v>
      </c>
      <c r="CG307" s="283">
        <v>11151.692499999999</v>
      </c>
      <c r="CH307" s="283">
        <v>11067.97</v>
      </c>
      <c r="CI307" s="283">
        <v>11008.477500000001</v>
      </c>
      <c r="CJ307" s="283">
        <v>10948.985000000001</v>
      </c>
      <c r="CK307" s="283">
        <v>10889.4925</v>
      </c>
      <c r="CL307" s="283">
        <v>10830</v>
      </c>
      <c r="CM307" s="283">
        <v>10757.800000000003</v>
      </c>
      <c r="CN307" s="283">
        <v>10685.600000000004</v>
      </c>
      <c r="CO307" s="283">
        <v>10613.400000000005</v>
      </c>
      <c r="CP307" s="283">
        <v>10541.200000000008</v>
      </c>
      <c r="CQ307" s="283">
        <v>10477.925000000005</v>
      </c>
      <c r="CR307" s="283">
        <v>10414.650000000001</v>
      </c>
      <c r="CS307" s="283">
        <v>10351.374999999998</v>
      </c>
      <c r="CT307" s="283">
        <v>10288.099999999995</v>
      </c>
      <c r="CU307" s="283">
        <v>10215.609999999997</v>
      </c>
      <c r="CV307" s="283">
        <v>10143.119999999997</v>
      </c>
      <c r="CW307" s="283">
        <v>10070.629999999997</v>
      </c>
      <c r="CX307" s="283">
        <v>9998.1399999999976</v>
      </c>
      <c r="CY307" s="283">
        <v>9928.9750000000022</v>
      </c>
      <c r="CZ307" s="283">
        <v>9859.8100000000049</v>
      </c>
      <c r="DA307" s="283">
        <v>9790.6450000000077</v>
      </c>
      <c r="DB307" s="283">
        <v>9721.4800000000105</v>
      </c>
    </row>
    <row r="308" spans="5:106" s="283" customFormat="1">
      <c r="E308" s="283">
        <v>-13</v>
      </c>
      <c r="F308" s="284">
        <v>13291.999999999975</v>
      </c>
      <c r="G308" s="283">
        <v>13289.415999999976</v>
      </c>
      <c r="H308" s="283">
        <v>13286.831999999979</v>
      </c>
      <c r="I308" s="283">
        <v>13284.247999999981</v>
      </c>
      <c r="J308" s="283">
        <v>13281.663999999982</v>
      </c>
      <c r="K308" s="283">
        <v>13279.079999999984</v>
      </c>
      <c r="L308" s="283">
        <v>13276.495999999986</v>
      </c>
      <c r="M308" s="283">
        <v>13273.911999999989</v>
      </c>
      <c r="N308" s="283">
        <v>13271.32799999999</v>
      </c>
      <c r="O308" s="283">
        <v>13268.743999999992</v>
      </c>
      <c r="P308" s="283">
        <v>13266.159999999993</v>
      </c>
      <c r="Q308" s="283">
        <v>13263.34399999999</v>
      </c>
      <c r="R308" s="283">
        <v>13260.527999999989</v>
      </c>
      <c r="S308" s="283">
        <v>13257.711999999989</v>
      </c>
      <c r="T308" s="283">
        <v>13254.895999999986</v>
      </c>
      <c r="U308" s="283">
        <v>13252.079999999985</v>
      </c>
      <c r="V308" s="283">
        <v>13249.263999999985</v>
      </c>
      <c r="W308" s="283">
        <v>13246.447999999984</v>
      </c>
      <c r="X308" s="283">
        <v>13243.631999999983</v>
      </c>
      <c r="Y308" s="283">
        <v>13240.815999999983</v>
      </c>
      <c r="Z308" s="283">
        <v>13237.999999999982</v>
      </c>
      <c r="AA308" s="283">
        <v>13222.404399999985</v>
      </c>
      <c r="AB308" s="283">
        <v>13206.808799999986</v>
      </c>
      <c r="AC308" s="283">
        <v>13191.213199999987</v>
      </c>
      <c r="AD308" s="283">
        <v>13175.61759999999</v>
      </c>
      <c r="AE308" s="283">
        <v>13160.021999999994</v>
      </c>
      <c r="AF308" s="283">
        <v>13144.426399999997</v>
      </c>
      <c r="AG308" s="283">
        <v>13128.8308</v>
      </c>
      <c r="AH308" s="283">
        <v>13113.235200000003</v>
      </c>
      <c r="AI308" s="283">
        <v>13097.639600000006</v>
      </c>
      <c r="AJ308" s="283">
        <v>13082.044000000009</v>
      </c>
      <c r="AK308" s="283">
        <v>13055.038600000007</v>
      </c>
      <c r="AL308" s="283">
        <v>13028.033200000007</v>
      </c>
      <c r="AM308" s="283">
        <v>13001.027800000007</v>
      </c>
      <c r="AN308" s="283">
        <v>12974.022400000005</v>
      </c>
      <c r="AO308" s="283">
        <v>12947.017000000003</v>
      </c>
      <c r="AP308" s="283">
        <v>12920.011600000003</v>
      </c>
      <c r="AQ308" s="283">
        <v>12893.006200000003</v>
      </c>
      <c r="AR308" s="283">
        <v>12866.000800000002</v>
      </c>
      <c r="AS308" s="283">
        <v>12838.9954</v>
      </c>
      <c r="AT308" s="283">
        <v>12811.99</v>
      </c>
      <c r="AU308" s="283">
        <v>12774.457500000006</v>
      </c>
      <c r="AV308" s="283">
        <v>12736.925000000012</v>
      </c>
      <c r="AW308" s="283">
        <v>12699.392500000018</v>
      </c>
      <c r="AX308" s="283">
        <v>12661.860000000024</v>
      </c>
      <c r="AY308" s="283">
        <v>12624.395000000019</v>
      </c>
      <c r="AZ308" s="283">
        <v>12586.930000000011</v>
      </c>
      <c r="BA308" s="283">
        <v>12549.465000000006</v>
      </c>
      <c r="BB308" s="283">
        <v>12512</v>
      </c>
      <c r="BC308" s="283">
        <v>12473.877500000002</v>
      </c>
      <c r="BD308" s="283">
        <v>12435.755000000006</v>
      </c>
      <c r="BE308" s="283">
        <v>12397.632500000009</v>
      </c>
      <c r="BF308" s="283">
        <v>12359.510000000011</v>
      </c>
      <c r="BG308" s="283">
        <v>12319.382500000007</v>
      </c>
      <c r="BH308" s="283">
        <v>12279.255000000005</v>
      </c>
      <c r="BI308" s="283">
        <v>12239.127500000002</v>
      </c>
      <c r="BJ308" s="283">
        <v>12199</v>
      </c>
      <c r="BK308" s="283">
        <v>12164.140000000001</v>
      </c>
      <c r="BL308" s="283">
        <v>12129.280000000002</v>
      </c>
      <c r="BM308" s="283">
        <v>12094.420000000004</v>
      </c>
      <c r="BN308" s="283">
        <v>12059.560000000005</v>
      </c>
      <c r="BO308" s="283">
        <v>12023.695000000003</v>
      </c>
      <c r="BP308" s="283">
        <v>11987.83</v>
      </c>
      <c r="BQ308" s="283">
        <v>11951.964999999998</v>
      </c>
      <c r="BR308" s="283">
        <v>11916.099999999997</v>
      </c>
      <c r="BS308" s="283">
        <v>11873.684999999994</v>
      </c>
      <c r="BT308" s="283">
        <v>11831.269999999993</v>
      </c>
      <c r="BU308" s="283">
        <v>11788.854999999992</v>
      </c>
      <c r="BV308" s="283">
        <v>11746.43999999999</v>
      </c>
      <c r="BW308" s="283">
        <v>11703.579999999991</v>
      </c>
      <c r="BX308" s="283">
        <v>11660.719999999994</v>
      </c>
      <c r="BY308" s="283">
        <v>11617.859999999997</v>
      </c>
      <c r="BZ308" s="283">
        <v>11575</v>
      </c>
      <c r="CA308" s="283">
        <v>11536.25</v>
      </c>
      <c r="CB308" s="283">
        <v>11497.5</v>
      </c>
      <c r="CC308" s="283">
        <v>11458.75</v>
      </c>
      <c r="CD308" s="283">
        <v>11420</v>
      </c>
      <c r="CE308" s="283">
        <v>11335.66</v>
      </c>
      <c r="CF308" s="283">
        <v>11251.32</v>
      </c>
      <c r="CG308" s="283">
        <v>11166.98</v>
      </c>
      <c r="CH308" s="283">
        <v>11082.64</v>
      </c>
      <c r="CI308" s="283">
        <v>11021.98</v>
      </c>
      <c r="CJ308" s="283">
        <v>10961.32</v>
      </c>
      <c r="CK308" s="283">
        <v>10900.66</v>
      </c>
      <c r="CL308" s="283">
        <v>10840</v>
      </c>
      <c r="CM308" s="283">
        <v>10767.645</v>
      </c>
      <c r="CN308" s="283">
        <v>10695.290000000003</v>
      </c>
      <c r="CO308" s="283">
        <v>10622.935000000005</v>
      </c>
      <c r="CP308" s="283">
        <v>10550.580000000007</v>
      </c>
      <c r="CQ308" s="283">
        <v>10488.007500000003</v>
      </c>
      <c r="CR308" s="283">
        <v>10425.435000000001</v>
      </c>
      <c r="CS308" s="283">
        <v>10362.862499999999</v>
      </c>
      <c r="CT308" s="283">
        <v>10300.289999999995</v>
      </c>
      <c r="CU308" s="283">
        <v>10227.067499999997</v>
      </c>
      <c r="CV308" s="283">
        <v>10153.844999999998</v>
      </c>
      <c r="CW308" s="283">
        <v>10080.622499999998</v>
      </c>
      <c r="CX308" s="283">
        <v>10007.399999999998</v>
      </c>
      <c r="CY308" s="283">
        <v>9937.9724999999999</v>
      </c>
      <c r="CZ308" s="283">
        <v>9868.5450000000037</v>
      </c>
      <c r="DA308" s="283">
        <v>9799.1175000000076</v>
      </c>
      <c r="DB308" s="283">
        <v>9729.6900000000096</v>
      </c>
    </row>
    <row r="309" spans="5:106" s="283" customFormat="1">
      <c r="E309" s="283">
        <v>-12</v>
      </c>
      <c r="F309" s="284">
        <v>13290.999999999975</v>
      </c>
      <c r="G309" s="283">
        <v>13288.315999999977</v>
      </c>
      <c r="H309" s="283">
        <v>13285.631999999978</v>
      </c>
      <c r="I309" s="283">
        <v>13282.947999999978</v>
      </c>
      <c r="J309" s="283">
        <v>13280.263999999981</v>
      </c>
      <c r="K309" s="283">
        <v>13277.579999999984</v>
      </c>
      <c r="L309" s="283">
        <v>13274.895999999984</v>
      </c>
      <c r="M309" s="283">
        <v>13272.211999999985</v>
      </c>
      <c r="N309" s="283">
        <v>13269.527999999988</v>
      </c>
      <c r="O309" s="283">
        <v>13266.84399999999</v>
      </c>
      <c r="P309" s="283">
        <v>13264.159999999993</v>
      </c>
      <c r="Q309" s="283">
        <v>13261.293999999991</v>
      </c>
      <c r="R309" s="283">
        <v>13258.427999999991</v>
      </c>
      <c r="S309" s="283">
        <v>13255.561999999991</v>
      </c>
      <c r="T309" s="283">
        <v>13252.695999999989</v>
      </c>
      <c r="U309" s="283">
        <v>13249.829999999987</v>
      </c>
      <c r="V309" s="283">
        <v>13246.963999999987</v>
      </c>
      <c r="W309" s="283">
        <v>13244.097999999987</v>
      </c>
      <c r="X309" s="283">
        <v>13241.231999999985</v>
      </c>
      <c r="Y309" s="283">
        <v>13238.365999999984</v>
      </c>
      <c r="Z309" s="283">
        <v>13235.499999999982</v>
      </c>
      <c r="AA309" s="283">
        <v>13219.754399999983</v>
      </c>
      <c r="AB309" s="283">
        <v>13204.008799999987</v>
      </c>
      <c r="AC309" s="283">
        <v>13188.26319999999</v>
      </c>
      <c r="AD309" s="283">
        <v>13172.517599999992</v>
      </c>
      <c r="AE309" s="283">
        <v>13156.771999999994</v>
      </c>
      <c r="AF309" s="283">
        <v>13141.026399999997</v>
      </c>
      <c r="AG309" s="283">
        <v>13125.2808</v>
      </c>
      <c r="AH309" s="283">
        <v>13109.535200000002</v>
      </c>
      <c r="AI309" s="283">
        <v>13093.789600000006</v>
      </c>
      <c r="AJ309" s="283">
        <v>13078.044000000009</v>
      </c>
      <c r="AK309" s="283">
        <v>13051.038600000007</v>
      </c>
      <c r="AL309" s="283">
        <v>13024.033200000007</v>
      </c>
      <c r="AM309" s="283">
        <v>12997.027800000007</v>
      </c>
      <c r="AN309" s="283">
        <v>12970.022400000005</v>
      </c>
      <c r="AO309" s="283">
        <v>12943.017000000003</v>
      </c>
      <c r="AP309" s="283">
        <v>12916.011600000003</v>
      </c>
      <c r="AQ309" s="283">
        <v>12889.006200000003</v>
      </c>
      <c r="AR309" s="283">
        <v>12862.000800000002</v>
      </c>
      <c r="AS309" s="283">
        <v>12834.9954</v>
      </c>
      <c r="AT309" s="283">
        <v>12807.99</v>
      </c>
      <c r="AU309" s="283">
        <v>12770.457500000006</v>
      </c>
      <c r="AV309" s="283">
        <v>12732.925000000012</v>
      </c>
      <c r="AW309" s="283">
        <v>12695.392500000018</v>
      </c>
      <c r="AX309" s="283">
        <v>12657.860000000024</v>
      </c>
      <c r="AY309" s="283">
        <v>12620.395000000019</v>
      </c>
      <c r="AZ309" s="283">
        <v>12582.930000000011</v>
      </c>
      <c r="BA309" s="283">
        <v>12545.465000000006</v>
      </c>
      <c r="BB309" s="283">
        <v>12508</v>
      </c>
      <c r="BC309" s="283">
        <v>12469.252500000002</v>
      </c>
      <c r="BD309" s="283">
        <v>12430.505000000006</v>
      </c>
      <c r="BE309" s="283">
        <v>12391.757500000009</v>
      </c>
      <c r="BF309" s="283">
        <v>12353.010000000011</v>
      </c>
      <c r="BG309" s="283">
        <v>12313.757500000007</v>
      </c>
      <c r="BH309" s="283">
        <v>12274.505000000005</v>
      </c>
      <c r="BI309" s="283">
        <v>12235.252500000002</v>
      </c>
      <c r="BJ309" s="283">
        <v>12196</v>
      </c>
      <c r="BK309" s="283">
        <v>12160.720000000001</v>
      </c>
      <c r="BL309" s="283">
        <v>12125.440000000002</v>
      </c>
      <c r="BM309" s="283">
        <v>12090.160000000003</v>
      </c>
      <c r="BN309" s="283">
        <v>12054.880000000005</v>
      </c>
      <c r="BO309" s="283">
        <v>12018.750000000004</v>
      </c>
      <c r="BP309" s="283">
        <v>11982.62</v>
      </c>
      <c r="BQ309" s="283">
        <v>11946.489999999998</v>
      </c>
      <c r="BR309" s="283">
        <v>11910.359999999997</v>
      </c>
      <c r="BS309" s="283">
        <v>11867.909999999996</v>
      </c>
      <c r="BT309" s="283">
        <v>11825.459999999994</v>
      </c>
      <c r="BU309" s="283">
        <v>11783.009999999991</v>
      </c>
      <c r="BV309" s="283">
        <v>11740.55999999999</v>
      </c>
      <c r="BW309" s="283">
        <v>11697.919999999993</v>
      </c>
      <c r="BX309" s="283">
        <v>11655.279999999995</v>
      </c>
      <c r="BY309" s="283">
        <v>11612.639999999998</v>
      </c>
      <c r="BZ309" s="283">
        <v>11570</v>
      </c>
      <c r="CA309" s="283">
        <v>11531.25</v>
      </c>
      <c r="CB309" s="283">
        <v>11492.5</v>
      </c>
      <c r="CC309" s="283">
        <v>11453.75</v>
      </c>
      <c r="CD309" s="283">
        <v>11415</v>
      </c>
      <c r="CE309" s="283">
        <v>11335.577499999999</v>
      </c>
      <c r="CF309" s="283">
        <v>11256.155000000001</v>
      </c>
      <c r="CG309" s="283">
        <v>11176.7325</v>
      </c>
      <c r="CH309" s="283">
        <v>11097.31</v>
      </c>
      <c r="CI309" s="283">
        <v>11035.482499999998</v>
      </c>
      <c r="CJ309" s="283">
        <v>10973.654999999999</v>
      </c>
      <c r="CK309" s="283">
        <v>10911.827499999999</v>
      </c>
      <c r="CL309" s="283">
        <v>10850</v>
      </c>
      <c r="CM309" s="283">
        <v>10777.490000000002</v>
      </c>
      <c r="CN309" s="283">
        <v>10704.980000000003</v>
      </c>
      <c r="CO309" s="283">
        <v>10632.470000000005</v>
      </c>
      <c r="CP309" s="283">
        <v>10559.960000000006</v>
      </c>
      <c r="CQ309" s="283">
        <v>10498.090000000004</v>
      </c>
      <c r="CR309" s="283">
        <v>10436.220000000001</v>
      </c>
      <c r="CS309" s="283">
        <v>10374.349999999999</v>
      </c>
      <c r="CT309" s="283">
        <v>10312.479999999996</v>
      </c>
      <c r="CU309" s="283">
        <v>10238.524999999998</v>
      </c>
      <c r="CV309" s="283">
        <v>10164.569999999998</v>
      </c>
      <c r="CW309" s="283">
        <v>10090.614999999998</v>
      </c>
      <c r="CX309" s="283">
        <v>10016.659999999998</v>
      </c>
      <c r="CY309" s="283">
        <v>9946.9700000000012</v>
      </c>
      <c r="CZ309" s="283">
        <v>9877.2800000000025</v>
      </c>
      <c r="DA309" s="283">
        <v>9807.5900000000056</v>
      </c>
      <c r="DB309" s="283">
        <v>9737.9000000000087</v>
      </c>
    </row>
    <row r="310" spans="5:106" s="283" customFormat="1">
      <c r="E310" s="283">
        <v>-11</v>
      </c>
      <c r="F310" s="284">
        <v>13288.999999999975</v>
      </c>
      <c r="G310" s="283">
        <v>13286.315999999977</v>
      </c>
      <c r="H310" s="283">
        <v>13283.631999999978</v>
      </c>
      <c r="I310" s="283">
        <v>13280.947999999978</v>
      </c>
      <c r="J310" s="283">
        <v>13278.263999999981</v>
      </c>
      <c r="K310" s="283">
        <v>13275.579999999984</v>
      </c>
      <c r="L310" s="283">
        <v>13272.895999999984</v>
      </c>
      <c r="M310" s="283">
        <v>13270.211999999985</v>
      </c>
      <c r="N310" s="283">
        <v>13267.527999999988</v>
      </c>
      <c r="O310" s="283">
        <v>13264.84399999999</v>
      </c>
      <c r="P310" s="283">
        <v>13262.159999999993</v>
      </c>
      <c r="Q310" s="283">
        <v>13259.243999999992</v>
      </c>
      <c r="R310" s="283">
        <v>13256.32799999999</v>
      </c>
      <c r="S310" s="283">
        <v>13253.411999999989</v>
      </c>
      <c r="T310" s="283">
        <v>13250.495999999988</v>
      </c>
      <c r="U310" s="283">
        <v>13247.579999999987</v>
      </c>
      <c r="V310" s="283">
        <v>13244.663999999986</v>
      </c>
      <c r="W310" s="283">
        <v>13241.747999999985</v>
      </c>
      <c r="X310" s="283">
        <v>13238.831999999984</v>
      </c>
      <c r="Y310" s="283">
        <v>13235.915999999983</v>
      </c>
      <c r="Z310" s="283">
        <v>13232.999999999982</v>
      </c>
      <c r="AA310" s="283">
        <v>13217.104399999986</v>
      </c>
      <c r="AB310" s="283">
        <v>13201.208799999988</v>
      </c>
      <c r="AC310" s="283">
        <v>13185.31319999999</v>
      </c>
      <c r="AD310" s="283">
        <v>13169.417599999993</v>
      </c>
      <c r="AE310" s="283">
        <v>13153.521999999997</v>
      </c>
      <c r="AF310" s="283">
        <v>13137.626399999999</v>
      </c>
      <c r="AG310" s="283">
        <v>13121.730800000001</v>
      </c>
      <c r="AH310" s="283">
        <v>13105.835200000005</v>
      </c>
      <c r="AI310" s="283">
        <v>13089.939600000007</v>
      </c>
      <c r="AJ310" s="283">
        <v>13074.044000000009</v>
      </c>
      <c r="AK310" s="283">
        <v>13047.038600000007</v>
      </c>
      <c r="AL310" s="283">
        <v>13020.033200000007</v>
      </c>
      <c r="AM310" s="283">
        <v>12993.027800000007</v>
      </c>
      <c r="AN310" s="283">
        <v>12966.022400000005</v>
      </c>
      <c r="AO310" s="283">
        <v>12939.017000000003</v>
      </c>
      <c r="AP310" s="283">
        <v>12912.011600000003</v>
      </c>
      <c r="AQ310" s="283">
        <v>12885.006200000003</v>
      </c>
      <c r="AR310" s="283">
        <v>12858.000800000002</v>
      </c>
      <c r="AS310" s="283">
        <v>12830.9954</v>
      </c>
      <c r="AT310" s="283">
        <v>12803.99</v>
      </c>
      <c r="AU310" s="283">
        <v>12766.457500000006</v>
      </c>
      <c r="AV310" s="283">
        <v>12728.925000000012</v>
      </c>
      <c r="AW310" s="283">
        <v>12691.392500000018</v>
      </c>
      <c r="AX310" s="283">
        <v>12653.860000000024</v>
      </c>
      <c r="AY310" s="283">
        <v>12616.395000000019</v>
      </c>
      <c r="AZ310" s="283">
        <v>12578.930000000011</v>
      </c>
      <c r="BA310" s="283">
        <v>12541.465000000006</v>
      </c>
      <c r="BB310" s="283">
        <v>12504</v>
      </c>
      <c r="BC310" s="283">
        <v>12464.627500000002</v>
      </c>
      <c r="BD310" s="283">
        <v>12425.255000000006</v>
      </c>
      <c r="BE310" s="283">
        <v>12385.882500000009</v>
      </c>
      <c r="BF310" s="283">
        <v>12346.510000000011</v>
      </c>
      <c r="BG310" s="283">
        <v>12308.132500000007</v>
      </c>
      <c r="BH310" s="283">
        <v>12269.755000000005</v>
      </c>
      <c r="BI310" s="283">
        <v>12231.377500000002</v>
      </c>
      <c r="BJ310" s="283">
        <v>12193</v>
      </c>
      <c r="BK310" s="283">
        <v>12157.300000000001</v>
      </c>
      <c r="BL310" s="283">
        <v>12121.600000000002</v>
      </c>
      <c r="BM310" s="283">
        <v>12085.900000000003</v>
      </c>
      <c r="BN310" s="283">
        <v>12050.200000000004</v>
      </c>
      <c r="BO310" s="283">
        <v>12013.805000000004</v>
      </c>
      <c r="BP310" s="283">
        <v>11977.410000000002</v>
      </c>
      <c r="BQ310" s="283">
        <v>11941.014999999999</v>
      </c>
      <c r="BR310" s="283">
        <v>11904.619999999997</v>
      </c>
      <c r="BS310" s="283">
        <v>11862.134999999995</v>
      </c>
      <c r="BT310" s="283">
        <v>11819.649999999994</v>
      </c>
      <c r="BU310" s="283">
        <v>11777.164999999994</v>
      </c>
      <c r="BV310" s="283">
        <v>11734.679999999991</v>
      </c>
      <c r="BW310" s="283">
        <v>11692.259999999995</v>
      </c>
      <c r="BX310" s="283">
        <v>11649.839999999997</v>
      </c>
      <c r="BY310" s="283">
        <v>11607.419999999998</v>
      </c>
      <c r="BZ310" s="283">
        <v>11565</v>
      </c>
      <c r="CA310" s="283">
        <v>11526.25</v>
      </c>
      <c r="CB310" s="283">
        <v>11487.5</v>
      </c>
      <c r="CC310" s="283">
        <v>11448.75</v>
      </c>
      <c r="CD310" s="283">
        <v>11410</v>
      </c>
      <c r="CE310" s="283">
        <v>11365</v>
      </c>
      <c r="CF310" s="283">
        <v>11260.99</v>
      </c>
      <c r="CG310" s="283">
        <v>11186.485000000001</v>
      </c>
      <c r="CH310" s="283">
        <v>11111.98</v>
      </c>
      <c r="CI310" s="283">
        <v>11048.985000000001</v>
      </c>
      <c r="CJ310" s="283">
        <v>10985.99</v>
      </c>
      <c r="CK310" s="283">
        <v>10922.994999999999</v>
      </c>
      <c r="CL310" s="283">
        <v>10860</v>
      </c>
      <c r="CM310" s="283">
        <v>10787.335000000003</v>
      </c>
      <c r="CN310" s="283">
        <v>10714.670000000004</v>
      </c>
      <c r="CO310" s="283">
        <v>10642.005000000005</v>
      </c>
      <c r="CP310" s="283">
        <v>10569.340000000006</v>
      </c>
      <c r="CQ310" s="283">
        <v>10508.172500000004</v>
      </c>
      <c r="CR310" s="283">
        <v>10447.005000000001</v>
      </c>
      <c r="CS310" s="283">
        <v>10385.837499999998</v>
      </c>
      <c r="CT310" s="283">
        <v>10324.669999999996</v>
      </c>
      <c r="CU310" s="283">
        <v>10249.982499999998</v>
      </c>
      <c r="CV310" s="283">
        <v>10175.294999999998</v>
      </c>
      <c r="CW310" s="283">
        <v>10100.607499999998</v>
      </c>
      <c r="CX310" s="283">
        <v>10025.919999999998</v>
      </c>
      <c r="CY310" s="283">
        <v>9955.9675000000007</v>
      </c>
      <c r="CZ310" s="283">
        <v>9886.0150000000031</v>
      </c>
      <c r="DA310" s="283">
        <v>9816.0625000000055</v>
      </c>
      <c r="DB310" s="283">
        <v>9746.1100000000079</v>
      </c>
    </row>
    <row r="311" spans="5:106" s="283" customFormat="1">
      <c r="E311" s="283">
        <v>-10</v>
      </c>
      <c r="F311" s="284">
        <v>13287.999999999975</v>
      </c>
      <c r="G311" s="283">
        <v>13285.215999999975</v>
      </c>
      <c r="H311" s="283">
        <v>13282.431999999977</v>
      </c>
      <c r="I311" s="283">
        <v>13279.647999999979</v>
      </c>
      <c r="J311" s="283">
        <v>13276.86399999998</v>
      </c>
      <c r="K311" s="283">
        <v>13274.079999999982</v>
      </c>
      <c r="L311" s="283">
        <v>13271.295999999984</v>
      </c>
      <c r="M311" s="283">
        <v>13268.511999999986</v>
      </c>
      <c r="N311" s="283">
        <v>13265.727999999988</v>
      </c>
      <c r="O311" s="283">
        <v>13262.94399999999</v>
      </c>
      <c r="P311" s="283">
        <v>13260.159999999993</v>
      </c>
      <c r="Q311" s="283">
        <v>13257.143999999993</v>
      </c>
      <c r="R311" s="283">
        <v>13254.127999999992</v>
      </c>
      <c r="S311" s="283">
        <v>13251.11199999999</v>
      </c>
      <c r="T311" s="283">
        <v>13248.09599999999</v>
      </c>
      <c r="U311" s="283">
        <v>13245.079999999989</v>
      </c>
      <c r="V311" s="283">
        <v>13242.063999999988</v>
      </c>
      <c r="W311" s="283">
        <v>13239.047999999986</v>
      </c>
      <c r="X311" s="283">
        <v>13236.031999999985</v>
      </c>
      <c r="Y311" s="283">
        <v>13233.015999999983</v>
      </c>
      <c r="Z311" s="283">
        <v>13229.999999999982</v>
      </c>
      <c r="AA311" s="283">
        <v>13214.004399999983</v>
      </c>
      <c r="AB311" s="283">
        <v>13198.008799999987</v>
      </c>
      <c r="AC311" s="283">
        <v>13182.01319999999</v>
      </c>
      <c r="AD311" s="283">
        <v>13166.017599999992</v>
      </c>
      <c r="AE311" s="283">
        <v>13150.021999999994</v>
      </c>
      <c r="AF311" s="283">
        <v>13134.026399999997</v>
      </c>
      <c r="AG311" s="283">
        <v>13118.0308</v>
      </c>
      <c r="AH311" s="283">
        <v>13102.035200000002</v>
      </c>
      <c r="AI311" s="283">
        <v>13086.039600000006</v>
      </c>
      <c r="AJ311" s="283">
        <v>13070.044000000009</v>
      </c>
      <c r="AK311" s="283">
        <v>13043.038600000007</v>
      </c>
      <c r="AL311" s="283">
        <v>13016.033200000007</v>
      </c>
      <c r="AM311" s="283">
        <v>12989.027800000007</v>
      </c>
      <c r="AN311" s="283">
        <v>12962.022400000005</v>
      </c>
      <c r="AO311" s="283">
        <v>12935.017000000003</v>
      </c>
      <c r="AP311" s="283">
        <v>12908.011600000003</v>
      </c>
      <c r="AQ311" s="283">
        <v>12881.006200000003</v>
      </c>
      <c r="AR311" s="283">
        <v>12854.000800000002</v>
      </c>
      <c r="AS311" s="283">
        <v>12826.9954</v>
      </c>
      <c r="AT311" s="283">
        <v>12799.99</v>
      </c>
      <c r="AU311" s="283">
        <v>12762.457500000006</v>
      </c>
      <c r="AV311" s="283">
        <v>12724.925000000012</v>
      </c>
      <c r="AW311" s="283">
        <v>12687.392500000018</v>
      </c>
      <c r="AX311" s="283">
        <v>12649.860000000024</v>
      </c>
      <c r="AY311" s="283">
        <v>12612.395000000019</v>
      </c>
      <c r="AZ311" s="283">
        <v>12574.930000000011</v>
      </c>
      <c r="BA311" s="283">
        <v>12537.465000000006</v>
      </c>
      <c r="BB311" s="283">
        <v>12500</v>
      </c>
      <c r="BC311" s="283">
        <v>12460.002500000002</v>
      </c>
      <c r="BD311" s="283">
        <v>12420.005000000006</v>
      </c>
      <c r="BE311" s="283">
        <v>12380.007500000009</v>
      </c>
      <c r="BF311" s="283">
        <v>12340.010000000011</v>
      </c>
      <c r="BG311" s="283">
        <v>12302.507500000007</v>
      </c>
      <c r="BH311" s="283">
        <v>12265.005000000005</v>
      </c>
      <c r="BI311" s="283">
        <v>12227.502500000002</v>
      </c>
      <c r="BJ311" s="283">
        <v>12190</v>
      </c>
      <c r="BK311" s="283">
        <v>12153.880000000001</v>
      </c>
      <c r="BL311" s="283">
        <v>12117.760000000002</v>
      </c>
      <c r="BM311" s="283">
        <v>12081.640000000003</v>
      </c>
      <c r="BN311" s="283">
        <v>12045.520000000004</v>
      </c>
      <c r="BO311" s="283">
        <v>12008.860000000002</v>
      </c>
      <c r="BP311" s="283">
        <v>11972.2</v>
      </c>
      <c r="BQ311" s="283">
        <v>11935.539999999999</v>
      </c>
      <c r="BR311" s="283">
        <v>11898.879999999997</v>
      </c>
      <c r="BS311" s="283">
        <v>11856.359999999997</v>
      </c>
      <c r="BT311" s="283">
        <v>11813.839999999995</v>
      </c>
      <c r="BU311" s="283">
        <v>11771.319999999992</v>
      </c>
      <c r="BV311" s="283">
        <v>11728.799999999992</v>
      </c>
      <c r="BW311" s="283">
        <v>11686.599999999995</v>
      </c>
      <c r="BX311" s="283">
        <v>11644.399999999996</v>
      </c>
      <c r="BY311" s="283">
        <v>11602.199999999997</v>
      </c>
      <c r="BZ311" s="283">
        <v>11560</v>
      </c>
      <c r="CA311" s="283">
        <v>11521.25</v>
      </c>
      <c r="CB311" s="283">
        <v>11482.5</v>
      </c>
      <c r="CC311" s="283">
        <v>11443.75</v>
      </c>
      <c r="CD311" s="283">
        <v>11405</v>
      </c>
      <c r="CE311" s="283">
        <v>11335.412499999999</v>
      </c>
      <c r="CF311" s="283">
        <v>11265.824999999999</v>
      </c>
      <c r="CG311" s="283">
        <v>11196.237499999999</v>
      </c>
      <c r="CH311" s="283">
        <v>11126.65</v>
      </c>
      <c r="CI311" s="283">
        <v>11062.487499999999</v>
      </c>
      <c r="CJ311" s="283">
        <v>10998.325000000001</v>
      </c>
      <c r="CK311" s="283">
        <v>10934.1625</v>
      </c>
      <c r="CL311" s="283">
        <v>10870</v>
      </c>
      <c r="CM311" s="283">
        <v>10797.18</v>
      </c>
      <c r="CN311" s="283">
        <v>10724.360000000002</v>
      </c>
      <c r="CO311" s="283">
        <v>10651.540000000005</v>
      </c>
      <c r="CP311" s="283">
        <v>10578.720000000005</v>
      </c>
      <c r="CQ311" s="283">
        <v>10518.255000000003</v>
      </c>
      <c r="CR311" s="283">
        <v>10457.790000000001</v>
      </c>
      <c r="CS311" s="283">
        <v>10397.324999999999</v>
      </c>
      <c r="CT311" s="283">
        <v>10336.859999999997</v>
      </c>
      <c r="CU311" s="283">
        <v>10261.439999999999</v>
      </c>
      <c r="CV311" s="283">
        <v>10186.019999999999</v>
      </c>
      <c r="CW311" s="283">
        <v>10110.599999999999</v>
      </c>
      <c r="CX311" s="283">
        <v>10035.179999999998</v>
      </c>
      <c r="CY311" s="283">
        <v>9964.9650000000001</v>
      </c>
      <c r="CZ311" s="283">
        <v>9894.7500000000036</v>
      </c>
      <c r="DA311" s="283">
        <v>9824.5350000000053</v>
      </c>
      <c r="DB311" s="283">
        <v>9754.320000000007</v>
      </c>
    </row>
    <row r="312" spans="5:106" s="283" customFormat="1">
      <c r="E312" s="283">
        <v>-9</v>
      </c>
      <c r="F312" s="284">
        <v>13288.699999999975</v>
      </c>
      <c r="G312" s="283">
        <v>13285.745999999977</v>
      </c>
      <c r="H312" s="283">
        <v>13282.791999999978</v>
      </c>
      <c r="I312" s="283">
        <v>13279.837999999978</v>
      </c>
      <c r="J312" s="283">
        <v>13276.88399999998</v>
      </c>
      <c r="K312" s="283">
        <v>13273.929999999982</v>
      </c>
      <c r="L312" s="283">
        <v>13270.975999999984</v>
      </c>
      <c r="M312" s="283">
        <v>13268.021999999986</v>
      </c>
      <c r="N312" s="283">
        <v>13265.067999999988</v>
      </c>
      <c r="O312" s="283">
        <v>13262.11399999999</v>
      </c>
      <c r="P312" s="283">
        <v>13259.159999999993</v>
      </c>
      <c r="Q312" s="283">
        <v>13256.043999999991</v>
      </c>
      <c r="R312" s="283">
        <v>13252.927999999991</v>
      </c>
      <c r="S312" s="283">
        <v>13249.811999999991</v>
      </c>
      <c r="T312" s="283">
        <v>13246.695999999989</v>
      </c>
      <c r="U312" s="283">
        <v>13243.579999999987</v>
      </c>
      <c r="V312" s="283">
        <v>13240.463999999987</v>
      </c>
      <c r="W312" s="283">
        <v>13237.347999999987</v>
      </c>
      <c r="X312" s="283">
        <v>13234.231999999985</v>
      </c>
      <c r="Y312" s="283">
        <v>13231.115999999984</v>
      </c>
      <c r="Z312" s="283">
        <v>13227.999999999982</v>
      </c>
      <c r="AA312" s="283">
        <v>13211.804399999985</v>
      </c>
      <c r="AB312" s="283">
        <v>13195.608799999987</v>
      </c>
      <c r="AC312" s="283">
        <v>13179.41319999999</v>
      </c>
      <c r="AD312" s="283">
        <v>13163.217599999993</v>
      </c>
      <c r="AE312" s="283">
        <v>13147.021999999995</v>
      </c>
      <c r="AF312" s="283">
        <v>13130.826399999998</v>
      </c>
      <c r="AG312" s="283">
        <v>13114.630800000001</v>
      </c>
      <c r="AH312" s="283">
        <v>13098.435200000004</v>
      </c>
      <c r="AI312" s="283">
        <v>13082.239600000006</v>
      </c>
      <c r="AJ312" s="283">
        <v>13066.044000000009</v>
      </c>
      <c r="AK312" s="283">
        <v>13039.138600000009</v>
      </c>
      <c r="AL312" s="283">
        <v>13012.233200000008</v>
      </c>
      <c r="AM312" s="283">
        <v>12985.327800000006</v>
      </c>
      <c r="AN312" s="283">
        <v>12958.422400000007</v>
      </c>
      <c r="AO312" s="283">
        <v>12931.517000000007</v>
      </c>
      <c r="AP312" s="283">
        <v>12904.611600000006</v>
      </c>
      <c r="AQ312" s="283">
        <v>12877.706200000004</v>
      </c>
      <c r="AR312" s="283">
        <v>12850.800800000003</v>
      </c>
      <c r="AS312" s="283">
        <v>12823.895400000001</v>
      </c>
      <c r="AT312" s="283">
        <v>12796.99</v>
      </c>
      <c r="AU312" s="283">
        <v>12759.582500000006</v>
      </c>
      <c r="AV312" s="283">
        <v>12722.175000000012</v>
      </c>
      <c r="AW312" s="283">
        <v>12684.767500000018</v>
      </c>
      <c r="AX312" s="283">
        <v>12647.360000000024</v>
      </c>
      <c r="AY312" s="283">
        <v>12609.545000000016</v>
      </c>
      <c r="AZ312" s="283">
        <v>12571.730000000007</v>
      </c>
      <c r="BA312" s="283">
        <v>12533.914999999997</v>
      </c>
      <c r="BB312" s="283">
        <v>12496.099999999988</v>
      </c>
      <c r="BC312" s="283">
        <v>12456.194999999992</v>
      </c>
      <c r="BD312" s="283">
        <v>12416.289999999999</v>
      </c>
      <c r="BE312" s="283">
        <v>12376.385000000006</v>
      </c>
      <c r="BF312" s="283">
        <v>12336.48000000001</v>
      </c>
      <c r="BG312" s="283">
        <v>12299.360000000008</v>
      </c>
      <c r="BH312" s="283">
        <v>12262.240000000005</v>
      </c>
      <c r="BI312" s="283">
        <v>12225.120000000003</v>
      </c>
      <c r="BJ312" s="283">
        <v>12188</v>
      </c>
      <c r="BK312" s="283">
        <v>12151.210000000001</v>
      </c>
      <c r="BL312" s="283">
        <v>12114.420000000002</v>
      </c>
      <c r="BM312" s="283">
        <v>12077.630000000003</v>
      </c>
      <c r="BN312" s="283">
        <v>12040.840000000004</v>
      </c>
      <c r="BO312" s="283">
        <v>12003.915000000001</v>
      </c>
      <c r="BP312" s="283">
        <v>11966.99</v>
      </c>
      <c r="BQ312" s="283">
        <v>11930.064999999999</v>
      </c>
      <c r="BR312" s="283">
        <v>11893.139999999998</v>
      </c>
      <c r="BS312" s="283">
        <v>11850.584999999995</v>
      </c>
      <c r="BT312" s="283">
        <v>11808.029999999995</v>
      </c>
      <c r="BU312" s="283">
        <v>11765.474999999995</v>
      </c>
      <c r="BV312" s="283">
        <v>11722.919999999993</v>
      </c>
      <c r="BW312" s="283">
        <v>11680.939999999995</v>
      </c>
      <c r="BX312" s="283">
        <v>11638.959999999995</v>
      </c>
      <c r="BY312" s="283">
        <v>11596.979999999998</v>
      </c>
      <c r="BZ312" s="283">
        <v>11555</v>
      </c>
      <c r="CA312" s="283">
        <v>11516.25</v>
      </c>
      <c r="CB312" s="283">
        <v>11477.5</v>
      </c>
      <c r="CC312" s="283">
        <v>11438.75</v>
      </c>
      <c r="CD312" s="283">
        <v>11400</v>
      </c>
      <c r="CE312" s="283">
        <v>11355</v>
      </c>
      <c r="CF312" s="283">
        <v>11310</v>
      </c>
      <c r="CG312" s="283">
        <v>11205.99</v>
      </c>
      <c r="CH312" s="283">
        <v>11141.32</v>
      </c>
      <c r="CI312" s="283">
        <v>11075.99</v>
      </c>
      <c r="CJ312" s="283">
        <v>11010.66</v>
      </c>
      <c r="CK312" s="283">
        <v>10945.33</v>
      </c>
      <c r="CL312" s="283">
        <v>10880</v>
      </c>
      <c r="CM312" s="283">
        <v>10807.025000000001</v>
      </c>
      <c r="CN312" s="283">
        <v>10734.050000000001</v>
      </c>
      <c r="CO312" s="283">
        <v>10661.075000000003</v>
      </c>
      <c r="CP312" s="283">
        <v>10588.100000000004</v>
      </c>
      <c r="CQ312" s="283">
        <v>10528.337500000001</v>
      </c>
      <c r="CR312" s="283">
        <v>10468.575000000001</v>
      </c>
      <c r="CS312" s="283">
        <v>10408.8125</v>
      </c>
      <c r="CT312" s="283">
        <v>10349.049999999997</v>
      </c>
      <c r="CU312" s="283">
        <v>10272.897499999999</v>
      </c>
      <c r="CV312" s="283">
        <v>10196.744999999999</v>
      </c>
      <c r="CW312" s="283">
        <v>10120.592499999999</v>
      </c>
      <c r="CX312" s="283">
        <v>10044.439999999999</v>
      </c>
      <c r="CY312" s="283">
        <v>9973.9625000000015</v>
      </c>
      <c r="CZ312" s="283">
        <v>9903.4850000000024</v>
      </c>
      <c r="DA312" s="283">
        <v>9833.0075000000033</v>
      </c>
      <c r="DB312" s="283">
        <v>9762.5300000000061</v>
      </c>
    </row>
    <row r="313" spans="5:106" s="283" customFormat="1">
      <c r="E313" s="283">
        <v>-8</v>
      </c>
      <c r="F313" s="284">
        <v>13289.399999999976</v>
      </c>
      <c r="G313" s="283">
        <v>13286.275999999976</v>
      </c>
      <c r="H313" s="283">
        <v>13283.151999999978</v>
      </c>
      <c r="I313" s="283">
        <v>13280.02799999998</v>
      </c>
      <c r="J313" s="283">
        <v>13276.90399999998</v>
      </c>
      <c r="K313" s="283">
        <v>13273.779999999982</v>
      </c>
      <c r="L313" s="283">
        <v>13270.655999999984</v>
      </c>
      <c r="M313" s="283">
        <v>13267.531999999987</v>
      </c>
      <c r="N313" s="283">
        <v>13264.407999999989</v>
      </c>
      <c r="O313" s="283">
        <v>13261.283999999991</v>
      </c>
      <c r="P313" s="283">
        <v>13258.159999999993</v>
      </c>
      <c r="Q313" s="283">
        <v>13254.943999999992</v>
      </c>
      <c r="R313" s="283">
        <v>13251.72799999999</v>
      </c>
      <c r="S313" s="283">
        <v>13248.511999999988</v>
      </c>
      <c r="T313" s="283">
        <v>13245.295999999988</v>
      </c>
      <c r="U313" s="283">
        <v>13242.079999999987</v>
      </c>
      <c r="V313" s="283">
        <v>13238.863999999985</v>
      </c>
      <c r="W313" s="283">
        <v>13235.647999999983</v>
      </c>
      <c r="X313" s="283">
        <v>13232.431999999983</v>
      </c>
      <c r="Y313" s="283">
        <v>13229.215999999982</v>
      </c>
      <c r="Z313" s="283">
        <v>13225.999999999982</v>
      </c>
      <c r="AA313" s="283">
        <v>13209.604399999986</v>
      </c>
      <c r="AB313" s="283">
        <v>13193.208799999988</v>
      </c>
      <c r="AC313" s="283">
        <v>13176.81319999999</v>
      </c>
      <c r="AD313" s="283">
        <v>13160.417599999993</v>
      </c>
      <c r="AE313" s="283">
        <v>13144.021999999997</v>
      </c>
      <c r="AF313" s="283">
        <v>13127.626399999999</v>
      </c>
      <c r="AG313" s="283">
        <v>13111.230800000001</v>
      </c>
      <c r="AH313" s="283">
        <v>13094.835200000005</v>
      </c>
      <c r="AI313" s="283">
        <v>13078.439600000007</v>
      </c>
      <c r="AJ313" s="283">
        <v>13062.044000000009</v>
      </c>
      <c r="AK313" s="283">
        <v>13035.238600000008</v>
      </c>
      <c r="AL313" s="283">
        <v>13008.433200000009</v>
      </c>
      <c r="AM313" s="283">
        <v>12981.627800000007</v>
      </c>
      <c r="AN313" s="283">
        <v>12954.822400000006</v>
      </c>
      <c r="AO313" s="283">
        <v>12928.017000000005</v>
      </c>
      <c r="AP313" s="283">
        <v>12901.211600000004</v>
      </c>
      <c r="AQ313" s="283">
        <v>12874.406200000003</v>
      </c>
      <c r="AR313" s="283">
        <v>12847.600800000002</v>
      </c>
      <c r="AS313" s="283">
        <v>12820.795400000001</v>
      </c>
      <c r="AT313" s="283">
        <v>12793.99</v>
      </c>
      <c r="AU313" s="283">
        <v>12756.707500000006</v>
      </c>
      <c r="AV313" s="283">
        <v>12719.425000000012</v>
      </c>
      <c r="AW313" s="283">
        <v>12682.142500000018</v>
      </c>
      <c r="AX313" s="283">
        <v>12644.860000000024</v>
      </c>
      <c r="AY313" s="283">
        <v>12606.845000000016</v>
      </c>
      <c r="AZ313" s="283">
        <v>12568.830000000005</v>
      </c>
      <c r="BA313" s="283">
        <v>12530.814999999997</v>
      </c>
      <c r="BB313" s="283">
        <v>12492.799999999988</v>
      </c>
      <c r="BC313" s="283">
        <v>12452.837499999994</v>
      </c>
      <c r="BD313" s="283">
        <v>12412.874999999998</v>
      </c>
      <c r="BE313" s="283">
        <v>12372.912500000004</v>
      </c>
      <c r="BF313" s="283">
        <v>12332.95000000001</v>
      </c>
      <c r="BG313" s="283">
        <v>12296.212500000009</v>
      </c>
      <c r="BH313" s="283">
        <v>12259.475000000006</v>
      </c>
      <c r="BI313" s="283">
        <v>12222.737500000003</v>
      </c>
      <c r="BJ313" s="283">
        <v>12186</v>
      </c>
      <c r="BK313" s="283">
        <v>12148.54</v>
      </c>
      <c r="BL313" s="283">
        <v>12111.080000000002</v>
      </c>
      <c r="BM313" s="283">
        <v>12073.620000000003</v>
      </c>
      <c r="BN313" s="283">
        <v>12036.160000000003</v>
      </c>
      <c r="BO313" s="283">
        <v>11998.970000000001</v>
      </c>
      <c r="BP313" s="283">
        <v>11961.78</v>
      </c>
      <c r="BQ313" s="283">
        <v>11924.59</v>
      </c>
      <c r="BR313" s="283">
        <v>11887.399999999998</v>
      </c>
      <c r="BS313" s="283">
        <v>11844.809999999998</v>
      </c>
      <c r="BT313" s="283">
        <v>11802.219999999996</v>
      </c>
      <c r="BU313" s="283">
        <v>11759.629999999994</v>
      </c>
      <c r="BV313" s="283">
        <v>11717.039999999994</v>
      </c>
      <c r="BW313" s="283">
        <v>11675.279999999995</v>
      </c>
      <c r="BX313" s="283">
        <v>11633.519999999997</v>
      </c>
      <c r="BY313" s="283">
        <v>11591.759999999998</v>
      </c>
      <c r="BZ313" s="283">
        <v>11550</v>
      </c>
      <c r="CA313" s="283">
        <v>11511.25</v>
      </c>
      <c r="CB313" s="283">
        <v>11472.5</v>
      </c>
      <c r="CC313" s="283">
        <v>11433.75</v>
      </c>
      <c r="CD313" s="283">
        <v>11395</v>
      </c>
      <c r="CE313" s="283">
        <v>11335.247500000001</v>
      </c>
      <c r="CF313" s="283">
        <v>11275.495000000001</v>
      </c>
      <c r="CG313" s="283">
        <v>11215.7425</v>
      </c>
      <c r="CH313" s="283">
        <v>11155.99</v>
      </c>
      <c r="CI313" s="283">
        <v>11089.4925</v>
      </c>
      <c r="CJ313" s="283">
        <v>11022.994999999999</v>
      </c>
      <c r="CK313" s="283">
        <v>10956.497499999999</v>
      </c>
      <c r="CL313" s="283">
        <v>10890</v>
      </c>
      <c r="CM313" s="283">
        <v>10816.87</v>
      </c>
      <c r="CN313" s="283">
        <v>10743.740000000002</v>
      </c>
      <c r="CO313" s="283">
        <v>10670.610000000002</v>
      </c>
      <c r="CP313" s="283">
        <v>10597.480000000003</v>
      </c>
      <c r="CQ313" s="283">
        <v>10538.420000000002</v>
      </c>
      <c r="CR313" s="283">
        <v>10479.36</v>
      </c>
      <c r="CS313" s="283">
        <v>10420.299999999999</v>
      </c>
      <c r="CT313" s="283">
        <v>10361.239999999998</v>
      </c>
      <c r="CU313" s="283">
        <v>10284.355</v>
      </c>
      <c r="CV313" s="283">
        <v>10207.469999999999</v>
      </c>
      <c r="CW313" s="283">
        <v>10130.584999999999</v>
      </c>
      <c r="CX313" s="283">
        <v>10053.699999999999</v>
      </c>
      <c r="CY313" s="283">
        <v>9982.9599999999991</v>
      </c>
      <c r="CZ313" s="283">
        <v>9912.2200000000012</v>
      </c>
      <c r="DA313" s="283">
        <v>9841.4800000000032</v>
      </c>
      <c r="DB313" s="283">
        <v>9770.7400000000052</v>
      </c>
    </row>
    <row r="314" spans="5:106" s="283" customFormat="1">
      <c r="E314" s="283">
        <v>-7</v>
      </c>
      <c r="F314" s="284">
        <v>13290.099999999977</v>
      </c>
      <c r="G314" s="283">
        <v>13286.805999999979</v>
      </c>
      <c r="H314" s="283">
        <v>13283.511999999979</v>
      </c>
      <c r="I314" s="283">
        <v>13280.217999999979</v>
      </c>
      <c r="J314" s="283">
        <v>13276.923999999981</v>
      </c>
      <c r="K314" s="283">
        <v>13273.629999999983</v>
      </c>
      <c r="L314" s="283">
        <v>13270.335999999985</v>
      </c>
      <c r="M314" s="283">
        <v>13267.041999999987</v>
      </c>
      <c r="N314" s="283">
        <v>13263.747999999989</v>
      </c>
      <c r="O314" s="283">
        <v>13260.453999999991</v>
      </c>
      <c r="P314" s="283">
        <v>13257.159999999993</v>
      </c>
      <c r="Q314" s="283">
        <v>13253.84399999999</v>
      </c>
      <c r="R314" s="283">
        <v>13250.527999999989</v>
      </c>
      <c r="S314" s="283">
        <v>13247.211999999989</v>
      </c>
      <c r="T314" s="283">
        <v>13243.895999999986</v>
      </c>
      <c r="U314" s="283">
        <v>13240.579999999985</v>
      </c>
      <c r="V314" s="283">
        <v>13237.263999999985</v>
      </c>
      <c r="W314" s="283">
        <v>13233.947999999984</v>
      </c>
      <c r="X314" s="283">
        <v>13230.631999999983</v>
      </c>
      <c r="Y314" s="283">
        <v>13227.315999999983</v>
      </c>
      <c r="Z314" s="283">
        <v>13223.999999999982</v>
      </c>
      <c r="AA314" s="283">
        <v>13207.404399999985</v>
      </c>
      <c r="AB314" s="283">
        <v>13190.808799999986</v>
      </c>
      <c r="AC314" s="283">
        <v>13174.213199999987</v>
      </c>
      <c r="AD314" s="283">
        <v>13157.61759999999</v>
      </c>
      <c r="AE314" s="283">
        <v>13141.021999999994</v>
      </c>
      <c r="AF314" s="283">
        <v>13124.426399999997</v>
      </c>
      <c r="AG314" s="283">
        <v>13107.8308</v>
      </c>
      <c r="AH314" s="283">
        <v>13091.235200000003</v>
      </c>
      <c r="AI314" s="283">
        <v>13074.639600000006</v>
      </c>
      <c r="AJ314" s="283">
        <v>13058.044000000009</v>
      </c>
      <c r="AK314" s="283">
        <v>13031.338600000006</v>
      </c>
      <c r="AL314" s="283">
        <v>13004.633200000006</v>
      </c>
      <c r="AM314" s="283">
        <v>12977.927800000005</v>
      </c>
      <c r="AN314" s="283">
        <v>12951.222400000004</v>
      </c>
      <c r="AO314" s="283">
        <v>12924.517000000003</v>
      </c>
      <c r="AP314" s="283">
        <v>12897.811600000003</v>
      </c>
      <c r="AQ314" s="283">
        <v>12871.106200000002</v>
      </c>
      <c r="AR314" s="283">
        <v>12844.400800000001</v>
      </c>
      <c r="AS314" s="283">
        <v>12817.695400000001</v>
      </c>
      <c r="AT314" s="283">
        <v>12790.99</v>
      </c>
      <c r="AU314" s="283">
        <v>12753.832500000006</v>
      </c>
      <c r="AV314" s="283">
        <v>12716.675000000012</v>
      </c>
      <c r="AW314" s="283">
        <v>12679.517500000018</v>
      </c>
      <c r="AX314" s="283">
        <v>12642.360000000024</v>
      </c>
      <c r="AY314" s="283">
        <v>12604.145000000015</v>
      </c>
      <c r="AZ314" s="283">
        <v>12565.930000000008</v>
      </c>
      <c r="BA314" s="283">
        <v>12527.714999999998</v>
      </c>
      <c r="BB314" s="283">
        <v>12489.499999999989</v>
      </c>
      <c r="BC314" s="283">
        <v>12449.479999999994</v>
      </c>
      <c r="BD314" s="283">
        <v>12409.46</v>
      </c>
      <c r="BE314" s="283">
        <v>12369.440000000004</v>
      </c>
      <c r="BF314" s="283">
        <v>12329.420000000009</v>
      </c>
      <c r="BG314" s="283">
        <v>12293.065000000006</v>
      </c>
      <c r="BH314" s="283">
        <v>12256.710000000005</v>
      </c>
      <c r="BI314" s="283">
        <v>12220.355000000003</v>
      </c>
      <c r="BJ314" s="283">
        <v>12184</v>
      </c>
      <c r="BK314" s="283">
        <v>12145.87</v>
      </c>
      <c r="BL314" s="283">
        <v>12107.740000000002</v>
      </c>
      <c r="BM314" s="283">
        <v>12069.610000000002</v>
      </c>
      <c r="BN314" s="283">
        <v>12031.480000000003</v>
      </c>
      <c r="BO314" s="283">
        <v>11994.025000000001</v>
      </c>
      <c r="BP314" s="283">
        <v>11956.570000000002</v>
      </c>
      <c r="BQ314" s="283">
        <v>11919.115</v>
      </c>
      <c r="BR314" s="283">
        <v>11881.659999999998</v>
      </c>
      <c r="BS314" s="283">
        <v>11839.034999999996</v>
      </c>
      <c r="BT314" s="283">
        <v>11796.409999999996</v>
      </c>
      <c r="BU314" s="283">
        <v>11753.784999999996</v>
      </c>
      <c r="BV314" s="283">
        <v>11711.159999999994</v>
      </c>
      <c r="BW314" s="283">
        <v>11669.619999999995</v>
      </c>
      <c r="BX314" s="283">
        <v>11628.079999999998</v>
      </c>
      <c r="BY314" s="283">
        <v>11586.539999999999</v>
      </c>
      <c r="BZ314" s="283">
        <v>11545</v>
      </c>
      <c r="CA314" s="283">
        <v>11506.25</v>
      </c>
      <c r="CB314" s="283">
        <v>11467.5</v>
      </c>
      <c r="CC314" s="283">
        <v>11428.75</v>
      </c>
      <c r="CD314" s="283">
        <v>11390</v>
      </c>
      <c r="CE314" s="283">
        <v>11345</v>
      </c>
      <c r="CF314" s="283">
        <v>11300</v>
      </c>
      <c r="CG314" s="283">
        <v>11255</v>
      </c>
      <c r="CH314" s="283">
        <v>11170.66</v>
      </c>
      <c r="CI314" s="283">
        <v>11102.994999999999</v>
      </c>
      <c r="CJ314" s="283">
        <v>11035.33</v>
      </c>
      <c r="CK314" s="283">
        <v>10967.665000000001</v>
      </c>
      <c r="CL314" s="283">
        <v>10900</v>
      </c>
      <c r="CM314" s="283">
        <v>10826.715</v>
      </c>
      <c r="CN314" s="283">
        <v>10753.430000000002</v>
      </c>
      <c r="CO314" s="283">
        <v>10680.145000000002</v>
      </c>
      <c r="CP314" s="283">
        <v>10606.860000000002</v>
      </c>
      <c r="CQ314" s="283">
        <v>10548.502500000002</v>
      </c>
      <c r="CR314" s="283">
        <v>10490.145</v>
      </c>
      <c r="CS314" s="283">
        <v>10431.787499999999</v>
      </c>
      <c r="CT314" s="283">
        <v>10373.429999999998</v>
      </c>
      <c r="CU314" s="283">
        <v>10295.8125</v>
      </c>
      <c r="CV314" s="283">
        <v>10218.195</v>
      </c>
      <c r="CW314" s="283">
        <v>10140.577499999999</v>
      </c>
      <c r="CX314" s="283">
        <v>10062.959999999999</v>
      </c>
      <c r="CY314" s="283">
        <v>9991.9575000000004</v>
      </c>
      <c r="CZ314" s="283">
        <v>9920.9550000000017</v>
      </c>
      <c r="DA314" s="283">
        <v>9849.9525000000031</v>
      </c>
      <c r="DB314" s="283">
        <v>9778.9500000000044</v>
      </c>
    </row>
    <row r="315" spans="5:106" s="283" customFormat="1">
      <c r="E315" s="283">
        <v>-6</v>
      </c>
      <c r="F315" s="284">
        <v>13290.799999999977</v>
      </c>
      <c r="G315" s="283">
        <v>13287.335999999978</v>
      </c>
      <c r="H315" s="283">
        <v>13283.871999999979</v>
      </c>
      <c r="I315" s="283">
        <v>13280.407999999981</v>
      </c>
      <c r="J315" s="283">
        <v>13276.943999999981</v>
      </c>
      <c r="K315" s="283">
        <v>13273.479999999983</v>
      </c>
      <c r="L315" s="283">
        <v>13270.015999999985</v>
      </c>
      <c r="M315" s="283">
        <v>13266.551999999987</v>
      </c>
      <c r="N315" s="283">
        <v>13263.087999999989</v>
      </c>
      <c r="O315" s="283">
        <v>13259.623999999991</v>
      </c>
      <c r="P315" s="283">
        <v>13256.159999999993</v>
      </c>
      <c r="Q315" s="283">
        <v>13252.743999999992</v>
      </c>
      <c r="R315" s="283">
        <v>13249.32799999999</v>
      </c>
      <c r="S315" s="283">
        <v>13245.911999999989</v>
      </c>
      <c r="T315" s="283">
        <v>13242.495999999988</v>
      </c>
      <c r="U315" s="283">
        <v>13239.079999999987</v>
      </c>
      <c r="V315" s="283">
        <v>13235.663999999986</v>
      </c>
      <c r="W315" s="283">
        <v>13232.247999999985</v>
      </c>
      <c r="X315" s="283">
        <v>13228.831999999984</v>
      </c>
      <c r="Y315" s="283">
        <v>13225.415999999983</v>
      </c>
      <c r="Z315" s="283">
        <v>13221.999999999982</v>
      </c>
      <c r="AA315" s="283">
        <v>13205.204399999984</v>
      </c>
      <c r="AB315" s="283">
        <v>13188.408799999988</v>
      </c>
      <c r="AC315" s="283">
        <v>13171.613199999993</v>
      </c>
      <c r="AD315" s="283">
        <v>13154.817599999995</v>
      </c>
      <c r="AE315" s="283">
        <v>13138.021999999997</v>
      </c>
      <c r="AF315" s="283">
        <v>13121.2264</v>
      </c>
      <c r="AG315" s="283">
        <v>13104.430800000002</v>
      </c>
      <c r="AH315" s="283">
        <v>13087.635200000004</v>
      </c>
      <c r="AI315" s="283">
        <v>13070.839600000007</v>
      </c>
      <c r="AJ315" s="283">
        <v>13054.044000000009</v>
      </c>
      <c r="AK315" s="283">
        <v>13027.438600000009</v>
      </c>
      <c r="AL315" s="283">
        <v>13000.833200000006</v>
      </c>
      <c r="AM315" s="283">
        <v>12974.227800000004</v>
      </c>
      <c r="AN315" s="283">
        <v>12947.622400000004</v>
      </c>
      <c r="AO315" s="283">
        <v>12921.017000000003</v>
      </c>
      <c r="AP315" s="283">
        <v>12894.411600000001</v>
      </c>
      <c r="AQ315" s="283">
        <v>12867.806200000001</v>
      </c>
      <c r="AR315" s="283">
        <v>12841.200800000001</v>
      </c>
      <c r="AS315" s="283">
        <v>12814.5954</v>
      </c>
      <c r="AT315" s="283">
        <v>12787.99</v>
      </c>
      <c r="AU315" s="283">
        <v>12750.957500000006</v>
      </c>
      <c r="AV315" s="283">
        <v>12713.925000000012</v>
      </c>
      <c r="AW315" s="283">
        <v>12676.892500000018</v>
      </c>
      <c r="AX315" s="283">
        <v>12639.860000000024</v>
      </c>
      <c r="AY315" s="283">
        <v>12601.445000000014</v>
      </c>
      <c r="AZ315" s="283">
        <v>12563.030000000006</v>
      </c>
      <c r="BA315" s="283">
        <v>12524.614999999998</v>
      </c>
      <c r="BB315" s="283">
        <v>12486.19999999999</v>
      </c>
      <c r="BC315" s="283">
        <v>12446.122499999994</v>
      </c>
      <c r="BD315" s="283">
        <v>12406.045</v>
      </c>
      <c r="BE315" s="283">
        <v>12365.967500000004</v>
      </c>
      <c r="BF315" s="283">
        <v>12325.890000000009</v>
      </c>
      <c r="BG315" s="283">
        <v>12289.917500000007</v>
      </c>
      <c r="BH315" s="283">
        <v>12253.945000000003</v>
      </c>
      <c r="BI315" s="283">
        <v>12217.972500000002</v>
      </c>
      <c r="BJ315" s="283">
        <v>12182</v>
      </c>
      <c r="BK315" s="283">
        <v>12143.2</v>
      </c>
      <c r="BL315" s="283">
        <v>12104.400000000001</v>
      </c>
      <c r="BM315" s="283">
        <v>12065.600000000002</v>
      </c>
      <c r="BN315" s="283">
        <v>12026.800000000003</v>
      </c>
      <c r="BO315" s="283">
        <v>11989.080000000002</v>
      </c>
      <c r="BP315" s="283">
        <v>11951.36</v>
      </c>
      <c r="BQ315" s="283">
        <v>11913.64</v>
      </c>
      <c r="BR315" s="283">
        <v>11875.919999999998</v>
      </c>
      <c r="BS315" s="283">
        <v>11833.259999999998</v>
      </c>
      <c r="BT315" s="283">
        <v>11790.599999999997</v>
      </c>
      <c r="BU315" s="283">
        <v>11747.939999999995</v>
      </c>
      <c r="BV315" s="283">
        <v>11705.279999999995</v>
      </c>
      <c r="BW315" s="283">
        <v>11663.959999999995</v>
      </c>
      <c r="BX315" s="283">
        <v>11622.639999999998</v>
      </c>
      <c r="BY315" s="283">
        <v>11581.32</v>
      </c>
      <c r="BZ315" s="283">
        <v>11540</v>
      </c>
      <c r="CA315" s="283">
        <v>11501.25</v>
      </c>
      <c r="CB315" s="283">
        <v>11462.5</v>
      </c>
      <c r="CC315" s="283">
        <v>11423.75</v>
      </c>
      <c r="CD315" s="283">
        <v>11385</v>
      </c>
      <c r="CE315" s="283">
        <v>11335.0825</v>
      </c>
      <c r="CF315" s="283">
        <v>11285.164999999999</v>
      </c>
      <c r="CG315" s="283">
        <v>11235.247499999999</v>
      </c>
      <c r="CH315" s="283">
        <v>11185.33</v>
      </c>
      <c r="CI315" s="283">
        <v>11116.497500000001</v>
      </c>
      <c r="CJ315" s="283">
        <v>11047.665000000001</v>
      </c>
      <c r="CK315" s="283">
        <v>10978.8325</v>
      </c>
      <c r="CL315" s="283">
        <v>10910</v>
      </c>
      <c r="CM315" s="283">
        <v>10836.560000000001</v>
      </c>
      <c r="CN315" s="283">
        <v>10763.12</v>
      </c>
      <c r="CO315" s="283">
        <v>10689.68</v>
      </c>
      <c r="CP315" s="283">
        <v>10616.240000000002</v>
      </c>
      <c r="CQ315" s="283">
        <v>10558.585000000001</v>
      </c>
      <c r="CR315" s="283">
        <v>10500.93</v>
      </c>
      <c r="CS315" s="283">
        <v>10443.275</v>
      </c>
      <c r="CT315" s="283">
        <v>10385.619999999999</v>
      </c>
      <c r="CU315" s="283">
        <v>10307.27</v>
      </c>
      <c r="CV315" s="283">
        <v>10228.92</v>
      </c>
      <c r="CW315" s="283">
        <v>10150.57</v>
      </c>
      <c r="CX315" s="283">
        <v>10072.219999999999</v>
      </c>
      <c r="CY315" s="283">
        <v>10000.955000000002</v>
      </c>
      <c r="CZ315" s="283">
        <v>9929.6900000000023</v>
      </c>
      <c r="DA315" s="283">
        <v>9858.4250000000029</v>
      </c>
      <c r="DB315" s="283">
        <v>9787.1600000000035</v>
      </c>
    </row>
    <row r="316" spans="5:106" s="283" customFormat="1">
      <c r="E316" s="283">
        <v>-5</v>
      </c>
      <c r="F316" s="284">
        <v>13291.499999999978</v>
      </c>
      <c r="G316" s="283">
        <v>13287.86599999998</v>
      </c>
      <c r="H316" s="283">
        <v>13284.23199999998</v>
      </c>
      <c r="I316" s="283">
        <v>13280.59799999998</v>
      </c>
      <c r="J316" s="283">
        <v>13276.963999999982</v>
      </c>
      <c r="K316" s="283">
        <v>13273.329999999984</v>
      </c>
      <c r="L316" s="283">
        <v>13269.695999999985</v>
      </c>
      <c r="M316" s="283">
        <v>13266.061999999987</v>
      </c>
      <c r="N316" s="283">
        <v>13262.427999999989</v>
      </c>
      <c r="O316" s="283">
        <v>13258.793999999991</v>
      </c>
      <c r="P316" s="283">
        <v>13255.159999999993</v>
      </c>
      <c r="Q316" s="283">
        <v>13251.643999999993</v>
      </c>
      <c r="R316" s="283">
        <v>13248.127999999992</v>
      </c>
      <c r="S316" s="283">
        <v>13244.61199999999</v>
      </c>
      <c r="T316" s="283">
        <v>13241.09599999999</v>
      </c>
      <c r="U316" s="283">
        <v>13237.579999999989</v>
      </c>
      <c r="V316" s="283">
        <v>13234.063999999988</v>
      </c>
      <c r="W316" s="283">
        <v>13230.547999999986</v>
      </c>
      <c r="X316" s="283">
        <v>13227.031999999985</v>
      </c>
      <c r="Y316" s="283">
        <v>13223.515999999983</v>
      </c>
      <c r="Z316" s="283">
        <v>13219.999999999982</v>
      </c>
      <c r="AA316" s="283">
        <v>13203.004399999983</v>
      </c>
      <c r="AB316" s="283">
        <v>13186.008799999987</v>
      </c>
      <c r="AC316" s="283">
        <v>13169.01319999999</v>
      </c>
      <c r="AD316" s="283">
        <v>13152.017599999992</v>
      </c>
      <c r="AE316" s="283">
        <v>13135.021999999994</v>
      </c>
      <c r="AF316" s="283">
        <v>13118.026399999997</v>
      </c>
      <c r="AG316" s="283">
        <v>13101.0308</v>
      </c>
      <c r="AH316" s="283">
        <v>13084.035200000002</v>
      </c>
      <c r="AI316" s="283">
        <v>13067.039600000006</v>
      </c>
      <c r="AJ316" s="283">
        <v>13050.044000000009</v>
      </c>
      <c r="AK316" s="283">
        <v>13023.538600000007</v>
      </c>
      <c r="AL316" s="283">
        <v>12997.033200000007</v>
      </c>
      <c r="AM316" s="283">
        <v>12970.527800000007</v>
      </c>
      <c r="AN316" s="283">
        <v>12944.022400000005</v>
      </c>
      <c r="AO316" s="283">
        <v>12917.517000000003</v>
      </c>
      <c r="AP316" s="283">
        <v>12891.011600000003</v>
      </c>
      <c r="AQ316" s="283">
        <v>12864.506200000003</v>
      </c>
      <c r="AR316" s="283">
        <v>12838.000800000002</v>
      </c>
      <c r="AS316" s="283">
        <v>12811.4954</v>
      </c>
      <c r="AT316" s="283">
        <v>12784.99</v>
      </c>
      <c r="AU316" s="283">
        <v>12748.082500000006</v>
      </c>
      <c r="AV316" s="283">
        <v>12711.175000000012</v>
      </c>
      <c r="AW316" s="283">
        <v>12674.267500000018</v>
      </c>
      <c r="AX316" s="283">
        <v>12637.360000000024</v>
      </c>
      <c r="AY316" s="283">
        <v>12598.745000000017</v>
      </c>
      <c r="AZ316" s="283">
        <v>12560.130000000008</v>
      </c>
      <c r="BA316" s="283">
        <v>12521.514999999999</v>
      </c>
      <c r="BB316" s="283">
        <v>12482.899999999991</v>
      </c>
      <c r="BC316" s="283">
        <v>12442.764999999996</v>
      </c>
      <c r="BD316" s="283">
        <v>12402.63</v>
      </c>
      <c r="BE316" s="283">
        <v>12362.495000000003</v>
      </c>
      <c r="BF316" s="283">
        <v>12322.360000000008</v>
      </c>
      <c r="BG316" s="283">
        <v>12286.770000000006</v>
      </c>
      <c r="BH316" s="283">
        <v>12251.180000000004</v>
      </c>
      <c r="BI316" s="283">
        <v>12215.590000000002</v>
      </c>
      <c r="BJ316" s="283">
        <v>12180</v>
      </c>
      <c r="BK316" s="283">
        <v>12140.53</v>
      </c>
      <c r="BL316" s="283">
        <v>12101.060000000001</v>
      </c>
      <c r="BM316" s="283">
        <v>12061.590000000002</v>
      </c>
      <c r="BN316" s="283">
        <v>12022.120000000003</v>
      </c>
      <c r="BO316" s="283">
        <v>11984.135000000002</v>
      </c>
      <c r="BP316" s="283">
        <v>11946.15</v>
      </c>
      <c r="BQ316" s="283">
        <v>11908.164999999999</v>
      </c>
      <c r="BR316" s="283">
        <v>11870.179999999998</v>
      </c>
      <c r="BS316" s="283">
        <v>11827.484999999997</v>
      </c>
      <c r="BT316" s="283">
        <v>11784.789999999997</v>
      </c>
      <c r="BU316" s="283">
        <v>11742.094999999998</v>
      </c>
      <c r="BV316" s="283">
        <v>11699.399999999996</v>
      </c>
      <c r="BW316" s="283">
        <v>11658.299999999996</v>
      </c>
      <c r="BX316" s="283">
        <v>11617.199999999997</v>
      </c>
      <c r="BY316" s="283">
        <v>11576.099999999999</v>
      </c>
      <c r="BZ316" s="283">
        <v>11535</v>
      </c>
      <c r="CA316" s="283">
        <v>11496.25</v>
      </c>
      <c r="CB316" s="283">
        <v>11457.5</v>
      </c>
      <c r="CC316" s="283">
        <v>11418.75</v>
      </c>
      <c r="CD316" s="283">
        <v>11380</v>
      </c>
      <c r="CE316" s="283">
        <v>11335</v>
      </c>
      <c r="CF316" s="283">
        <v>11290</v>
      </c>
      <c r="CG316" s="283">
        <v>11245</v>
      </c>
      <c r="CH316" s="283">
        <v>11200</v>
      </c>
      <c r="CI316" s="283">
        <v>11130</v>
      </c>
      <c r="CJ316" s="283">
        <v>11070</v>
      </c>
      <c r="CK316" s="283">
        <v>11000</v>
      </c>
      <c r="CL316" s="283">
        <v>10920</v>
      </c>
      <c r="CM316" s="283">
        <v>10849</v>
      </c>
      <c r="CN316" s="283">
        <v>10778</v>
      </c>
      <c r="CO316" s="283">
        <v>10699.215</v>
      </c>
      <c r="CP316" s="283">
        <v>10625.62</v>
      </c>
      <c r="CQ316" s="283">
        <v>10568.6675</v>
      </c>
      <c r="CR316" s="283">
        <v>10511.715</v>
      </c>
      <c r="CS316" s="283">
        <v>10454.762500000001</v>
      </c>
      <c r="CT316" s="283">
        <v>10397.81</v>
      </c>
      <c r="CU316" s="283">
        <v>10318.727500000001</v>
      </c>
      <c r="CV316" s="283">
        <v>10239.645</v>
      </c>
      <c r="CW316" s="283">
        <v>10160.5625</v>
      </c>
      <c r="CX316" s="283">
        <v>10081.48</v>
      </c>
      <c r="CY316" s="283">
        <v>10009.952499999999</v>
      </c>
      <c r="CZ316" s="283">
        <v>9938.4250000000011</v>
      </c>
      <c r="DA316" s="283">
        <v>9866.8975000000028</v>
      </c>
      <c r="DB316" s="283">
        <v>9795.3700000000026</v>
      </c>
    </row>
    <row r="317" spans="5:106" s="283" customFormat="1">
      <c r="E317" s="283">
        <v>-4</v>
      </c>
      <c r="F317" s="284">
        <v>13292.199999999979</v>
      </c>
      <c r="G317" s="283">
        <v>13288.395999999979</v>
      </c>
      <c r="H317" s="283">
        <v>13284.591999999981</v>
      </c>
      <c r="I317" s="283">
        <v>13280.787999999982</v>
      </c>
      <c r="J317" s="283">
        <v>13276.983999999982</v>
      </c>
      <c r="K317" s="283">
        <v>13273.179999999984</v>
      </c>
      <c r="L317" s="283">
        <v>13269.375999999986</v>
      </c>
      <c r="M317" s="283">
        <v>13265.571999999987</v>
      </c>
      <c r="N317" s="283">
        <v>13261.767999999989</v>
      </c>
      <c r="O317" s="283">
        <v>13257.963999999991</v>
      </c>
      <c r="P317" s="283">
        <v>13254.159999999993</v>
      </c>
      <c r="Q317" s="283">
        <v>13250.543999999991</v>
      </c>
      <c r="R317" s="283">
        <v>13246.927999999991</v>
      </c>
      <c r="S317" s="283">
        <v>13243.311999999991</v>
      </c>
      <c r="T317" s="283">
        <v>13239.695999999989</v>
      </c>
      <c r="U317" s="283">
        <v>13236.079999999987</v>
      </c>
      <c r="V317" s="283">
        <v>13232.463999999987</v>
      </c>
      <c r="W317" s="283">
        <v>13228.847999999987</v>
      </c>
      <c r="X317" s="283">
        <v>13225.231999999985</v>
      </c>
      <c r="Y317" s="283">
        <v>13221.615999999984</v>
      </c>
      <c r="Z317" s="283">
        <v>13217.999999999982</v>
      </c>
      <c r="AA317" s="283">
        <v>13200.804399999985</v>
      </c>
      <c r="AB317" s="283">
        <v>13183.608799999987</v>
      </c>
      <c r="AC317" s="283">
        <v>13166.41319999999</v>
      </c>
      <c r="AD317" s="283">
        <v>13149.217599999993</v>
      </c>
      <c r="AE317" s="283">
        <v>13132.021999999995</v>
      </c>
      <c r="AF317" s="283">
        <v>13114.826399999998</v>
      </c>
      <c r="AG317" s="283">
        <v>13097.630800000001</v>
      </c>
      <c r="AH317" s="283">
        <v>13080.435200000004</v>
      </c>
      <c r="AI317" s="283">
        <v>13063.239600000006</v>
      </c>
      <c r="AJ317" s="283">
        <v>13046.044000000009</v>
      </c>
      <c r="AK317" s="283">
        <v>13019.638600000009</v>
      </c>
      <c r="AL317" s="283">
        <v>12993.233200000008</v>
      </c>
      <c r="AM317" s="283">
        <v>12966.827800000006</v>
      </c>
      <c r="AN317" s="283">
        <v>12940.422400000007</v>
      </c>
      <c r="AO317" s="283">
        <v>12914.017000000007</v>
      </c>
      <c r="AP317" s="283">
        <v>12887.611600000006</v>
      </c>
      <c r="AQ317" s="283">
        <v>12861.206200000004</v>
      </c>
      <c r="AR317" s="283">
        <v>12834.800800000003</v>
      </c>
      <c r="AS317" s="283">
        <v>12808.395400000001</v>
      </c>
      <c r="AT317" s="283">
        <v>12781.99</v>
      </c>
      <c r="AU317" s="283">
        <v>12745.207500000006</v>
      </c>
      <c r="AV317" s="283">
        <v>12708.425000000012</v>
      </c>
      <c r="AW317" s="283">
        <v>12671.642500000018</v>
      </c>
      <c r="AX317" s="283">
        <v>12634.860000000024</v>
      </c>
      <c r="AY317" s="283">
        <v>12596.045000000016</v>
      </c>
      <c r="AZ317" s="283">
        <v>12557.230000000007</v>
      </c>
      <c r="BA317" s="283">
        <v>12518.414999999999</v>
      </c>
      <c r="BB317" s="283">
        <v>12479.599999999991</v>
      </c>
      <c r="BC317" s="283">
        <v>12439.407499999994</v>
      </c>
      <c r="BD317" s="283">
        <v>12399.214999999998</v>
      </c>
      <c r="BE317" s="283">
        <v>12359.022500000003</v>
      </c>
      <c r="BF317" s="283">
        <v>12318.830000000007</v>
      </c>
      <c r="BG317" s="283">
        <v>12283.622500000005</v>
      </c>
      <c r="BH317" s="283">
        <v>12248.415000000005</v>
      </c>
      <c r="BI317" s="283">
        <v>12213.207500000002</v>
      </c>
      <c r="BJ317" s="283">
        <v>12178</v>
      </c>
      <c r="BK317" s="283">
        <v>12137.86</v>
      </c>
      <c r="BL317" s="283">
        <v>12097.720000000001</v>
      </c>
      <c r="BM317" s="283">
        <v>12057.580000000002</v>
      </c>
      <c r="BN317" s="283">
        <v>12017.440000000002</v>
      </c>
      <c r="BO317" s="283">
        <v>11979.190000000002</v>
      </c>
      <c r="BP317" s="283">
        <v>11940.94</v>
      </c>
      <c r="BQ317" s="283">
        <v>11902.689999999999</v>
      </c>
      <c r="BR317" s="283">
        <v>11864.439999999999</v>
      </c>
      <c r="BS317" s="283">
        <v>11821.71</v>
      </c>
      <c r="BT317" s="283">
        <v>11778.979999999998</v>
      </c>
      <c r="BU317" s="283">
        <v>11736.249999999996</v>
      </c>
      <c r="BV317" s="283">
        <v>11693.519999999997</v>
      </c>
      <c r="BW317" s="283">
        <v>11652.639999999998</v>
      </c>
      <c r="BX317" s="283">
        <v>11611.759999999998</v>
      </c>
      <c r="BY317" s="283">
        <v>11570.88</v>
      </c>
      <c r="BZ317" s="283">
        <v>11530</v>
      </c>
      <c r="CA317" s="283">
        <v>11491.25</v>
      </c>
      <c r="CB317" s="283">
        <v>11452.5</v>
      </c>
      <c r="CC317" s="283">
        <v>11413.75</v>
      </c>
      <c r="CD317" s="283">
        <v>11375</v>
      </c>
      <c r="CE317" s="283">
        <v>11330.5</v>
      </c>
      <c r="CF317" s="283">
        <v>11286</v>
      </c>
      <c r="CG317" s="283">
        <v>11244</v>
      </c>
      <c r="CH317" s="283">
        <v>11127.159999999989</v>
      </c>
      <c r="CI317" s="283">
        <v>11057.342499999984</v>
      </c>
      <c r="CJ317" s="283">
        <v>10987.524999999981</v>
      </c>
      <c r="CK317" s="283">
        <v>10917.707499999979</v>
      </c>
      <c r="CL317" s="283">
        <v>10847.889999999976</v>
      </c>
      <c r="CM317" s="283">
        <v>10800.926666666652</v>
      </c>
      <c r="CN317" s="283">
        <v>10753.963333333326</v>
      </c>
      <c r="CO317" s="283">
        <v>10707</v>
      </c>
      <c r="CP317" s="283">
        <v>10635</v>
      </c>
      <c r="CQ317" s="283">
        <v>10579</v>
      </c>
      <c r="CR317" s="283">
        <v>10523</v>
      </c>
      <c r="CS317" s="283">
        <v>10467</v>
      </c>
      <c r="CT317" s="283">
        <v>10410</v>
      </c>
      <c r="CU317" s="283">
        <v>10333</v>
      </c>
      <c r="CV317" s="283">
        <v>10250.370000000001</v>
      </c>
      <c r="CW317" s="283">
        <v>10170.555</v>
      </c>
      <c r="CX317" s="283">
        <v>10090.74</v>
      </c>
      <c r="CY317" s="283">
        <v>10018.950000000001</v>
      </c>
      <c r="CZ317" s="283">
        <v>9947.16</v>
      </c>
      <c r="DA317" s="283">
        <v>9875.3700000000008</v>
      </c>
      <c r="DB317" s="283">
        <v>9803.5800000000017</v>
      </c>
    </row>
    <row r="318" spans="5:106" s="283" customFormat="1">
      <c r="E318" s="283">
        <v>-3</v>
      </c>
      <c r="F318" s="284">
        <v>13292.89999999998</v>
      </c>
      <c r="G318" s="283">
        <v>13288.925999999981</v>
      </c>
      <c r="H318" s="283">
        <v>13284.951999999981</v>
      </c>
      <c r="I318" s="283">
        <v>13280.977999999981</v>
      </c>
      <c r="J318" s="283">
        <v>13277.003999999983</v>
      </c>
      <c r="K318" s="283">
        <v>13273.029999999984</v>
      </c>
      <c r="L318" s="283">
        <v>13269.055999999986</v>
      </c>
      <c r="M318" s="283">
        <v>13265.081999999988</v>
      </c>
      <c r="N318" s="283">
        <v>13261.107999999989</v>
      </c>
      <c r="O318" s="283">
        <v>13257.133999999991</v>
      </c>
      <c r="P318" s="283">
        <v>13253.159999999993</v>
      </c>
      <c r="Q318" s="283">
        <v>13249.443999999992</v>
      </c>
      <c r="R318" s="283">
        <v>13245.72799999999</v>
      </c>
      <c r="S318" s="283">
        <v>13242.011999999988</v>
      </c>
      <c r="T318" s="283">
        <v>13238.295999999988</v>
      </c>
      <c r="U318" s="283">
        <v>13234.579999999987</v>
      </c>
      <c r="V318" s="283">
        <v>13230.863999999985</v>
      </c>
      <c r="W318" s="283">
        <v>13227.147999999983</v>
      </c>
      <c r="X318" s="283">
        <v>13223.431999999983</v>
      </c>
      <c r="Y318" s="283">
        <v>13219.715999999982</v>
      </c>
      <c r="Z318" s="283">
        <v>13215.999999999982</v>
      </c>
      <c r="AA318" s="283">
        <v>13198.604399999986</v>
      </c>
      <c r="AB318" s="283">
        <v>13181.208799999988</v>
      </c>
      <c r="AC318" s="283">
        <v>13163.81319999999</v>
      </c>
      <c r="AD318" s="283">
        <v>13146.417599999993</v>
      </c>
      <c r="AE318" s="283">
        <v>13129.021999999997</v>
      </c>
      <c r="AF318" s="283">
        <v>13111.626399999999</v>
      </c>
      <c r="AG318" s="283">
        <v>13094.230800000001</v>
      </c>
      <c r="AH318" s="283">
        <v>13076.835200000005</v>
      </c>
      <c r="AI318" s="283">
        <v>13059.439600000007</v>
      </c>
      <c r="AJ318" s="283">
        <v>13042.044000000009</v>
      </c>
      <c r="AK318" s="283">
        <v>13015.738600000008</v>
      </c>
      <c r="AL318" s="283">
        <v>12989.433200000009</v>
      </c>
      <c r="AM318" s="283">
        <v>12963.127800000007</v>
      </c>
      <c r="AN318" s="283">
        <v>12936.822400000006</v>
      </c>
      <c r="AO318" s="283">
        <v>12910.517000000005</v>
      </c>
      <c r="AP318" s="283">
        <v>12884.211600000004</v>
      </c>
      <c r="AQ318" s="283">
        <v>12857.906200000003</v>
      </c>
      <c r="AR318" s="283">
        <v>12831.600800000002</v>
      </c>
      <c r="AS318" s="283">
        <v>12805.295400000001</v>
      </c>
      <c r="AT318" s="283">
        <v>12778.99</v>
      </c>
      <c r="AU318" s="283">
        <v>12742.332500000006</v>
      </c>
      <c r="AV318" s="283">
        <v>12705.675000000012</v>
      </c>
      <c r="AW318" s="283">
        <v>12669.017500000018</v>
      </c>
      <c r="AX318" s="283">
        <v>12632.360000000024</v>
      </c>
      <c r="AY318" s="283">
        <v>12593.345000000016</v>
      </c>
      <c r="AZ318" s="283">
        <v>12554.330000000009</v>
      </c>
      <c r="BA318" s="283">
        <v>12515.315000000001</v>
      </c>
      <c r="BB318" s="283">
        <v>12476.299999999992</v>
      </c>
      <c r="BC318" s="283">
        <v>12436.049999999996</v>
      </c>
      <c r="BD318" s="283">
        <v>12395.8</v>
      </c>
      <c r="BE318" s="283">
        <v>12355.550000000003</v>
      </c>
      <c r="BF318" s="283">
        <v>12315.300000000007</v>
      </c>
      <c r="BG318" s="283">
        <v>12280.475000000006</v>
      </c>
      <c r="BH318" s="283">
        <v>12245.650000000003</v>
      </c>
      <c r="BI318" s="283">
        <v>12210.825000000001</v>
      </c>
      <c r="BJ318" s="283">
        <v>12176</v>
      </c>
      <c r="BK318" s="283">
        <v>12135.19</v>
      </c>
      <c r="BL318" s="283">
        <v>12094.380000000001</v>
      </c>
      <c r="BM318" s="283">
        <v>12053.570000000002</v>
      </c>
      <c r="BN318" s="283">
        <v>12012.760000000002</v>
      </c>
      <c r="BO318" s="283">
        <v>11974.245000000003</v>
      </c>
      <c r="BP318" s="283">
        <v>11935.730000000001</v>
      </c>
      <c r="BQ318" s="283">
        <v>11897.215</v>
      </c>
      <c r="BR318" s="283">
        <v>11858.699999999999</v>
      </c>
      <c r="BS318" s="283">
        <v>11815.934999999998</v>
      </c>
      <c r="BT318" s="283">
        <v>11773.169999999998</v>
      </c>
      <c r="BU318" s="283">
        <v>11730.404999999999</v>
      </c>
      <c r="BV318" s="283">
        <v>11687.639999999998</v>
      </c>
      <c r="BW318" s="283">
        <v>11646.98</v>
      </c>
      <c r="BX318" s="283">
        <v>11606.32</v>
      </c>
      <c r="BY318" s="283">
        <v>11565.66</v>
      </c>
      <c r="BZ318" s="283">
        <v>11525</v>
      </c>
      <c r="CA318" s="283">
        <v>11485.5</v>
      </c>
      <c r="CB318" s="283">
        <v>11446</v>
      </c>
      <c r="CC318" s="283">
        <v>11409</v>
      </c>
      <c r="CD318" s="283">
        <v>11370</v>
      </c>
      <c r="CE318" s="283">
        <v>11328</v>
      </c>
      <c r="CF318" s="283">
        <v>11212.169999999995</v>
      </c>
      <c r="CG318" s="283">
        <v>11133.254999999992</v>
      </c>
      <c r="CH318" s="283">
        <v>11054.339999999989</v>
      </c>
      <c r="CI318" s="283">
        <v>10984.734999999986</v>
      </c>
      <c r="CJ318" s="283">
        <v>10915.129999999983</v>
      </c>
      <c r="CK318" s="283">
        <v>10845.52499999998</v>
      </c>
      <c r="CL318" s="283">
        <v>10775.919999999976</v>
      </c>
      <c r="CM318" s="283">
        <v>10722.877499999982</v>
      </c>
      <c r="CN318" s="283">
        <v>10669.834999999988</v>
      </c>
      <c r="CO318" s="283">
        <v>10616.792499999994</v>
      </c>
      <c r="CP318" s="283">
        <v>10563.75</v>
      </c>
      <c r="CQ318" s="283">
        <v>10507.657499999998</v>
      </c>
      <c r="CR318" s="283">
        <v>10451.564999999995</v>
      </c>
      <c r="CS318" s="283">
        <v>10395.472499999993</v>
      </c>
      <c r="CT318" s="283">
        <v>10339.37999999999</v>
      </c>
      <c r="CU318" s="283">
        <v>10297.689999999995</v>
      </c>
      <c r="CV318" s="283">
        <v>10256</v>
      </c>
      <c r="CW318" s="283">
        <v>10179</v>
      </c>
      <c r="CX318" s="283">
        <v>10100</v>
      </c>
      <c r="CY318" s="283">
        <v>10030</v>
      </c>
      <c r="CZ318" s="283">
        <v>9960</v>
      </c>
      <c r="DA318" s="283">
        <v>9883.8425000000007</v>
      </c>
      <c r="DB318" s="283">
        <v>9811.7900000000009</v>
      </c>
    </row>
    <row r="319" spans="5:106" s="283" customFormat="1">
      <c r="E319" s="283">
        <v>-2</v>
      </c>
      <c r="F319" s="284">
        <v>13293.59999999998</v>
      </c>
      <c r="G319" s="283">
        <v>13289.45599999998</v>
      </c>
      <c r="H319" s="283">
        <v>13285.311999999982</v>
      </c>
      <c r="I319" s="283">
        <v>13281.167999999983</v>
      </c>
      <c r="J319" s="283">
        <v>13277.023999999983</v>
      </c>
      <c r="K319" s="283">
        <v>13272.879999999985</v>
      </c>
      <c r="L319" s="283">
        <v>13268.735999999986</v>
      </c>
      <c r="M319" s="283">
        <v>13264.591999999988</v>
      </c>
      <c r="N319" s="283">
        <v>13260.447999999989</v>
      </c>
      <c r="O319" s="283">
        <v>13256.303999999991</v>
      </c>
      <c r="P319" s="283">
        <v>13252.159999999993</v>
      </c>
      <c r="Q319" s="283">
        <v>13248.34399999999</v>
      </c>
      <c r="R319" s="283">
        <v>13244.527999999989</v>
      </c>
      <c r="S319" s="283">
        <v>13240.711999999989</v>
      </c>
      <c r="T319" s="283">
        <v>13236.895999999986</v>
      </c>
      <c r="U319" s="283">
        <v>13233.079999999985</v>
      </c>
      <c r="V319" s="283">
        <v>13229.263999999985</v>
      </c>
      <c r="W319" s="283">
        <v>13225.447999999984</v>
      </c>
      <c r="X319" s="283">
        <v>13221.631999999983</v>
      </c>
      <c r="Y319" s="283">
        <v>13217.815999999983</v>
      </c>
      <c r="Z319" s="283">
        <v>13213.999999999982</v>
      </c>
      <c r="AA319" s="283">
        <v>13196.404399999985</v>
      </c>
      <c r="AB319" s="283">
        <v>13178.808799999986</v>
      </c>
      <c r="AC319" s="283">
        <v>13161.213199999987</v>
      </c>
      <c r="AD319" s="283">
        <v>13143.61759999999</v>
      </c>
      <c r="AE319" s="283">
        <v>13126.021999999994</v>
      </c>
      <c r="AF319" s="283">
        <v>13108.426399999997</v>
      </c>
      <c r="AG319" s="283">
        <v>13090.8308</v>
      </c>
      <c r="AH319" s="283">
        <v>13073.235200000003</v>
      </c>
      <c r="AI319" s="283">
        <v>13055.639600000006</v>
      </c>
      <c r="AJ319" s="283">
        <v>13038.044000000009</v>
      </c>
      <c r="AK319" s="283">
        <v>13011.838600000006</v>
      </c>
      <c r="AL319" s="283">
        <v>12985.633200000006</v>
      </c>
      <c r="AM319" s="283">
        <v>12959.427800000005</v>
      </c>
      <c r="AN319" s="283">
        <v>12933.222400000004</v>
      </c>
      <c r="AO319" s="283">
        <v>12907.017000000003</v>
      </c>
      <c r="AP319" s="283">
        <v>12880.811600000003</v>
      </c>
      <c r="AQ319" s="283">
        <v>12854.606200000002</v>
      </c>
      <c r="AR319" s="283">
        <v>12828.400800000001</v>
      </c>
      <c r="AS319" s="283">
        <v>12802.195400000001</v>
      </c>
      <c r="AT319" s="283">
        <v>12775.99</v>
      </c>
      <c r="AU319" s="283">
        <v>12739.457500000006</v>
      </c>
      <c r="AV319" s="283">
        <v>12702.925000000012</v>
      </c>
      <c r="AW319" s="283">
        <v>12666.392500000018</v>
      </c>
      <c r="AX319" s="283">
        <v>12629.860000000024</v>
      </c>
      <c r="AY319" s="283">
        <v>12590.645000000015</v>
      </c>
      <c r="AZ319" s="283">
        <v>12551.430000000008</v>
      </c>
      <c r="BA319" s="283">
        <v>12512.215</v>
      </c>
      <c r="BB319" s="283">
        <v>12472.999999999993</v>
      </c>
      <c r="BC319" s="283">
        <v>12432.692499999997</v>
      </c>
      <c r="BD319" s="283">
        <v>12392.385</v>
      </c>
      <c r="BE319" s="283">
        <v>12352.077500000003</v>
      </c>
      <c r="BF319" s="283">
        <v>12311.770000000006</v>
      </c>
      <c r="BG319" s="283">
        <v>12277.327500000003</v>
      </c>
      <c r="BH319" s="283">
        <v>12242.885000000002</v>
      </c>
      <c r="BI319" s="283">
        <v>12208.442500000001</v>
      </c>
      <c r="BJ319" s="283">
        <v>12174</v>
      </c>
      <c r="BK319" s="283">
        <v>12132.52</v>
      </c>
      <c r="BL319" s="283">
        <v>12091.04</v>
      </c>
      <c r="BM319" s="283">
        <v>12049.560000000001</v>
      </c>
      <c r="BN319" s="283">
        <v>12008.080000000002</v>
      </c>
      <c r="BO319" s="283">
        <v>11969.300000000001</v>
      </c>
      <c r="BP319" s="283">
        <v>11930.52</v>
      </c>
      <c r="BQ319" s="283">
        <v>11891.74</v>
      </c>
      <c r="BR319" s="283">
        <v>11852.96</v>
      </c>
      <c r="BS319" s="283">
        <v>11810.16</v>
      </c>
      <c r="BT319" s="283">
        <v>11767.359999999999</v>
      </c>
      <c r="BU319" s="283">
        <v>11724.559999999998</v>
      </c>
      <c r="BV319" s="283">
        <v>11681.759999999998</v>
      </c>
      <c r="BW319" s="283">
        <v>11641.32</v>
      </c>
      <c r="BX319" s="283">
        <v>11600.88</v>
      </c>
      <c r="BY319" s="283">
        <v>11560.439999999999</v>
      </c>
      <c r="BZ319" s="283">
        <v>11520</v>
      </c>
      <c r="CA319" s="283">
        <v>11483</v>
      </c>
      <c r="CB319" s="283">
        <v>11406.919999999995</v>
      </c>
      <c r="CC319" s="283">
        <v>11350.379999999992</v>
      </c>
      <c r="CD319" s="283">
        <v>11293.839999999989</v>
      </c>
      <c r="CE319" s="283">
        <v>11215.759999999989</v>
      </c>
      <c r="CF319" s="283">
        <v>11137.679999999989</v>
      </c>
      <c r="CG319" s="283">
        <v>11059.599999999989</v>
      </c>
      <c r="CH319" s="283">
        <v>10981.51999999999</v>
      </c>
      <c r="CI319" s="283">
        <v>10912.127499999988</v>
      </c>
      <c r="CJ319" s="283">
        <v>10842.734999999984</v>
      </c>
      <c r="CK319" s="283">
        <v>10773.342499999981</v>
      </c>
      <c r="CL319" s="283">
        <v>10703.949999999977</v>
      </c>
      <c r="CM319" s="283">
        <v>10651.087499999983</v>
      </c>
      <c r="CN319" s="283">
        <v>10598.224999999988</v>
      </c>
      <c r="CO319" s="283">
        <v>10545.362499999994</v>
      </c>
      <c r="CP319" s="283">
        <v>10492.5</v>
      </c>
      <c r="CQ319" s="283">
        <v>10436.577499999998</v>
      </c>
      <c r="CR319" s="283">
        <v>10380.654999999995</v>
      </c>
      <c r="CS319" s="283">
        <v>10324.732499999993</v>
      </c>
      <c r="CT319" s="283">
        <v>10268.80999999999</v>
      </c>
      <c r="CU319" s="283">
        <v>10209.419999999993</v>
      </c>
      <c r="CV319" s="283">
        <v>10150.029999999995</v>
      </c>
      <c r="CW319" s="283">
        <v>10090.639999999998</v>
      </c>
      <c r="CX319" s="283">
        <v>10031.25</v>
      </c>
      <c r="CY319" s="283">
        <v>9984.1666666666679</v>
      </c>
      <c r="CZ319" s="283">
        <v>9937.0833333333339</v>
      </c>
      <c r="DA319" s="283">
        <v>9890</v>
      </c>
      <c r="DB319" s="283">
        <v>9820</v>
      </c>
    </row>
    <row r="320" spans="5:106" s="283" customFormat="1">
      <c r="E320" s="283">
        <v>-1</v>
      </c>
      <c r="F320" s="284">
        <v>13294.299999999981</v>
      </c>
      <c r="G320" s="283">
        <v>13289.985999999983</v>
      </c>
      <c r="H320" s="283">
        <v>13285.671999999982</v>
      </c>
      <c r="I320" s="283">
        <v>13281.357999999982</v>
      </c>
      <c r="J320" s="283">
        <v>13277.043999999983</v>
      </c>
      <c r="K320" s="283">
        <v>13272.729999999985</v>
      </c>
      <c r="L320" s="283">
        <v>13268.415999999987</v>
      </c>
      <c r="M320" s="283">
        <v>13264.101999999988</v>
      </c>
      <c r="N320" s="283">
        <v>13259.78799999999</v>
      </c>
      <c r="O320" s="283">
        <v>13255.473999999991</v>
      </c>
      <c r="P320" s="283">
        <v>13251.159999999993</v>
      </c>
      <c r="Q320" s="283">
        <v>13247.243999999992</v>
      </c>
      <c r="R320" s="283">
        <v>13243.32799999999</v>
      </c>
      <c r="S320" s="283">
        <v>13239.411999999989</v>
      </c>
      <c r="T320" s="283">
        <v>13235.495999999988</v>
      </c>
      <c r="U320" s="283">
        <v>13231.579999999987</v>
      </c>
      <c r="V320" s="283">
        <v>13227.663999999986</v>
      </c>
      <c r="W320" s="283">
        <v>13223.747999999985</v>
      </c>
      <c r="X320" s="283">
        <v>13219.831999999984</v>
      </c>
      <c r="Y320" s="283">
        <v>13215.915999999983</v>
      </c>
      <c r="Z320" s="283">
        <v>13211.999999999982</v>
      </c>
      <c r="AA320" s="283">
        <v>13194.204399999984</v>
      </c>
      <c r="AB320" s="283">
        <v>13176.408799999988</v>
      </c>
      <c r="AC320" s="283">
        <v>13158.613199999993</v>
      </c>
      <c r="AD320" s="283">
        <v>13140.817599999995</v>
      </c>
      <c r="AE320" s="283">
        <v>13123.021999999997</v>
      </c>
      <c r="AF320" s="283">
        <v>13105.2264</v>
      </c>
      <c r="AG320" s="283">
        <v>13087.430800000002</v>
      </c>
      <c r="AH320" s="283">
        <v>13069.635200000004</v>
      </c>
      <c r="AI320" s="283">
        <v>13051.839600000007</v>
      </c>
      <c r="AJ320" s="283">
        <v>13034.044000000009</v>
      </c>
      <c r="AK320" s="283">
        <v>13007.938600000009</v>
      </c>
      <c r="AL320" s="283">
        <v>12981.833200000006</v>
      </c>
      <c r="AM320" s="283">
        <v>12955.727800000004</v>
      </c>
      <c r="AN320" s="283">
        <v>12929.622400000004</v>
      </c>
      <c r="AO320" s="283">
        <v>12903.517000000003</v>
      </c>
      <c r="AP320" s="283">
        <v>12877.411600000001</v>
      </c>
      <c r="AQ320" s="283">
        <v>12851.306200000001</v>
      </c>
      <c r="AR320" s="283">
        <v>12825.200800000001</v>
      </c>
      <c r="AS320" s="283">
        <v>12799.0954</v>
      </c>
      <c r="AT320" s="283">
        <v>12772.99</v>
      </c>
      <c r="AU320" s="283">
        <v>12736.582500000006</v>
      </c>
      <c r="AV320" s="283">
        <v>12700.175000000012</v>
      </c>
      <c r="AW320" s="283">
        <v>12663.767500000018</v>
      </c>
      <c r="AX320" s="283">
        <v>12627.360000000024</v>
      </c>
      <c r="AY320" s="283">
        <v>12587.945000000018</v>
      </c>
      <c r="AZ320" s="283">
        <v>12548.53000000001</v>
      </c>
      <c r="BA320" s="283">
        <v>12509.115000000002</v>
      </c>
      <c r="BB320" s="283">
        <v>12469.699999999993</v>
      </c>
      <c r="BC320" s="283">
        <v>12429.334999999995</v>
      </c>
      <c r="BD320" s="283">
        <v>12388.97</v>
      </c>
      <c r="BE320" s="283">
        <v>12348.605000000003</v>
      </c>
      <c r="BF320" s="283">
        <v>12308.240000000005</v>
      </c>
      <c r="BG320" s="283">
        <v>12274.180000000004</v>
      </c>
      <c r="BH320" s="283">
        <v>12240.120000000003</v>
      </c>
      <c r="BI320" s="283">
        <v>12206.060000000001</v>
      </c>
      <c r="BJ320" s="283">
        <v>12172</v>
      </c>
      <c r="BK320" s="283">
        <v>12129.85</v>
      </c>
      <c r="BL320" s="283">
        <v>12087.7</v>
      </c>
      <c r="BM320" s="283">
        <v>12045.550000000001</v>
      </c>
      <c r="BN320" s="283">
        <v>12003.400000000001</v>
      </c>
      <c r="BO320" s="283">
        <v>11964.355</v>
      </c>
      <c r="BP320" s="283">
        <v>11925.31</v>
      </c>
      <c r="BQ320" s="283">
        <v>11886.264999999999</v>
      </c>
      <c r="BR320" s="283">
        <v>11847.22</v>
      </c>
      <c r="BS320" s="283">
        <v>11804.384999999998</v>
      </c>
      <c r="BT320" s="283">
        <v>11761.55</v>
      </c>
      <c r="BU320" s="283">
        <v>11718.715</v>
      </c>
      <c r="BV320" s="283">
        <v>11675.88</v>
      </c>
      <c r="BW320" s="283">
        <v>11635.939999999999</v>
      </c>
      <c r="BX320" s="283">
        <v>11596</v>
      </c>
      <c r="BY320" s="283">
        <v>11559</v>
      </c>
      <c r="BZ320" s="283">
        <v>11442.69000000003</v>
      </c>
      <c r="CA320" s="283">
        <v>11386.397500000021</v>
      </c>
      <c r="CB320" s="283">
        <v>11330.10500000001</v>
      </c>
      <c r="CC320" s="283">
        <v>11273.8125</v>
      </c>
      <c r="CD320" s="283">
        <v>11217.51999999999</v>
      </c>
      <c r="CE320" s="283">
        <v>11140.31499999999</v>
      </c>
      <c r="CF320" s="283">
        <v>11063.10999999999</v>
      </c>
      <c r="CG320" s="283">
        <v>10985.90499999999</v>
      </c>
      <c r="CH320" s="283">
        <v>10908.69999999999</v>
      </c>
      <c r="CI320" s="283">
        <v>10839.519999999986</v>
      </c>
      <c r="CJ320" s="283">
        <v>10770.339999999984</v>
      </c>
      <c r="CK320" s="283">
        <v>10701.159999999982</v>
      </c>
      <c r="CL320" s="283">
        <v>10631.979999999978</v>
      </c>
      <c r="CM320" s="283">
        <v>10579.297499999982</v>
      </c>
      <c r="CN320" s="283">
        <v>10526.614999999989</v>
      </c>
      <c r="CO320" s="283">
        <v>10473.932499999995</v>
      </c>
      <c r="CP320" s="283">
        <v>10421.25</v>
      </c>
      <c r="CQ320" s="283">
        <v>10365.497499999998</v>
      </c>
      <c r="CR320" s="283">
        <v>10309.744999999995</v>
      </c>
      <c r="CS320" s="283">
        <v>10253.992499999993</v>
      </c>
      <c r="CT320" s="283">
        <v>10198.239999999991</v>
      </c>
      <c r="CU320" s="283">
        <v>10139.304999999993</v>
      </c>
      <c r="CV320" s="283">
        <v>10080.369999999995</v>
      </c>
      <c r="CW320" s="283">
        <v>10021.434999999998</v>
      </c>
      <c r="CX320" s="283">
        <v>9962.5</v>
      </c>
      <c r="CY320" s="283">
        <v>9908.8199999999961</v>
      </c>
      <c r="CZ320" s="283">
        <v>9855.139999999994</v>
      </c>
      <c r="DA320" s="283">
        <v>9801.4599999999919</v>
      </c>
      <c r="DB320" s="283">
        <v>9747.7799999999897</v>
      </c>
    </row>
    <row r="321" spans="5:106" s="283" customFormat="1">
      <c r="E321" s="283">
        <v>0</v>
      </c>
      <c r="F321" s="284">
        <v>13294.999999999982</v>
      </c>
      <c r="G321" s="283">
        <v>13290.515999999981</v>
      </c>
      <c r="H321" s="283">
        <v>13286.031999999983</v>
      </c>
      <c r="I321" s="283">
        <v>13281.547999999984</v>
      </c>
      <c r="J321" s="283">
        <v>13277.063999999984</v>
      </c>
      <c r="K321" s="283">
        <v>13272.579999999985</v>
      </c>
      <c r="L321" s="283">
        <v>13268.095999999987</v>
      </c>
      <c r="M321" s="283">
        <v>13263.611999999988</v>
      </c>
      <c r="N321" s="283">
        <v>13259.12799999999</v>
      </c>
      <c r="O321" s="283">
        <v>13254.643999999991</v>
      </c>
      <c r="P321" s="283">
        <v>13250.159999999993</v>
      </c>
      <c r="Q321" s="283">
        <v>13246.143999999993</v>
      </c>
      <c r="R321" s="283">
        <v>13242.127999999992</v>
      </c>
      <c r="S321" s="283">
        <v>13238.11199999999</v>
      </c>
      <c r="T321" s="283">
        <v>13234.09599999999</v>
      </c>
      <c r="U321" s="283">
        <v>13230.079999999989</v>
      </c>
      <c r="V321" s="283">
        <v>13226.063999999988</v>
      </c>
      <c r="W321" s="283">
        <v>13222.047999999986</v>
      </c>
      <c r="X321" s="283">
        <v>13218.031999999985</v>
      </c>
      <c r="Y321" s="283">
        <v>13214.015999999983</v>
      </c>
      <c r="Z321" s="283">
        <v>13209.999999999982</v>
      </c>
      <c r="AA321" s="283">
        <v>13192.004399999983</v>
      </c>
      <c r="AB321" s="283">
        <v>13174.008799999987</v>
      </c>
      <c r="AC321" s="283">
        <v>13156.01319999999</v>
      </c>
      <c r="AD321" s="283">
        <v>13138.017599999992</v>
      </c>
      <c r="AE321" s="283">
        <v>13120.021999999994</v>
      </c>
      <c r="AF321" s="283">
        <v>13102.026399999997</v>
      </c>
      <c r="AG321" s="283">
        <v>13084.0308</v>
      </c>
      <c r="AH321" s="283">
        <v>13066.035200000002</v>
      </c>
      <c r="AI321" s="283">
        <v>13048.039600000006</v>
      </c>
      <c r="AJ321" s="283">
        <v>13030.044000000009</v>
      </c>
      <c r="AK321" s="283">
        <v>13004.038600000007</v>
      </c>
      <c r="AL321" s="283">
        <v>12978.033200000007</v>
      </c>
      <c r="AM321" s="283">
        <v>12952.027800000007</v>
      </c>
      <c r="AN321" s="283">
        <v>12926.022400000005</v>
      </c>
      <c r="AO321" s="283">
        <v>12900.017000000003</v>
      </c>
      <c r="AP321" s="283">
        <v>12874.011600000003</v>
      </c>
      <c r="AQ321" s="283">
        <v>12848.006200000003</v>
      </c>
      <c r="AR321" s="283">
        <v>12822.000800000002</v>
      </c>
      <c r="AS321" s="283">
        <v>12795.9954</v>
      </c>
      <c r="AT321" s="283">
        <v>12769.99</v>
      </c>
      <c r="AU321" s="283">
        <v>12733.707500000006</v>
      </c>
      <c r="AV321" s="283">
        <v>12697.425000000012</v>
      </c>
      <c r="AW321" s="283">
        <v>12661.142500000018</v>
      </c>
      <c r="AX321" s="283">
        <v>12624.860000000024</v>
      </c>
      <c r="AY321" s="283">
        <v>12585.245000000017</v>
      </c>
      <c r="AZ321" s="283">
        <v>12545.630000000008</v>
      </c>
      <c r="BA321" s="283">
        <v>12506.015000000001</v>
      </c>
      <c r="BB321" s="283">
        <v>12466.399999999994</v>
      </c>
      <c r="BC321" s="283">
        <v>12425.977499999997</v>
      </c>
      <c r="BD321" s="283">
        <v>12385.554999999998</v>
      </c>
      <c r="BE321" s="283">
        <v>12345.132500000002</v>
      </c>
      <c r="BF321" s="283">
        <v>12304.710000000005</v>
      </c>
      <c r="BG321" s="283">
        <v>12271.032500000005</v>
      </c>
      <c r="BH321" s="283">
        <v>12237.355000000003</v>
      </c>
      <c r="BI321" s="283">
        <v>12203.677500000002</v>
      </c>
      <c r="BJ321" s="283">
        <v>12170</v>
      </c>
      <c r="BK321" s="283">
        <v>12127.18</v>
      </c>
      <c r="BL321" s="283">
        <v>12084.36</v>
      </c>
      <c r="BM321" s="283">
        <v>12041.54</v>
      </c>
      <c r="BN321" s="283">
        <v>11998.720000000001</v>
      </c>
      <c r="BO321" s="283">
        <v>11959.41</v>
      </c>
      <c r="BP321" s="283">
        <v>11920.1</v>
      </c>
      <c r="BQ321" s="283">
        <v>11880.79</v>
      </c>
      <c r="BR321" s="283">
        <v>11841.48</v>
      </c>
      <c r="BS321" s="283">
        <v>11798.61</v>
      </c>
      <c r="BT321" s="283">
        <v>11755.74</v>
      </c>
      <c r="BU321" s="283">
        <v>11712.869999999999</v>
      </c>
      <c r="BV321" s="283">
        <v>11670</v>
      </c>
      <c r="BW321" s="283">
        <v>11633</v>
      </c>
      <c r="BX321" s="283">
        <v>11517.660000000014</v>
      </c>
      <c r="BY321" s="283">
        <v>11441.490000000022</v>
      </c>
      <c r="BZ321" s="283">
        <v>11365.320000000029</v>
      </c>
      <c r="CA321" s="283">
        <v>11309.290000000019</v>
      </c>
      <c r="CB321" s="283">
        <v>11253.260000000009</v>
      </c>
      <c r="CC321" s="283">
        <v>11197.23</v>
      </c>
      <c r="CD321" s="283">
        <v>11141.19999999999</v>
      </c>
      <c r="CE321" s="283">
        <v>11064.86999999999</v>
      </c>
      <c r="CF321" s="283">
        <v>10988.53999999999</v>
      </c>
      <c r="CG321" s="283">
        <v>10912.20999999999</v>
      </c>
      <c r="CH321" s="283">
        <v>10835.87999999999</v>
      </c>
      <c r="CI321" s="283">
        <v>10766.912499999988</v>
      </c>
      <c r="CJ321" s="283">
        <v>10697.944999999983</v>
      </c>
      <c r="CK321" s="283">
        <v>10628.977499999981</v>
      </c>
      <c r="CL321" s="283">
        <v>10560.009999999978</v>
      </c>
      <c r="CM321" s="283">
        <v>10507.507499999985</v>
      </c>
      <c r="CN321" s="283">
        <v>10455.00499999999</v>
      </c>
      <c r="CO321" s="283">
        <v>10402.502499999995</v>
      </c>
      <c r="CP321" s="283">
        <v>10350</v>
      </c>
      <c r="CQ321" s="283">
        <v>10294.417499999998</v>
      </c>
      <c r="CR321" s="283">
        <v>10238.834999999995</v>
      </c>
      <c r="CS321" s="283">
        <v>10183.252499999993</v>
      </c>
      <c r="CT321" s="283">
        <v>10127.669999999991</v>
      </c>
      <c r="CU321" s="283">
        <v>10069.189999999993</v>
      </c>
      <c r="CV321" s="283">
        <v>10010.709999999995</v>
      </c>
      <c r="CW321" s="283">
        <v>9952.2299999999977</v>
      </c>
      <c r="CX321" s="283">
        <v>9893.75</v>
      </c>
      <c r="CY321" s="283">
        <v>9839.2224999999962</v>
      </c>
      <c r="CZ321" s="283">
        <v>9784.6949999999943</v>
      </c>
      <c r="DA321" s="283">
        <v>9730.1674999999923</v>
      </c>
      <c r="DB321" s="283">
        <v>9675.6399999999903</v>
      </c>
    </row>
    <row r="322" spans="5:106" s="283" customFormat="1">
      <c r="E322" s="283">
        <v>1</v>
      </c>
      <c r="F322" s="284">
        <v>13299.999999999982</v>
      </c>
      <c r="G322" s="283">
        <v>13295.215999999982</v>
      </c>
      <c r="H322" s="283">
        <v>13290.431999999984</v>
      </c>
      <c r="I322" s="283">
        <v>13285.647999999986</v>
      </c>
      <c r="J322" s="283">
        <v>13280.863999999987</v>
      </c>
      <c r="K322" s="283">
        <v>13276.079999999987</v>
      </c>
      <c r="L322" s="283">
        <v>13271.295999999989</v>
      </c>
      <c r="M322" s="283">
        <v>13266.511999999992</v>
      </c>
      <c r="N322" s="283">
        <v>13261.727999999992</v>
      </c>
      <c r="O322" s="283">
        <v>13256.943999999992</v>
      </c>
      <c r="P322" s="283">
        <v>13252.159999999993</v>
      </c>
      <c r="Q322" s="283">
        <v>13247.743999999992</v>
      </c>
      <c r="R322" s="283">
        <v>13243.32799999999</v>
      </c>
      <c r="S322" s="283">
        <v>13238.911999999989</v>
      </c>
      <c r="T322" s="283">
        <v>13234.495999999988</v>
      </c>
      <c r="U322" s="283">
        <v>13230.079999999987</v>
      </c>
      <c r="V322" s="283">
        <v>13225.663999999986</v>
      </c>
      <c r="W322" s="283">
        <v>13221.247999999985</v>
      </c>
      <c r="X322" s="283">
        <v>13216.831999999984</v>
      </c>
      <c r="Y322" s="283">
        <v>13212.415999999983</v>
      </c>
      <c r="Z322" s="283">
        <v>13207.999999999982</v>
      </c>
      <c r="AA322" s="283">
        <v>13190.154399999985</v>
      </c>
      <c r="AB322" s="283">
        <v>13172.308799999986</v>
      </c>
      <c r="AC322" s="283">
        <v>13154.463199999987</v>
      </c>
      <c r="AD322" s="283">
        <v>13136.61759999999</v>
      </c>
      <c r="AE322" s="283">
        <v>13118.771999999994</v>
      </c>
      <c r="AF322" s="283">
        <v>13100.926399999997</v>
      </c>
      <c r="AG322" s="283">
        <v>13083.0808</v>
      </c>
      <c r="AH322" s="283">
        <v>13065.235200000003</v>
      </c>
      <c r="AI322" s="283">
        <v>13047.389600000006</v>
      </c>
      <c r="AJ322" s="283">
        <v>13029.544000000009</v>
      </c>
      <c r="AK322" s="283">
        <v>13003.388600000009</v>
      </c>
      <c r="AL322" s="283">
        <v>12977.233200000008</v>
      </c>
      <c r="AM322" s="283">
        <v>12951.077800000006</v>
      </c>
      <c r="AN322" s="283">
        <v>12924.922400000007</v>
      </c>
      <c r="AO322" s="283">
        <v>12898.767000000007</v>
      </c>
      <c r="AP322" s="283">
        <v>12872.611600000006</v>
      </c>
      <c r="AQ322" s="283">
        <v>12846.456200000004</v>
      </c>
      <c r="AR322" s="283">
        <v>12820.300800000003</v>
      </c>
      <c r="AS322" s="283">
        <v>12794.145400000001</v>
      </c>
      <c r="AT322" s="283">
        <v>12767.99</v>
      </c>
      <c r="AU322" s="283">
        <v>12731.582500000006</v>
      </c>
      <c r="AV322" s="283">
        <v>12695.175000000012</v>
      </c>
      <c r="AW322" s="283">
        <v>12658.767500000018</v>
      </c>
      <c r="AX322" s="283">
        <v>12622.360000000024</v>
      </c>
      <c r="AY322" s="283">
        <v>12582.545000000016</v>
      </c>
      <c r="AZ322" s="283">
        <v>12542.73000000001</v>
      </c>
      <c r="BA322" s="283">
        <v>12502.915000000003</v>
      </c>
      <c r="BB322" s="283">
        <v>12463.099999999995</v>
      </c>
      <c r="BC322" s="283">
        <v>12422.619999999997</v>
      </c>
      <c r="BD322" s="283">
        <v>12382.14</v>
      </c>
      <c r="BE322" s="283">
        <v>12341.660000000002</v>
      </c>
      <c r="BF322" s="283">
        <v>12301.180000000004</v>
      </c>
      <c r="BG322" s="283">
        <v>12267.885000000002</v>
      </c>
      <c r="BH322" s="283">
        <v>12234.590000000002</v>
      </c>
      <c r="BI322" s="283">
        <v>12201.295000000002</v>
      </c>
      <c r="BJ322" s="283">
        <v>12168</v>
      </c>
      <c r="BK322" s="283">
        <v>12124.51</v>
      </c>
      <c r="BL322" s="283">
        <v>12081.02</v>
      </c>
      <c r="BM322" s="283">
        <v>12037.53</v>
      </c>
      <c r="BN322" s="283">
        <v>11994.04</v>
      </c>
      <c r="BO322" s="283">
        <v>11954.465</v>
      </c>
      <c r="BP322" s="283">
        <v>11914.890000000001</v>
      </c>
      <c r="BQ322" s="283">
        <v>11875.315000000001</v>
      </c>
      <c r="BR322" s="283">
        <v>11835.74</v>
      </c>
      <c r="BS322" s="283">
        <v>11792.869999999999</v>
      </c>
      <c r="BT322" s="283">
        <v>11750</v>
      </c>
      <c r="BU322" s="283">
        <v>11710</v>
      </c>
      <c r="BV322" s="283">
        <v>11589.440000000031</v>
      </c>
      <c r="BW322" s="283">
        <v>11514.06750000003</v>
      </c>
      <c r="BX322" s="283">
        <v>11438.695000000031</v>
      </c>
      <c r="BY322" s="283">
        <v>11363.322500000029</v>
      </c>
      <c r="BZ322" s="283">
        <v>11287.950000000028</v>
      </c>
      <c r="CA322" s="283">
        <v>11232.182500000017</v>
      </c>
      <c r="CB322" s="283">
        <v>11176.415000000008</v>
      </c>
      <c r="CC322" s="283">
        <v>11120.647499999999</v>
      </c>
      <c r="CD322" s="283">
        <v>11064.87999999999</v>
      </c>
      <c r="CE322" s="283">
        <v>10989.42499999999</v>
      </c>
      <c r="CF322" s="283">
        <v>10913.96999999999</v>
      </c>
      <c r="CG322" s="283">
        <v>10838.51499999999</v>
      </c>
      <c r="CH322" s="283">
        <v>10763.05999999999</v>
      </c>
      <c r="CI322" s="283">
        <v>10694.304999999988</v>
      </c>
      <c r="CJ322" s="283">
        <v>10625.549999999985</v>
      </c>
      <c r="CK322" s="283">
        <v>10556.794999999982</v>
      </c>
      <c r="CL322" s="283">
        <v>10488.039999999979</v>
      </c>
      <c r="CM322" s="283">
        <v>10435.717499999984</v>
      </c>
      <c r="CN322" s="283">
        <v>10383.39499999999</v>
      </c>
      <c r="CO322" s="283">
        <v>10331.072499999995</v>
      </c>
      <c r="CP322" s="283">
        <v>10278.75</v>
      </c>
      <c r="CQ322" s="283">
        <v>10223.337499999998</v>
      </c>
      <c r="CR322" s="283">
        <v>10167.924999999996</v>
      </c>
      <c r="CS322" s="283">
        <v>10112.512499999993</v>
      </c>
      <c r="CT322" s="283">
        <v>10057.099999999991</v>
      </c>
      <c r="CU322" s="283">
        <v>9999.0749999999935</v>
      </c>
      <c r="CV322" s="283">
        <v>9941.0499999999956</v>
      </c>
      <c r="CW322" s="283">
        <v>9883.0249999999978</v>
      </c>
      <c r="CX322" s="283">
        <v>9825</v>
      </c>
      <c r="CY322" s="283">
        <v>9769.6249999999964</v>
      </c>
      <c r="CZ322" s="283">
        <v>9714.2499999999945</v>
      </c>
      <c r="DA322" s="283">
        <v>9658.8749999999927</v>
      </c>
      <c r="DB322" s="283">
        <v>9603.4999999999909</v>
      </c>
    </row>
    <row r="323" spans="5:106" s="283" customFormat="1">
      <c r="E323" s="283">
        <v>2</v>
      </c>
      <c r="F323" s="284">
        <v>13304.999999999982</v>
      </c>
      <c r="G323" s="283">
        <v>13299.915999999983</v>
      </c>
      <c r="H323" s="283">
        <v>13294.831999999984</v>
      </c>
      <c r="I323" s="283">
        <v>13289.747999999985</v>
      </c>
      <c r="J323" s="283">
        <v>13284.663999999986</v>
      </c>
      <c r="K323" s="283">
        <v>13279.579999999987</v>
      </c>
      <c r="L323" s="283">
        <v>13274.495999999988</v>
      </c>
      <c r="M323" s="283">
        <v>13269.411999999989</v>
      </c>
      <c r="N323" s="283">
        <v>13264.32799999999</v>
      </c>
      <c r="O323" s="283">
        <v>13259.243999999992</v>
      </c>
      <c r="P323" s="283">
        <v>13254.159999999993</v>
      </c>
      <c r="Q323" s="283">
        <v>13249.34399999999</v>
      </c>
      <c r="R323" s="283">
        <v>13244.527999999989</v>
      </c>
      <c r="S323" s="283">
        <v>13239.711999999989</v>
      </c>
      <c r="T323" s="283">
        <v>13234.895999999986</v>
      </c>
      <c r="U323" s="283">
        <v>13230.079999999985</v>
      </c>
      <c r="V323" s="283">
        <v>13225.263999999985</v>
      </c>
      <c r="W323" s="283">
        <v>13220.447999999984</v>
      </c>
      <c r="X323" s="283">
        <v>13215.631999999983</v>
      </c>
      <c r="Y323" s="283">
        <v>13210.815999999983</v>
      </c>
      <c r="Z323" s="283">
        <v>13205.999999999982</v>
      </c>
      <c r="AA323" s="283">
        <v>13188.304399999985</v>
      </c>
      <c r="AB323" s="283">
        <v>13170.608799999987</v>
      </c>
      <c r="AC323" s="283">
        <v>13152.91319999999</v>
      </c>
      <c r="AD323" s="283">
        <v>13135.217599999993</v>
      </c>
      <c r="AE323" s="283">
        <v>13117.521999999995</v>
      </c>
      <c r="AF323" s="283">
        <v>13099.826399999998</v>
      </c>
      <c r="AG323" s="283">
        <v>13082.130800000001</v>
      </c>
      <c r="AH323" s="283">
        <v>13064.435200000004</v>
      </c>
      <c r="AI323" s="283">
        <v>13046.739600000006</v>
      </c>
      <c r="AJ323" s="283">
        <v>13029.044000000009</v>
      </c>
      <c r="AK323" s="283">
        <v>13002.738600000008</v>
      </c>
      <c r="AL323" s="283">
        <v>12976.433200000009</v>
      </c>
      <c r="AM323" s="283">
        <v>12950.127800000007</v>
      </c>
      <c r="AN323" s="283">
        <v>12923.822400000006</v>
      </c>
      <c r="AO323" s="283">
        <v>12897.517000000005</v>
      </c>
      <c r="AP323" s="283">
        <v>12871.211600000004</v>
      </c>
      <c r="AQ323" s="283">
        <v>12844.906200000003</v>
      </c>
      <c r="AR323" s="283">
        <v>12818.600800000002</v>
      </c>
      <c r="AS323" s="283">
        <v>12792.295400000001</v>
      </c>
      <c r="AT323" s="283">
        <v>12765.99</v>
      </c>
      <c r="AU323" s="283">
        <v>12729.457500000006</v>
      </c>
      <c r="AV323" s="283">
        <v>12692.925000000012</v>
      </c>
      <c r="AW323" s="283">
        <v>12656.392500000018</v>
      </c>
      <c r="AX323" s="283">
        <v>12619.860000000024</v>
      </c>
      <c r="AY323" s="283">
        <v>12579.845000000016</v>
      </c>
      <c r="AZ323" s="283">
        <v>12539.830000000009</v>
      </c>
      <c r="BA323" s="283">
        <v>12499.815000000002</v>
      </c>
      <c r="BB323" s="283">
        <v>12459.799999999996</v>
      </c>
      <c r="BC323" s="283">
        <v>12419.262499999997</v>
      </c>
      <c r="BD323" s="283">
        <v>12378.725</v>
      </c>
      <c r="BE323" s="283">
        <v>12338.187500000002</v>
      </c>
      <c r="BF323" s="283">
        <v>12297.650000000003</v>
      </c>
      <c r="BG323" s="283">
        <v>12264.737500000003</v>
      </c>
      <c r="BH323" s="283">
        <v>12231.825000000001</v>
      </c>
      <c r="BI323" s="283">
        <v>12198.9125</v>
      </c>
      <c r="BJ323" s="283">
        <v>12166</v>
      </c>
      <c r="BK323" s="283">
        <v>12121.84</v>
      </c>
      <c r="BL323" s="283">
        <v>12077.68</v>
      </c>
      <c r="BM323" s="283">
        <v>12033.52</v>
      </c>
      <c r="BN323" s="283">
        <v>11989.36</v>
      </c>
      <c r="BO323" s="283">
        <v>11949.52</v>
      </c>
      <c r="BP323" s="283">
        <v>11909.68</v>
      </c>
      <c r="BQ323" s="283">
        <v>11869.84</v>
      </c>
      <c r="BR323" s="283">
        <v>11830</v>
      </c>
      <c r="BS323" s="283">
        <v>11790</v>
      </c>
      <c r="BT323" s="283">
        <v>11669.450000000015</v>
      </c>
      <c r="BU323" s="283">
        <v>11589.175000000023</v>
      </c>
      <c r="BV323" s="283">
        <v>11508.900000000031</v>
      </c>
      <c r="BW323" s="283">
        <v>11434.320000000029</v>
      </c>
      <c r="BX323" s="283">
        <v>11359.740000000029</v>
      </c>
      <c r="BY323" s="283">
        <v>11285.160000000029</v>
      </c>
      <c r="BZ323" s="283">
        <v>11210.580000000027</v>
      </c>
      <c r="CA323" s="283">
        <v>11155.075000000019</v>
      </c>
      <c r="CB323" s="283">
        <v>11099.570000000009</v>
      </c>
      <c r="CC323" s="283">
        <v>11044.064999999999</v>
      </c>
      <c r="CD323" s="283">
        <v>10988.55999999999</v>
      </c>
      <c r="CE323" s="283">
        <v>10913.97999999999</v>
      </c>
      <c r="CF323" s="283">
        <v>10839.399999999991</v>
      </c>
      <c r="CG323" s="283">
        <v>10764.819999999991</v>
      </c>
      <c r="CH323" s="283">
        <v>10690.239999999991</v>
      </c>
      <c r="CI323" s="283">
        <v>10621.697499999987</v>
      </c>
      <c r="CJ323" s="283">
        <v>10553.154999999986</v>
      </c>
      <c r="CK323" s="283">
        <v>10484.612499999983</v>
      </c>
      <c r="CL323" s="283">
        <v>10416.06999999998</v>
      </c>
      <c r="CM323" s="283">
        <v>10363.927499999983</v>
      </c>
      <c r="CN323" s="283">
        <v>10311.784999999989</v>
      </c>
      <c r="CO323" s="283">
        <v>10259.642499999994</v>
      </c>
      <c r="CP323" s="283">
        <v>10207.5</v>
      </c>
      <c r="CQ323" s="283">
        <v>10152.257499999998</v>
      </c>
      <c r="CR323" s="283">
        <v>10097.014999999996</v>
      </c>
      <c r="CS323" s="283">
        <v>10041.772499999994</v>
      </c>
      <c r="CT323" s="283">
        <v>9986.5299999999916</v>
      </c>
      <c r="CU323" s="283">
        <v>9928.9599999999937</v>
      </c>
      <c r="CV323" s="283">
        <v>9871.3899999999958</v>
      </c>
      <c r="CW323" s="283">
        <v>9813.8199999999979</v>
      </c>
      <c r="CX323" s="283">
        <v>9756.25</v>
      </c>
      <c r="CY323" s="283">
        <v>9700.0274999999965</v>
      </c>
      <c r="CZ323" s="283">
        <v>9643.8049999999948</v>
      </c>
      <c r="DA323" s="283">
        <v>9587.5824999999932</v>
      </c>
      <c r="DB323" s="283">
        <v>9531.3599999999915</v>
      </c>
    </row>
    <row r="324" spans="5:106" s="283" customFormat="1">
      <c r="E324" s="283">
        <v>3</v>
      </c>
      <c r="F324" s="284">
        <v>13309.999999999982</v>
      </c>
      <c r="G324" s="283">
        <v>13304.615999999984</v>
      </c>
      <c r="H324" s="283">
        <v>13299.231999999984</v>
      </c>
      <c r="I324" s="283">
        <v>13293.847999999984</v>
      </c>
      <c r="J324" s="283">
        <v>13288.463999999985</v>
      </c>
      <c r="K324" s="283">
        <v>13283.079999999987</v>
      </c>
      <c r="L324" s="283">
        <v>13277.695999999987</v>
      </c>
      <c r="M324" s="283">
        <v>13272.311999999987</v>
      </c>
      <c r="N324" s="283">
        <v>13266.927999999989</v>
      </c>
      <c r="O324" s="283">
        <v>13261.543999999991</v>
      </c>
      <c r="P324" s="283">
        <v>13256.159999999993</v>
      </c>
      <c r="Q324" s="283">
        <v>13251.243999999992</v>
      </c>
      <c r="R324" s="283">
        <v>13246.32799999999</v>
      </c>
      <c r="S324" s="283">
        <v>13241.411999999989</v>
      </c>
      <c r="T324" s="283">
        <v>13236.495999999988</v>
      </c>
      <c r="U324" s="283">
        <v>13231.579999999987</v>
      </c>
      <c r="V324" s="283">
        <v>13226.663999999986</v>
      </c>
      <c r="W324" s="283">
        <v>13221.747999999985</v>
      </c>
      <c r="X324" s="283">
        <v>13216.831999999984</v>
      </c>
      <c r="Y324" s="283">
        <v>13211.915999999983</v>
      </c>
      <c r="Z324" s="283">
        <v>13206.999999999982</v>
      </c>
      <c r="AA324" s="283">
        <v>13189.154399999985</v>
      </c>
      <c r="AB324" s="283">
        <v>13171.308799999986</v>
      </c>
      <c r="AC324" s="283">
        <v>13153.463199999987</v>
      </c>
      <c r="AD324" s="283">
        <v>13135.61759999999</v>
      </c>
      <c r="AE324" s="283">
        <v>13117.771999999994</v>
      </c>
      <c r="AF324" s="283">
        <v>13099.926399999997</v>
      </c>
      <c r="AG324" s="283">
        <v>13082.0808</v>
      </c>
      <c r="AH324" s="283">
        <v>13064.235200000003</v>
      </c>
      <c r="AI324" s="283">
        <v>13046.389600000006</v>
      </c>
      <c r="AJ324" s="283">
        <v>13028.544000000009</v>
      </c>
      <c r="AK324" s="283">
        <v>13002.088600000006</v>
      </c>
      <c r="AL324" s="283">
        <v>12975.633200000006</v>
      </c>
      <c r="AM324" s="283">
        <v>12949.177800000005</v>
      </c>
      <c r="AN324" s="283">
        <v>12922.722400000004</v>
      </c>
      <c r="AO324" s="283">
        <v>12896.267000000003</v>
      </c>
      <c r="AP324" s="283">
        <v>12869.811600000003</v>
      </c>
      <c r="AQ324" s="283">
        <v>12843.356200000002</v>
      </c>
      <c r="AR324" s="283">
        <v>12816.900800000001</v>
      </c>
      <c r="AS324" s="283">
        <v>12790.445400000001</v>
      </c>
      <c r="AT324" s="283">
        <v>12763.99</v>
      </c>
      <c r="AU324" s="283">
        <v>12727.332500000006</v>
      </c>
      <c r="AV324" s="283">
        <v>12690.675000000012</v>
      </c>
      <c r="AW324" s="283">
        <v>12654.017500000018</v>
      </c>
      <c r="AX324" s="283">
        <v>12617.360000000024</v>
      </c>
      <c r="AY324" s="283">
        <v>12577.145000000019</v>
      </c>
      <c r="AZ324" s="283">
        <v>12536.930000000011</v>
      </c>
      <c r="BA324" s="283">
        <v>12496.715000000004</v>
      </c>
      <c r="BB324" s="283">
        <v>12456.499999999996</v>
      </c>
      <c r="BC324" s="283">
        <v>12415.904999999999</v>
      </c>
      <c r="BD324" s="283">
        <v>12375.31</v>
      </c>
      <c r="BE324" s="283">
        <v>12334.715</v>
      </c>
      <c r="BF324" s="283">
        <v>12294.120000000003</v>
      </c>
      <c r="BG324" s="283">
        <v>12261.590000000002</v>
      </c>
      <c r="BH324" s="283">
        <v>12229.060000000001</v>
      </c>
      <c r="BI324" s="283">
        <v>12196.53</v>
      </c>
      <c r="BJ324" s="283">
        <v>12164</v>
      </c>
      <c r="BK324" s="283">
        <v>12119.17</v>
      </c>
      <c r="BL324" s="283">
        <v>12074.34</v>
      </c>
      <c r="BM324" s="283">
        <v>12029.51</v>
      </c>
      <c r="BN324" s="283">
        <v>11984.68</v>
      </c>
      <c r="BO324" s="283">
        <v>11944.34</v>
      </c>
      <c r="BP324" s="283">
        <v>11904</v>
      </c>
      <c r="BQ324" s="283">
        <v>11866</v>
      </c>
      <c r="BR324" s="283">
        <v>11749.200000000026</v>
      </c>
      <c r="BS324" s="283">
        <v>11668.990000000027</v>
      </c>
      <c r="BT324" s="283">
        <v>11588.780000000028</v>
      </c>
      <c r="BU324" s="283">
        <v>11508.570000000029</v>
      </c>
      <c r="BV324" s="283">
        <v>11428.36000000003</v>
      </c>
      <c r="BW324" s="283">
        <v>11354.572500000028</v>
      </c>
      <c r="BX324" s="283">
        <v>11280.785000000027</v>
      </c>
      <c r="BY324" s="283">
        <v>11206.997500000027</v>
      </c>
      <c r="BZ324" s="283">
        <v>11133.210000000026</v>
      </c>
      <c r="CA324" s="283">
        <v>11077.967500000017</v>
      </c>
      <c r="CB324" s="283">
        <v>11022.725000000009</v>
      </c>
      <c r="CC324" s="283">
        <v>10967.4825</v>
      </c>
      <c r="CD324" s="283">
        <v>10912.239999999991</v>
      </c>
      <c r="CE324" s="283">
        <v>10838.534999999991</v>
      </c>
      <c r="CF324" s="283">
        <v>10764.829999999991</v>
      </c>
      <c r="CG324" s="283">
        <v>10691.124999999991</v>
      </c>
      <c r="CH324" s="283">
        <v>10617.419999999991</v>
      </c>
      <c r="CI324" s="283">
        <v>10549.089999999989</v>
      </c>
      <c r="CJ324" s="283">
        <v>10480.759999999986</v>
      </c>
      <c r="CK324" s="283">
        <v>10412.429999999982</v>
      </c>
      <c r="CL324" s="283">
        <v>10344.09999999998</v>
      </c>
      <c r="CM324" s="283">
        <v>10292.137499999986</v>
      </c>
      <c r="CN324" s="283">
        <v>10240.17499999999</v>
      </c>
      <c r="CO324" s="283">
        <v>10188.212499999994</v>
      </c>
      <c r="CP324" s="283">
        <v>10136.25</v>
      </c>
      <c r="CQ324" s="283">
        <v>10081.177499999998</v>
      </c>
      <c r="CR324" s="283">
        <v>10026.104999999996</v>
      </c>
      <c r="CS324" s="283">
        <v>9971.0324999999939</v>
      </c>
      <c r="CT324" s="283">
        <v>9915.9599999999919</v>
      </c>
      <c r="CU324" s="283">
        <v>9858.8449999999939</v>
      </c>
      <c r="CV324" s="283">
        <v>9801.7299999999959</v>
      </c>
      <c r="CW324" s="283">
        <v>9744.614999999998</v>
      </c>
      <c r="CX324" s="283">
        <v>9687.5</v>
      </c>
      <c r="CY324" s="283">
        <v>9630.4299999999967</v>
      </c>
      <c r="CZ324" s="283">
        <v>9573.3599999999951</v>
      </c>
      <c r="DA324" s="283">
        <v>9516.2899999999936</v>
      </c>
      <c r="DB324" s="283">
        <v>9459.2199999999921</v>
      </c>
    </row>
    <row r="325" spans="5:106" s="283" customFormat="1">
      <c r="E325" s="283">
        <v>4</v>
      </c>
      <c r="F325" s="284">
        <v>13314.999999999982</v>
      </c>
      <c r="G325" s="283">
        <v>13309.315999999984</v>
      </c>
      <c r="H325" s="283">
        <v>13303.631999999985</v>
      </c>
      <c r="I325" s="283">
        <v>13297.947999999986</v>
      </c>
      <c r="J325" s="283">
        <v>13292.263999999988</v>
      </c>
      <c r="K325" s="283">
        <v>13286.579999999989</v>
      </c>
      <c r="L325" s="283">
        <v>13280.89599999999</v>
      </c>
      <c r="M325" s="283">
        <v>13275.21199999999</v>
      </c>
      <c r="N325" s="283">
        <v>13269.527999999991</v>
      </c>
      <c r="O325" s="283">
        <v>13263.843999999992</v>
      </c>
      <c r="P325" s="283">
        <v>13258.159999999993</v>
      </c>
      <c r="Q325" s="283">
        <v>13253.143999999993</v>
      </c>
      <c r="R325" s="283">
        <v>13248.127999999992</v>
      </c>
      <c r="S325" s="283">
        <v>13243.11199999999</v>
      </c>
      <c r="T325" s="283">
        <v>13238.09599999999</v>
      </c>
      <c r="U325" s="283">
        <v>13233.079999999989</v>
      </c>
      <c r="V325" s="283">
        <v>13228.063999999988</v>
      </c>
      <c r="W325" s="283">
        <v>13223.047999999986</v>
      </c>
      <c r="X325" s="283">
        <v>13218.031999999985</v>
      </c>
      <c r="Y325" s="283">
        <v>13213.015999999983</v>
      </c>
      <c r="Z325" s="283">
        <v>13207.999999999982</v>
      </c>
      <c r="AA325" s="283">
        <v>13190.004399999983</v>
      </c>
      <c r="AB325" s="283">
        <v>13172.008799999987</v>
      </c>
      <c r="AC325" s="283">
        <v>13154.01319999999</v>
      </c>
      <c r="AD325" s="283">
        <v>13136.017599999992</v>
      </c>
      <c r="AE325" s="283">
        <v>13118.021999999994</v>
      </c>
      <c r="AF325" s="283">
        <v>13100.026399999997</v>
      </c>
      <c r="AG325" s="283">
        <v>13082.0308</v>
      </c>
      <c r="AH325" s="283">
        <v>13064.035200000002</v>
      </c>
      <c r="AI325" s="283">
        <v>13046.039600000006</v>
      </c>
      <c r="AJ325" s="283">
        <v>13028.044000000009</v>
      </c>
      <c r="AK325" s="283">
        <v>13001.438600000009</v>
      </c>
      <c r="AL325" s="283">
        <v>12974.833200000006</v>
      </c>
      <c r="AM325" s="283">
        <v>12948.227800000004</v>
      </c>
      <c r="AN325" s="283">
        <v>12921.622400000004</v>
      </c>
      <c r="AO325" s="283">
        <v>12895.017000000003</v>
      </c>
      <c r="AP325" s="283">
        <v>12868.411600000001</v>
      </c>
      <c r="AQ325" s="283">
        <v>12841.806200000001</v>
      </c>
      <c r="AR325" s="283">
        <v>12815.200800000001</v>
      </c>
      <c r="AS325" s="283">
        <v>12788.5954</v>
      </c>
      <c r="AT325" s="283">
        <v>12761.99</v>
      </c>
      <c r="AU325" s="283">
        <v>12725.207500000006</v>
      </c>
      <c r="AV325" s="283">
        <v>12688.425000000012</v>
      </c>
      <c r="AW325" s="283">
        <v>12651.642500000018</v>
      </c>
      <c r="AX325" s="283">
        <v>12614.860000000024</v>
      </c>
      <c r="AY325" s="283">
        <v>12574.445000000018</v>
      </c>
      <c r="AZ325" s="283">
        <v>12534.03000000001</v>
      </c>
      <c r="BA325" s="283">
        <v>12493.615000000003</v>
      </c>
      <c r="BB325" s="283">
        <v>12453.199999999997</v>
      </c>
      <c r="BC325" s="283">
        <v>12412.547499999997</v>
      </c>
      <c r="BD325" s="283">
        <v>12371.894999999999</v>
      </c>
      <c r="BE325" s="283">
        <v>12331.2425</v>
      </c>
      <c r="BF325" s="283">
        <v>12290.590000000002</v>
      </c>
      <c r="BG325" s="283">
        <v>12258.442500000001</v>
      </c>
      <c r="BH325" s="283">
        <v>12226.295000000002</v>
      </c>
      <c r="BI325" s="283">
        <v>12194.147500000001</v>
      </c>
      <c r="BJ325" s="283">
        <v>12162</v>
      </c>
      <c r="BK325" s="283">
        <v>12116</v>
      </c>
      <c r="BL325" s="283">
        <v>12070</v>
      </c>
      <c r="BM325" s="283">
        <v>12025</v>
      </c>
      <c r="BN325" s="283">
        <v>11980</v>
      </c>
      <c r="BO325" s="283">
        <v>11942</v>
      </c>
      <c r="BP325" s="283">
        <v>11824.125000000013</v>
      </c>
      <c r="BQ325" s="283">
        <v>11746.187500000018</v>
      </c>
      <c r="BR325" s="283">
        <v>11668.250000000025</v>
      </c>
      <c r="BS325" s="283">
        <v>11588.142500000027</v>
      </c>
      <c r="BT325" s="283">
        <v>11508.035000000027</v>
      </c>
      <c r="BU325" s="283">
        <v>11427.927500000027</v>
      </c>
      <c r="BV325" s="283">
        <v>11347.820000000029</v>
      </c>
      <c r="BW325" s="283">
        <v>11274.825000000028</v>
      </c>
      <c r="BX325" s="283">
        <v>11201.830000000027</v>
      </c>
      <c r="BY325" s="283">
        <v>11128.835000000026</v>
      </c>
      <c r="BZ325" s="283">
        <v>11055.840000000026</v>
      </c>
      <c r="CA325" s="283">
        <v>11000.860000000017</v>
      </c>
      <c r="CB325" s="283">
        <v>10945.880000000008</v>
      </c>
      <c r="CC325" s="283">
        <v>10890.9</v>
      </c>
      <c r="CD325" s="283">
        <v>10835.919999999991</v>
      </c>
      <c r="CE325" s="283">
        <v>10763.089999999991</v>
      </c>
      <c r="CF325" s="283">
        <v>10690.259999999991</v>
      </c>
      <c r="CG325" s="283">
        <v>10617.429999999991</v>
      </c>
      <c r="CH325" s="283">
        <v>10544.599999999991</v>
      </c>
      <c r="CI325" s="283">
        <v>10476.482499999987</v>
      </c>
      <c r="CJ325" s="283">
        <v>10408.364999999985</v>
      </c>
      <c r="CK325" s="283">
        <v>10340.247499999983</v>
      </c>
      <c r="CL325" s="283">
        <v>10272.129999999981</v>
      </c>
      <c r="CM325" s="283">
        <v>10220.347499999985</v>
      </c>
      <c r="CN325" s="283">
        <v>10168.564999999991</v>
      </c>
      <c r="CO325" s="283">
        <v>10116.782499999996</v>
      </c>
      <c r="CP325" s="283">
        <v>10065</v>
      </c>
      <c r="CQ325" s="283">
        <v>10010.097499999998</v>
      </c>
      <c r="CR325" s="283">
        <v>9955.1949999999961</v>
      </c>
      <c r="CS325" s="283">
        <v>9900.2924999999941</v>
      </c>
      <c r="CT325" s="283">
        <v>9845.3899999999921</v>
      </c>
      <c r="CU325" s="283">
        <v>9788.7299999999941</v>
      </c>
      <c r="CV325" s="283">
        <v>9732.0699999999961</v>
      </c>
      <c r="CW325" s="283">
        <v>9675.409999999998</v>
      </c>
      <c r="CX325" s="283">
        <v>9618.75</v>
      </c>
      <c r="CY325" s="283">
        <v>9560.8324999999968</v>
      </c>
      <c r="CZ325" s="283">
        <v>9502.9149999999954</v>
      </c>
      <c r="DA325" s="283">
        <v>9444.997499999994</v>
      </c>
      <c r="DB325" s="283">
        <v>9387.0799999999927</v>
      </c>
    </row>
    <row r="326" spans="5:106" s="283" customFormat="1">
      <c r="E326" s="283">
        <v>5</v>
      </c>
      <c r="F326" s="284">
        <v>13319.999999999982</v>
      </c>
      <c r="G326" s="283">
        <v>13314.015999999981</v>
      </c>
      <c r="H326" s="283">
        <v>13308.031999999983</v>
      </c>
      <c r="I326" s="283">
        <v>13302.047999999984</v>
      </c>
      <c r="J326" s="283">
        <v>13296.063999999984</v>
      </c>
      <c r="K326" s="283">
        <v>13290.079999999985</v>
      </c>
      <c r="L326" s="283">
        <v>13284.095999999987</v>
      </c>
      <c r="M326" s="283">
        <v>13278.111999999988</v>
      </c>
      <c r="N326" s="283">
        <v>13272.12799999999</v>
      </c>
      <c r="O326" s="283">
        <v>13266.143999999991</v>
      </c>
      <c r="P326" s="283">
        <v>13260.159999999993</v>
      </c>
      <c r="Q326" s="283">
        <v>13255.043999999991</v>
      </c>
      <c r="R326" s="283">
        <v>13249.927999999991</v>
      </c>
      <c r="S326" s="283">
        <v>13244.811999999991</v>
      </c>
      <c r="T326" s="283">
        <v>13239.695999999989</v>
      </c>
      <c r="U326" s="283">
        <v>13234.579999999987</v>
      </c>
      <c r="V326" s="283">
        <v>13229.463999999987</v>
      </c>
      <c r="W326" s="283">
        <v>13224.347999999987</v>
      </c>
      <c r="X326" s="283">
        <v>13219.231999999985</v>
      </c>
      <c r="Y326" s="283">
        <v>13214.115999999984</v>
      </c>
      <c r="Z326" s="283">
        <v>13208.999999999982</v>
      </c>
      <c r="AA326" s="283">
        <v>13190.854399999986</v>
      </c>
      <c r="AB326" s="283">
        <v>13172.708799999988</v>
      </c>
      <c r="AC326" s="283">
        <v>13154.56319999999</v>
      </c>
      <c r="AD326" s="283">
        <v>13136.417599999993</v>
      </c>
      <c r="AE326" s="283">
        <v>13118.271999999997</v>
      </c>
      <c r="AF326" s="283">
        <v>13100.126399999999</v>
      </c>
      <c r="AG326" s="283">
        <v>13081.980800000001</v>
      </c>
      <c r="AH326" s="283">
        <v>13063.835200000005</v>
      </c>
      <c r="AI326" s="283">
        <v>13045.689600000007</v>
      </c>
      <c r="AJ326" s="283">
        <v>13027.544000000009</v>
      </c>
      <c r="AK326" s="283">
        <v>13000.788600000007</v>
      </c>
      <c r="AL326" s="283">
        <v>12974.033200000007</v>
      </c>
      <c r="AM326" s="283">
        <v>12947.277800000007</v>
      </c>
      <c r="AN326" s="283">
        <v>12920.522400000005</v>
      </c>
      <c r="AO326" s="283">
        <v>12893.767000000003</v>
      </c>
      <c r="AP326" s="283">
        <v>12867.011600000003</v>
      </c>
      <c r="AQ326" s="283">
        <v>12840.256200000003</v>
      </c>
      <c r="AR326" s="283">
        <v>12813.500800000002</v>
      </c>
      <c r="AS326" s="283">
        <v>12786.7454</v>
      </c>
      <c r="AT326" s="283">
        <v>12759.99</v>
      </c>
      <c r="AU326" s="283">
        <v>12723.082500000006</v>
      </c>
      <c r="AV326" s="283">
        <v>12686.175000000012</v>
      </c>
      <c r="AW326" s="283">
        <v>12649.267500000018</v>
      </c>
      <c r="AX326" s="283">
        <v>12612.360000000024</v>
      </c>
      <c r="AY326" s="283">
        <v>12571.745000000017</v>
      </c>
      <c r="AZ326" s="283">
        <v>12531.130000000012</v>
      </c>
      <c r="BA326" s="283">
        <v>12490.515000000005</v>
      </c>
      <c r="BB326" s="283">
        <v>12449.899999999998</v>
      </c>
      <c r="BC326" s="283">
        <v>12409.189999999999</v>
      </c>
      <c r="BD326" s="283">
        <v>12368.48</v>
      </c>
      <c r="BE326" s="283">
        <v>12327.77</v>
      </c>
      <c r="BF326" s="283">
        <v>12287.060000000001</v>
      </c>
      <c r="BG326" s="283">
        <v>12254.706666666669</v>
      </c>
      <c r="BH326" s="283">
        <v>12222.353333333334</v>
      </c>
      <c r="BI326" s="283">
        <v>12190</v>
      </c>
      <c r="BJ326" s="283">
        <v>12160</v>
      </c>
      <c r="BK326" s="283">
        <v>12115</v>
      </c>
      <c r="BL326" s="283">
        <v>12029.439999999999</v>
      </c>
      <c r="BM326" s="283">
        <v>11964.159999999998</v>
      </c>
      <c r="BN326" s="283">
        <v>11898.879999999997</v>
      </c>
      <c r="BO326" s="283">
        <v>11820.985000000004</v>
      </c>
      <c r="BP326" s="283">
        <v>11743.090000000011</v>
      </c>
      <c r="BQ326" s="283">
        <v>11665.195000000018</v>
      </c>
      <c r="BR326" s="283">
        <v>11587.300000000025</v>
      </c>
      <c r="BS326" s="283">
        <v>11507.295000000026</v>
      </c>
      <c r="BT326" s="283">
        <v>11427.290000000026</v>
      </c>
      <c r="BU326" s="283">
        <v>11347.285000000027</v>
      </c>
      <c r="BV326" s="283">
        <v>11267.280000000028</v>
      </c>
      <c r="BW326" s="283">
        <v>11195.077500000029</v>
      </c>
      <c r="BX326" s="283">
        <v>11122.875000000027</v>
      </c>
      <c r="BY326" s="283">
        <v>11050.672500000026</v>
      </c>
      <c r="BZ326" s="283">
        <v>10978.470000000025</v>
      </c>
      <c r="CA326" s="283">
        <v>10923.752500000017</v>
      </c>
      <c r="CB326" s="283">
        <v>10869.035000000007</v>
      </c>
      <c r="CC326" s="283">
        <v>10814.317499999999</v>
      </c>
      <c r="CD326" s="283">
        <v>10759.599999999991</v>
      </c>
      <c r="CE326" s="283">
        <v>10687.644999999991</v>
      </c>
      <c r="CF326" s="283">
        <v>10615.689999999991</v>
      </c>
      <c r="CG326" s="283">
        <v>10543.734999999991</v>
      </c>
      <c r="CH326" s="283">
        <v>10471.779999999992</v>
      </c>
      <c r="CI326" s="283">
        <v>10403.874999999989</v>
      </c>
      <c r="CJ326" s="283">
        <v>10335.969999999987</v>
      </c>
      <c r="CK326" s="283">
        <v>10268.064999999984</v>
      </c>
      <c r="CL326" s="283">
        <v>10200.159999999982</v>
      </c>
      <c r="CM326" s="283">
        <v>10148.557499999986</v>
      </c>
      <c r="CN326" s="283">
        <v>10096.954999999991</v>
      </c>
      <c r="CO326" s="283">
        <v>10045.352499999995</v>
      </c>
      <c r="CP326" s="283">
        <v>9993.75</v>
      </c>
      <c r="CQ326" s="283">
        <v>9939.0174999999981</v>
      </c>
      <c r="CR326" s="283">
        <v>9884.2849999999962</v>
      </c>
      <c r="CS326" s="283">
        <v>9829.5524999999943</v>
      </c>
      <c r="CT326" s="283">
        <v>9774.8199999999924</v>
      </c>
      <c r="CU326" s="283">
        <v>9718.6149999999943</v>
      </c>
      <c r="CV326" s="283">
        <v>9662.4099999999962</v>
      </c>
      <c r="CW326" s="283">
        <v>9606.2049999999981</v>
      </c>
      <c r="CX326" s="283">
        <v>9550</v>
      </c>
      <c r="CY326" s="283">
        <v>9491.2349999999969</v>
      </c>
      <c r="CZ326" s="283">
        <v>9432.4699999999957</v>
      </c>
      <c r="DA326" s="283">
        <v>9373.7049999999945</v>
      </c>
      <c r="DB326" s="283">
        <v>9314.9399999999932</v>
      </c>
    </row>
    <row r="327" spans="5:106" s="283" customFormat="1">
      <c r="E327" s="283">
        <v>6</v>
      </c>
      <c r="F327" s="284">
        <v>13324.999999999982</v>
      </c>
      <c r="G327" s="283">
        <v>13318.715999999982</v>
      </c>
      <c r="H327" s="283">
        <v>13312.431999999984</v>
      </c>
      <c r="I327" s="283">
        <v>13306.147999999986</v>
      </c>
      <c r="J327" s="283">
        <v>13299.863999999987</v>
      </c>
      <c r="K327" s="283">
        <v>13293.579999999987</v>
      </c>
      <c r="L327" s="283">
        <v>13287.295999999989</v>
      </c>
      <c r="M327" s="283">
        <v>13281.011999999992</v>
      </c>
      <c r="N327" s="283">
        <v>13274.727999999992</v>
      </c>
      <c r="O327" s="283">
        <v>13268.443999999992</v>
      </c>
      <c r="P327" s="283">
        <v>13262.159999999993</v>
      </c>
      <c r="Q327" s="283">
        <v>13256.943999999992</v>
      </c>
      <c r="R327" s="283">
        <v>13251.72799999999</v>
      </c>
      <c r="S327" s="283">
        <v>13246.511999999988</v>
      </c>
      <c r="T327" s="283">
        <v>13241.295999999988</v>
      </c>
      <c r="U327" s="283">
        <v>13236.079999999987</v>
      </c>
      <c r="V327" s="283">
        <v>13230.863999999985</v>
      </c>
      <c r="W327" s="283">
        <v>13225.647999999983</v>
      </c>
      <c r="X327" s="283">
        <v>13220.431999999983</v>
      </c>
      <c r="Y327" s="283">
        <v>13215.215999999982</v>
      </c>
      <c r="Z327" s="283">
        <v>13209.999999999982</v>
      </c>
      <c r="AA327" s="283">
        <v>13191.704399999984</v>
      </c>
      <c r="AB327" s="283">
        <v>13173.408799999988</v>
      </c>
      <c r="AC327" s="283">
        <v>13155.113199999993</v>
      </c>
      <c r="AD327" s="283">
        <v>13136.817599999995</v>
      </c>
      <c r="AE327" s="283">
        <v>13118.521999999997</v>
      </c>
      <c r="AF327" s="283">
        <v>13100.2264</v>
      </c>
      <c r="AG327" s="283">
        <v>13081.930800000002</v>
      </c>
      <c r="AH327" s="283">
        <v>13063.635200000004</v>
      </c>
      <c r="AI327" s="283">
        <v>13045.339600000007</v>
      </c>
      <c r="AJ327" s="283">
        <v>13027.044000000009</v>
      </c>
      <c r="AK327" s="283">
        <v>13000.138600000009</v>
      </c>
      <c r="AL327" s="283">
        <v>12973.233200000008</v>
      </c>
      <c r="AM327" s="283">
        <v>12946.327800000006</v>
      </c>
      <c r="AN327" s="283">
        <v>12919.422400000007</v>
      </c>
      <c r="AO327" s="283">
        <v>12892.517000000007</v>
      </c>
      <c r="AP327" s="283">
        <v>12865.611600000006</v>
      </c>
      <c r="AQ327" s="283">
        <v>12838.706200000004</v>
      </c>
      <c r="AR327" s="283">
        <v>12811.800800000003</v>
      </c>
      <c r="AS327" s="283">
        <v>12784.895400000001</v>
      </c>
      <c r="AT327" s="283">
        <v>12757.99</v>
      </c>
      <c r="AU327" s="283">
        <v>12720.957500000006</v>
      </c>
      <c r="AV327" s="283">
        <v>12683.925000000012</v>
      </c>
      <c r="AW327" s="283">
        <v>12646.892500000018</v>
      </c>
      <c r="AX327" s="283">
        <v>12609.860000000024</v>
      </c>
      <c r="AY327" s="283">
        <v>12569.045000000016</v>
      </c>
      <c r="AZ327" s="283">
        <v>12528.23000000001</v>
      </c>
      <c r="BA327" s="283">
        <v>12487.415000000005</v>
      </c>
      <c r="BB327" s="283">
        <v>12446.599999999999</v>
      </c>
      <c r="BC327" s="283">
        <v>12405.8325</v>
      </c>
      <c r="BD327" s="283">
        <v>12365.065000000001</v>
      </c>
      <c r="BE327" s="283">
        <v>12324.297500000001</v>
      </c>
      <c r="BF327" s="283">
        <v>12283.53</v>
      </c>
      <c r="BG327" s="283">
        <v>12251.764999999999</v>
      </c>
      <c r="BH327" s="283">
        <v>12220</v>
      </c>
      <c r="BI327" s="283">
        <v>12128.857500000016</v>
      </c>
      <c r="BJ327" s="283">
        <v>12077.300000000023</v>
      </c>
      <c r="BK327" s="283">
        <v>12012.425000000017</v>
      </c>
      <c r="BL327" s="283">
        <v>11947.55000000001</v>
      </c>
      <c r="BM327" s="283">
        <v>11882.675000000003</v>
      </c>
      <c r="BN327" s="283">
        <v>11817.799999999997</v>
      </c>
      <c r="BO327" s="283">
        <v>11739.937500000004</v>
      </c>
      <c r="BP327" s="283">
        <v>11662.075000000012</v>
      </c>
      <c r="BQ327" s="283">
        <v>11584.212500000018</v>
      </c>
      <c r="BR327" s="283">
        <v>11506.350000000024</v>
      </c>
      <c r="BS327" s="283">
        <v>11426.447500000024</v>
      </c>
      <c r="BT327" s="283">
        <v>11346.545000000026</v>
      </c>
      <c r="BU327" s="283">
        <v>11266.642500000027</v>
      </c>
      <c r="BV327" s="283">
        <v>11186.740000000027</v>
      </c>
      <c r="BW327" s="283">
        <v>11115.330000000027</v>
      </c>
      <c r="BX327" s="283">
        <v>11043.920000000026</v>
      </c>
      <c r="BY327" s="283">
        <v>10972.510000000024</v>
      </c>
      <c r="BZ327" s="283">
        <v>10901.100000000024</v>
      </c>
      <c r="CA327" s="283">
        <v>10846.645000000015</v>
      </c>
      <c r="CB327" s="283">
        <v>10792.190000000008</v>
      </c>
      <c r="CC327" s="283">
        <v>10737.735000000001</v>
      </c>
      <c r="CD327" s="283">
        <v>10683.279999999992</v>
      </c>
      <c r="CE327" s="283">
        <v>10612.199999999992</v>
      </c>
      <c r="CF327" s="283">
        <v>10541.119999999992</v>
      </c>
      <c r="CG327" s="283">
        <v>10470.039999999992</v>
      </c>
      <c r="CH327" s="283">
        <v>10398.959999999992</v>
      </c>
      <c r="CI327" s="283">
        <v>10331.267499999991</v>
      </c>
      <c r="CJ327" s="283">
        <v>10263.574999999988</v>
      </c>
      <c r="CK327" s="283">
        <v>10195.882499999985</v>
      </c>
      <c r="CL327" s="283">
        <v>10128.189999999982</v>
      </c>
      <c r="CM327" s="283">
        <v>10076.767499999987</v>
      </c>
      <c r="CN327" s="283">
        <v>10025.34499999999</v>
      </c>
      <c r="CO327" s="283">
        <v>9973.9224999999951</v>
      </c>
      <c r="CP327" s="283">
        <v>9922.5</v>
      </c>
      <c r="CQ327" s="283">
        <v>9867.9374999999982</v>
      </c>
      <c r="CR327" s="283">
        <v>9813.3749999999964</v>
      </c>
      <c r="CS327" s="283">
        <v>9758.8124999999945</v>
      </c>
      <c r="CT327" s="283">
        <v>9704.2499999999927</v>
      </c>
      <c r="CU327" s="283">
        <v>9648.4999999999945</v>
      </c>
      <c r="CV327" s="283">
        <v>9592.7499999999964</v>
      </c>
      <c r="CW327" s="283">
        <v>9536.9999999999982</v>
      </c>
      <c r="CX327" s="283">
        <v>9481.25</v>
      </c>
      <c r="CY327" s="283">
        <v>9421.6374999999971</v>
      </c>
      <c r="CZ327" s="283">
        <v>9362.024999999996</v>
      </c>
      <c r="DA327" s="283">
        <v>9302.4124999999949</v>
      </c>
      <c r="DB327" s="283">
        <v>9242.7999999999938</v>
      </c>
    </row>
    <row r="328" spans="5:106" s="283" customFormat="1">
      <c r="E328" s="283">
        <v>7</v>
      </c>
      <c r="F328" s="284">
        <v>13329.999999999982</v>
      </c>
      <c r="G328" s="283">
        <v>13323.415999999983</v>
      </c>
      <c r="H328" s="283">
        <v>13316.831999999984</v>
      </c>
      <c r="I328" s="283">
        <v>13310.247999999985</v>
      </c>
      <c r="J328" s="283">
        <v>13303.663999999986</v>
      </c>
      <c r="K328" s="283">
        <v>13297.079999999987</v>
      </c>
      <c r="L328" s="283">
        <v>13290.495999999988</v>
      </c>
      <c r="M328" s="283">
        <v>13283.911999999989</v>
      </c>
      <c r="N328" s="283">
        <v>13277.32799999999</v>
      </c>
      <c r="O328" s="283">
        <v>13270.743999999992</v>
      </c>
      <c r="P328" s="283">
        <v>13264.159999999993</v>
      </c>
      <c r="Q328" s="283">
        <v>13258.84399999999</v>
      </c>
      <c r="R328" s="283">
        <v>13253.527999999989</v>
      </c>
      <c r="S328" s="283">
        <v>13248.211999999989</v>
      </c>
      <c r="T328" s="283">
        <v>13242.895999999986</v>
      </c>
      <c r="U328" s="283">
        <v>13237.579999999985</v>
      </c>
      <c r="V328" s="283">
        <v>13232.263999999985</v>
      </c>
      <c r="W328" s="283">
        <v>13226.947999999984</v>
      </c>
      <c r="X328" s="283">
        <v>13221.631999999983</v>
      </c>
      <c r="Y328" s="283">
        <v>13216.315999999983</v>
      </c>
      <c r="Z328" s="283">
        <v>13210.999999999982</v>
      </c>
      <c r="AA328" s="283">
        <v>13192.554399999985</v>
      </c>
      <c r="AB328" s="283">
        <v>13174.108799999987</v>
      </c>
      <c r="AC328" s="283">
        <v>13155.66319999999</v>
      </c>
      <c r="AD328" s="283">
        <v>13137.217599999993</v>
      </c>
      <c r="AE328" s="283">
        <v>13118.771999999995</v>
      </c>
      <c r="AF328" s="283">
        <v>13100.326399999998</v>
      </c>
      <c r="AG328" s="283">
        <v>13081.880800000001</v>
      </c>
      <c r="AH328" s="283">
        <v>13063.435200000004</v>
      </c>
      <c r="AI328" s="283">
        <v>13044.989600000006</v>
      </c>
      <c r="AJ328" s="283">
        <v>13026.544000000009</v>
      </c>
      <c r="AK328" s="283">
        <v>12999.488600000008</v>
      </c>
      <c r="AL328" s="283">
        <v>12972.433200000009</v>
      </c>
      <c r="AM328" s="283">
        <v>12945.377800000007</v>
      </c>
      <c r="AN328" s="283">
        <v>12918.322400000006</v>
      </c>
      <c r="AO328" s="283">
        <v>12891.267000000005</v>
      </c>
      <c r="AP328" s="283">
        <v>12864.211600000004</v>
      </c>
      <c r="AQ328" s="283">
        <v>12837.156200000003</v>
      </c>
      <c r="AR328" s="283">
        <v>12810.100800000002</v>
      </c>
      <c r="AS328" s="283">
        <v>12783.045400000001</v>
      </c>
      <c r="AT328" s="283">
        <v>12755.99</v>
      </c>
      <c r="AU328" s="283">
        <v>12718.832500000006</v>
      </c>
      <c r="AV328" s="283">
        <v>12681.675000000012</v>
      </c>
      <c r="AW328" s="283">
        <v>12644.517500000018</v>
      </c>
      <c r="AX328" s="283">
        <v>12607.360000000024</v>
      </c>
      <c r="AY328" s="283">
        <v>12566.345000000019</v>
      </c>
      <c r="AZ328" s="283">
        <v>12525.330000000013</v>
      </c>
      <c r="BA328" s="283">
        <v>12484.315000000006</v>
      </c>
      <c r="BB328" s="283">
        <v>12443.3</v>
      </c>
      <c r="BC328" s="283">
        <v>12401.65</v>
      </c>
      <c r="BD328" s="283">
        <v>12360</v>
      </c>
      <c r="BE328" s="283">
        <v>12320</v>
      </c>
      <c r="BF328" s="283">
        <v>12280</v>
      </c>
      <c r="BG328" s="283">
        <v>12250</v>
      </c>
      <c r="BH328" s="283">
        <v>12137.260000000011</v>
      </c>
      <c r="BI328" s="283">
        <v>12065.890000000018</v>
      </c>
      <c r="BJ328" s="283">
        <v>11994.520000000022</v>
      </c>
      <c r="BK328" s="283">
        <v>11930.070000000016</v>
      </c>
      <c r="BL328" s="283">
        <v>11865.62000000001</v>
      </c>
      <c r="BM328" s="283">
        <v>11801.170000000004</v>
      </c>
      <c r="BN328" s="283">
        <v>11736.719999999998</v>
      </c>
      <c r="BO328" s="283">
        <v>11658.890000000003</v>
      </c>
      <c r="BP328" s="283">
        <v>11581.06000000001</v>
      </c>
      <c r="BQ328" s="283">
        <v>11503.230000000018</v>
      </c>
      <c r="BR328" s="283">
        <v>11425.400000000023</v>
      </c>
      <c r="BS328" s="283">
        <v>11345.600000000024</v>
      </c>
      <c r="BT328" s="283">
        <v>11265.800000000025</v>
      </c>
      <c r="BU328" s="283">
        <v>11186.000000000025</v>
      </c>
      <c r="BV328" s="283">
        <v>11106.200000000026</v>
      </c>
      <c r="BW328" s="283">
        <v>11035.582500000026</v>
      </c>
      <c r="BX328" s="283">
        <v>10964.965000000024</v>
      </c>
      <c r="BY328" s="283">
        <v>10894.347500000024</v>
      </c>
      <c r="BZ328" s="283">
        <v>10823.730000000023</v>
      </c>
      <c r="CA328" s="283">
        <v>10769.537500000017</v>
      </c>
      <c r="CB328" s="283">
        <v>10715.345000000008</v>
      </c>
      <c r="CC328" s="283">
        <v>10661.1525</v>
      </c>
      <c r="CD328" s="283">
        <v>10606.959999999992</v>
      </c>
      <c r="CE328" s="283">
        <v>10536.754999999992</v>
      </c>
      <c r="CF328" s="283">
        <v>10466.549999999992</v>
      </c>
      <c r="CG328" s="283">
        <v>10396.344999999992</v>
      </c>
      <c r="CH328" s="283">
        <v>10326.139999999992</v>
      </c>
      <c r="CI328" s="283">
        <v>10258.659999999989</v>
      </c>
      <c r="CJ328" s="283">
        <v>10191.179999999988</v>
      </c>
      <c r="CK328" s="283">
        <v>10123.699999999986</v>
      </c>
      <c r="CL328" s="283">
        <v>10056.219999999983</v>
      </c>
      <c r="CM328" s="283">
        <v>10004.977499999986</v>
      </c>
      <c r="CN328" s="283">
        <v>9953.7349999999915</v>
      </c>
      <c r="CO328" s="283">
        <v>9902.4924999999967</v>
      </c>
      <c r="CP328" s="283">
        <v>9851.25</v>
      </c>
      <c r="CQ328" s="283">
        <v>9796.8574999999983</v>
      </c>
      <c r="CR328" s="283">
        <v>9742.4649999999965</v>
      </c>
      <c r="CS328" s="283">
        <v>9688.0724999999948</v>
      </c>
      <c r="CT328" s="283">
        <v>9633.679999999993</v>
      </c>
      <c r="CU328" s="283">
        <v>9578.3849999999948</v>
      </c>
      <c r="CV328" s="283">
        <v>9523.0899999999965</v>
      </c>
      <c r="CW328" s="283">
        <v>9467.7949999999983</v>
      </c>
      <c r="CX328" s="283">
        <v>9412.5</v>
      </c>
      <c r="CY328" s="283">
        <v>9352.0399999999972</v>
      </c>
      <c r="CZ328" s="283">
        <v>9291.5799999999963</v>
      </c>
      <c r="DA328" s="283">
        <v>9231.1199999999953</v>
      </c>
      <c r="DB328" s="283">
        <v>9170.6599999999944</v>
      </c>
    </row>
    <row r="329" spans="5:106" s="283" customFormat="1">
      <c r="E329" s="283">
        <v>8</v>
      </c>
      <c r="F329" s="284">
        <v>13334.999999999982</v>
      </c>
      <c r="G329" s="283">
        <v>13328.115999999984</v>
      </c>
      <c r="H329" s="283">
        <v>13321.231999999984</v>
      </c>
      <c r="I329" s="283">
        <v>13314.347999999984</v>
      </c>
      <c r="J329" s="283">
        <v>13307.463999999985</v>
      </c>
      <c r="K329" s="283">
        <v>13300.579999999987</v>
      </c>
      <c r="L329" s="283">
        <v>13293.695999999987</v>
      </c>
      <c r="M329" s="283">
        <v>13286.811999999987</v>
      </c>
      <c r="N329" s="283">
        <v>13279.927999999989</v>
      </c>
      <c r="O329" s="283">
        <v>13273.043999999991</v>
      </c>
      <c r="P329" s="283">
        <v>13266.159999999993</v>
      </c>
      <c r="Q329" s="283">
        <v>13260.743999999992</v>
      </c>
      <c r="R329" s="283">
        <v>13255.32799999999</v>
      </c>
      <c r="S329" s="283">
        <v>13249.911999999989</v>
      </c>
      <c r="T329" s="283">
        <v>13244.495999999988</v>
      </c>
      <c r="U329" s="283">
        <v>13239.079999999987</v>
      </c>
      <c r="V329" s="283">
        <v>13233.663999999986</v>
      </c>
      <c r="W329" s="283">
        <v>13228.247999999985</v>
      </c>
      <c r="X329" s="283">
        <v>13222.831999999984</v>
      </c>
      <c r="Y329" s="283">
        <v>13217.415999999983</v>
      </c>
      <c r="Z329" s="283">
        <v>13211.999999999982</v>
      </c>
      <c r="AA329" s="283">
        <v>13193.404399999985</v>
      </c>
      <c r="AB329" s="283">
        <v>13174.808799999986</v>
      </c>
      <c r="AC329" s="283">
        <v>13156.213199999987</v>
      </c>
      <c r="AD329" s="283">
        <v>13137.61759999999</v>
      </c>
      <c r="AE329" s="283">
        <v>13119.021999999994</v>
      </c>
      <c r="AF329" s="283">
        <v>13100.426399999997</v>
      </c>
      <c r="AG329" s="283">
        <v>13081.8308</v>
      </c>
      <c r="AH329" s="283">
        <v>13063.235200000003</v>
      </c>
      <c r="AI329" s="283">
        <v>13044.639600000006</v>
      </c>
      <c r="AJ329" s="283">
        <v>13026.044000000009</v>
      </c>
      <c r="AK329" s="283">
        <v>12998.838600000006</v>
      </c>
      <c r="AL329" s="283">
        <v>12971.633200000006</v>
      </c>
      <c r="AM329" s="283">
        <v>12944.427800000005</v>
      </c>
      <c r="AN329" s="283">
        <v>12917.222400000004</v>
      </c>
      <c r="AO329" s="283">
        <v>12890.017000000003</v>
      </c>
      <c r="AP329" s="283">
        <v>12862.811600000003</v>
      </c>
      <c r="AQ329" s="283">
        <v>12835.606200000002</v>
      </c>
      <c r="AR329" s="283">
        <v>12808.400800000001</v>
      </c>
      <c r="AS329" s="283">
        <v>12781.195400000001</v>
      </c>
      <c r="AT329" s="283">
        <v>12753.99</v>
      </c>
      <c r="AU329" s="283">
        <v>12716.707500000006</v>
      </c>
      <c r="AV329" s="283">
        <v>12679.425000000012</v>
      </c>
      <c r="AW329" s="283">
        <v>12642.142500000018</v>
      </c>
      <c r="AX329" s="283">
        <v>12604.860000000024</v>
      </c>
      <c r="AY329" s="283">
        <v>12563.193333333358</v>
      </c>
      <c r="AZ329" s="283">
        <v>12521.52666666669</v>
      </c>
      <c r="BA329" s="283">
        <v>12479.860000000024</v>
      </c>
      <c r="BB329" s="283">
        <v>12440</v>
      </c>
      <c r="BC329" s="283">
        <v>12400</v>
      </c>
      <c r="BD329" s="283">
        <v>12317.5</v>
      </c>
      <c r="BE329" s="283">
        <v>12256.25</v>
      </c>
      <c r="BF329" s="283">
        <v>12195</v>
      </c>
      <c r="BG329" s="283">
        <v>12124.185000000005</v>
      </c>
      <c r="BH329" s="283">
        <v>12053.370000000012</v>
      </c>
      <c r="BI329" s="283">
        <v>11982.555000000017</v>
      </c>
      <c r="BJ329" s="283">
        <v>11911.740000000022</v>
      </c>
      <c r="BK329" s="283">
        <v>11847.715000000015</v>
      </c>
      <c r="BL329" s="283">
        <v>11783.69000000001</v>
      </c>
      <c r="BM329" s="283">
        <v>11719.665000000005</v>
      </c>
      <c r="BN329" s="283">
        <v>11655.639999999998</v>
      </c>
      <c r="BO329" s="283">
        <v>11577.842500000002</v>
      </c>
      <c r="BP329" s="283">
        <v>11500.045000000009</v>
      </c>
      <c r="BQ329" s="283">
        <v>11422.247500000016</v>
      </c>
      <c r="BR329" s="283">
        <v>11344.450000000023</v>
      </c>
      <c r="BS329" s="283">
        <v>11264.752500000024</v>
      </c>
      <c r="BT329" s="283">
        <v>11185.055000000024</v>
      </c>
      <c r="BU329" s="283">
        <v>11105.357500000024</v>
      </c>
      <c r="BV329" s="283">
        <v>11025.660000000025</v>
      </c>
      <c r="BW329" s="283">
        <v>10955.835000000025</v>
      </c>
      <c r="BX329" s="283">
        <v>10886.010000000024</v>
      </c>
      <c r="BY329" s="283">
        <v>10816.185000000023</v>
      </c>
      <c r="BZ329" s="283">
        <v>10746.360000000022</v>
      </c>
      <c r="CA329" s="283">
        <v>10692.430000000015</v>
      </c>
      <c r="CB329" s="283">
        <v>10638.500000000007</v>
      </c>
      <c r="CC329" s="283">
        <v>10584.57</v>
      </c>
      <c r="CD329" s="283">
        <v>10530.639999999992</v>
      </c>
      <c r="CE329" s="283">
        <v>10461.309999999992</v>
      </c>
      <c r="CF329" s="283">
        <v>10391.979999999992</v>
      </c>
      <c r="CG329" s="283">
        <v>10322.649999999992</v>
      </c>
      <c r="CH329" s="283">
        <v>10253.319999999992</v>
      </c>
      <c r="CI329" s="283">
        <v>10186.052499999991</v>
      </c>
      <c r="CJ329" s="283">
        <v>10118.784999999987</v>
      </c>
      <c r="CK329" s="283">
        <v>10051.517499999985</v>
      </c>
      <c r="CL329" s="283">
        <v>9984.2499999999836</v>
      </c>
      <c r="CM329" s="283">
        <v>9933.1874999999891</v>
      </c>
      <c r="CN329" s="283">
        <v>9882.1249999999927</v>
      </c>
      <c r="CO329" s="283">
        <v>9831.0624999999964</v>
      </c>
      <c r="CP329" s="283">
        <v>9780</v>
      </c>
      <c r="CQ329" s="283">
        <v>9725.7774999999983</v>
      </c>
      <c r="CR329" s="283">
        <v>9671.5549999999967</v>
      </c>
      <c r="CS329" s="283">
        <v>9617.332499999995</v>
      </c>
      <c r="CT329" s="283">
        <v>9563.1099999999933</v>
      </c>
      <c r="CU329" s="283">
        <v>9508.269999999995</v>
      </c>
      <c r="CV329" s="283">
        <v>9453.4299999999967</v>
      </c>
      <c r="CW329" s="283">
        <v>9398.5899999999983</v>
      </c>
      <c r="CX329" s="283">
        <v>9343.75</v>
      </c>
      <c r="CY329" s="283">
        <v>9282.4424999999974</v>
      </c>
      <c r="CZ329" s="283">
        <v>9221.1349999999966</v>
      </c>
      <c r="DA329" s="283">
        <v>9159.8274999999958</v>
      </c>
      <c r="DB329" s="283">
        <v>9098.519999999995</v>
      </c>
    </row>
    <row r="330" spans="5:106" s="283" customFormat="1">
      <c r="E330" s="283">
        <v>9</v>
      </c>
      <c r="F330" s="284">
        <v>13339.999999999982</v>
      </c>
      <c r="G330" s="283">
        <v>13332.815999999984</v>
      </c>
      <c r="H330" s="283">
        <v>13325.631999999985</v>
      </c>
      <c r="I330" s="283">
        <v>13318.447999999986</v>
      </c>
      <c r="J330" s="283">
        <v>13311.263999999988</v>
      </c>
      <c r="K330" s="283">
        <v>13304.079999999989</v>
      </c>
      <c r="L330" s="283">
        <v>13296.89599999999</v>
      </c>
      <c r="M330" s="283">
        <v>13289.71199999999</v>
      </c>
      <c r="N330" s="283">
        <v>13282.527999999991</v>
      </c>
      <c r="O330" s="283">
        <v>13275.343999999992</v>
      </c>
      <c r="P330" s="283">
        <v>13268.159999999993</v>
      </c>
      <c r="Q330" s="283">
        <v>13262.643999999993</v>
      </c>
      <c r="R330" s="283">
        <v>13257.127999999992</v>
      </c>
      <c r="S330" s="283">
        <v>13251.61199999999</v>
      </c>
      <c r="T330" s="283">
        <v>13246.09599999999</v>
      </c>
      <c r="U330" s="283">
        <v>13240.579999999989</v>
      </c>
      <c r="V330" s="283">
        <v>13235.063999999988</v>
      </c>
      <c r="W330" s="283">
        <v>13229.547999999986</v>
      </c>
      <c r="X330" s="283">
        <v>13224.031999999985</v>
      </c>
      <c r="Y330" s="283">
        <v>13218.515999999983</v>
      </c>
      <c r="Z330" s="283">
        <v>13212.999999999982</v>
      </c>
      <c r="AA330" s="283">
        <v>13194.254399999983</v>
      </c>
      <c r="AB330" s="283">
        <v>13175.508799999987</v>
      </c>
      <c r="AC330" s="283">
        <v>13156.76319999999</v>
      </c>
      <c r="AD330" s="283">
        <v>13138.017599999992</v>
      </c>
      <c r="AE330" s="283">
        <v>13119.271999999994</v>
      </c>
      <c r="AF330" s="283">
        <v>13100.526399999997</v>
      </c>
      <c r="AG330" s="283">
        <v>13081.7808</v>
      </c>
      <c r="AH330" s="283">
        <v>13063.035200000002</v>
      </c>
      <c r="AI330" s="283">
        <v>13044.289600000006</v>
      </c>
      <c r="AJ330" s="283">
        <v>13025.544000000009</v>
      </c>
      <c r="AK330" s="283">
        <v>12998.188600000009</v>
      </c>
      <c r="AL330" s="283">
        <v>12970.833200000006</v>
      </c>
      <c r="AM330" s="283">
        <v>12943.477800000004</v>
      </c>
      <c r="AN330" s="283">
        <v>12916.122400000004</v>
      </c>
      <c r="AO330" s="283">
        <v>12888.767000000003</v>
      </c>
      <c r="AP330" s="283">
        <v>12861.411600000001</v>
      </c>
      <c r="AQ330" s="283">
        <v>12834.056200000001</v>
      </c>
      <c r="AR330" s="283">
        <v>12806.700800000001</v>
      </c>
      <c r="AS330" s="283">
        <v>12779.3454</v>
      </c>
      <c r="AT330" s="283">
        <v>12751.99</v>
      </c>
      <c r="AU330" s="283">
        <v>12714.582500000006</v>
      </c>
      <c r="AV330" s="283">
        <v>12677.175000000012</v>
      </c>
      <c r="AW330" s="283">
        <v>12639.767500000018</v>
      </c>
      <c r="AX330" s="283">
        <v>12602.360000000024</v>
      </c>
      <c r="AY330" s="283">
        <v>12561.110000000024</v>
      </c>
      <c r="AZ330" s="283">
        <v>12519.860000000024</v>
      </c>
      <c r="BA330" s="283">
        <v>12418.700000000013</v>
      </c>
      <c r="BB330" s="283">
        <v>12357.48000000001</v>
      </c>
      <c r="BC330" s="283">
        <v>12295.610000000008</v>
      </c>
      <c r="BD330" s="283">
        <v>12233.740000000005</v>
      </c>
      <c r="BE330" s="283">
        <v>12171.870000000003</v>
      </c>
      <c r="BF330" s="283">
        <v>12110</v>
      </c>
      <c r="BG330" s="283">
        <v>12039.740000000005</v>
      </c>
      <c r="BH330" s="283">
        <v>11969.48000000001</v>
      </c>
      <c r="BI330" s="283">
        <v>11899.220000000016</v>
      </c>
      <c r="BJ330" s="283">
        <v>11828.960000000021</v>
      </c>
      <c r="BK330" s="283">
        <v>11765.360000000015</v>
      </c>
      <c r="BL330" s="283">
        <v>11701.760000000009</v>
      </c>
      <c r="BM330" s="283">
        <v>11638.160000000003</v>
      </c>
      <c r="BN330" s="283">
        <v>11574.559999999998</v>
      </c>
      <c r="BO330" s="283">
        <v>11496.795000000004</v>
      </c>
      <c r="BP330" s="283">
        <v>11419.03000000001</v>
      </c>
      <c r="BQ330" s="283">
        <v>11341.265000000016</v>
      </c>
      <c r="BR330" s="283">
        <v>11263.500000000022</v>
      </c>
      <c r="BS330" s="283">
        <v>11183.905000000022</v>
      </c>
      <c r="BT330" s="283">
        <v>11104.310000000023</v>
      </c>
      <c r="BU330" s="283">
        <v>11024.715000000024</v>
      </c>
      <c r="BV330" s="283">
        <v>10945.120000000024</v>
      </c>
      <c r="BW330" s="283">
        <v>10876.087500000023</v>
      </c>
      <c r="BX330" s="283">
        <v>10807.055000000024</v>
      </c>
      <c r="BY330" s="283">
        <v>10738.022500000023</v>
      </c>
      <c r="BZ330" s="283">
        <v>10668.990000000022</v>
      </c>
      <c r="CA330" s="283">
        <v>10615.322500000013</v>
      </c>
      <c r="CB330" s="283">
        <v>10561.655000000006</v>
      </c>
      <c r="CC330" s="283">
        <v>10507.987499999999</v>
      </c>
      <c r="CD330" s="283">
        <v>10454.319999999992</v>
      </c>
      <c r="CE330" s="283">
        <v>10385.864999999993</v>
      </c>
      <c r="CF330" s="283">
        <v>10317.409999999993</v>
      </c>
      <c r="CG330" s="283">
        <v>10248.954999999993</v>
      </c>
      <c r="CH330" s="283">
        <v>10180.499999999993</v>
      </c>
      <c r="CI330" s="283">
        <v>10113.444999999991</v>
      </c>
      <c r="CJ330" s="283">
        <v>10046.389999999989</v>
      </c>
      <c r="CK330" s="283">
        <v>9979.3349999999864</v>
      </c>
      <c r="CL330" s="283">
        <v>9912.2799999999843</v>
      </c>
      <c r="CM330" s="283">
        <v>9861.3974999999882</v>
      </c>
      <c r="CN330" s="283">
        <v>9810.5149999999921</v>
      </c>
      <c r="CO330" s="283">
        <v>9759.6324999999961</v>
      </c>
      <c r="CP330" s="283">
        <v>9708.75</v>
      </c>
      <c r="CQ330" s="283">
        <v>9654.6974999999984</v>
      </c>
      <c r="CR330" s="283">
        <v>9600.6449999999968</v>
      </c>
      <c r="CS330" s="283">
        <v>9546.5924999999952</v>
      </c>
      <c r="CT330" s="283">
        <v>9492.5399999999936</v>
      </c>
      <c r="CU330" s="283">
        <v>9438.1549999999952</v>
      </c>
      <c r="CV330" s="283">
        <v>9383.7699999999968</v>
      </c>
      <c r="CW330" s="283">
        <v>9329.3849999999984</v>
      </c>
      <c r="CX330" s="283">
        <v>9275</v>
      </c>
      <c r="CY330" s="283">
        <v>9212.8449999999975</v>
      </c>
      <c r="CZ330" s="283">
        <v>9150.6899999999969</v>
      </c>
      <c r="DA330" s="283">
        <v>9088.5349999999962</v>
      </c>
      <c r="DB330" s="283">
        <v>9026.3799999999956</v>
      </c>
    </row>
    <row r="331" spans="5:106" s="283" customFormat="1">
      <c r="E331" s="283">
        <v>10</v>
      </c>
      <c r="F331" s="284">
        <v>13344.999999999982</v>
      </c>
      <c r="G331" s="283">
        <v>13337.515999999981</v>
      </c>
      <c r="H331" s="283">
        <v>13330.031999999983</v>
      </c>
      <c r="I331" s="283">
        <v>13322.547999999984</v>
      </c>
      <c r="J331" s="283">
        <v>13315.063999999984</v>
      </c>
      <c r="K331" s="283">
        <v>13307.579999999985</v>
      </c>
      <c r="L331" s="283">
        <v>13300.095999999987</v>
      </c>
      <c r="M331" s="283">
        <v>13292.611999999988</v>
      </c>
      <c r="N331" s="283">
        <v>13285.12799999999</v>
      </c>
      <c r="O331" s="283">
        <v>13277.643999999991</v>
      </c>
      <c r="P331" s="283">
        <v>13270.159999999993</v>
      </c>
      <c r="Q331" s="283">
        <v>13264.543999999991</v>
      </c>
      <c r="R331" s="283">
        <v>13258.927999999991</v>
      </c>
      <c r="S331" s="283">
        <v>13253.311999999991</v>
      </c>
      <c r="T331" s="283">
        <v>13247.695999999989</v>
      </c>
      <c r="U331" s="283">
        <v>13242.079999999987</v>
      </c>
      <c r="V331" s="283">
        <v>13236.463999999987</v>
      </c>
      <c r="W331" s="283">
        <v>13230.847999999987</v>
      </c>
      <c r="X331" s="283">
        <v>13225.231999999985</v>
      </c>
      <c r="Y331" s="283">
        <v>13219.615999999984</v>
      </c>
      <c r="Z331" s="283">
        <v>13213.999999999982</v>
      </c>
      <c r="AA331" s="283">
        <v>13195.104399999986</v>
      </c>
      <c r="AB331" s="283">
        <v>13176.208799999988</v>
      </c>
      <c r="AC331" s="283">
        <v>13157.31319999999</v>
      </c>
      <c r="AD331" s="283">
        <v>13138.417599999993</v>
      </c>
      <c r="AE331" s="283">
        <v>13119.521999999997</v>
      </c>
      <c r="AF331" s="283">
        <v>13100.626399999999</v>
      </c>
      <c r="AG331" s="283">
        <v>13081.730800000001</v>
      </c>
      <c r="AH331" s="283">
        <v>13062.835200000005</v>
      </c>
      <c r="AI331" s="283">
        <v>13043.939600000007</v>
      </c>
      <c r="AJ331" s="283">
        <v>13025.044000000009</v>
      </c>
      <c r="AK331" s="283">
        <v>12997.538600000007</v>
      </c>
      <c r="AL331" s="283">
        <v>12970.033200000007</v>
      </c>
      <c r="AM331" s="283">
        <v>12942.527800000007</v>
      </c>
      <c r="AN331" s="283">
        <v>12915.022400000005</v>
      </c>
      <c r="AO331" s="283">
        <v>12887.517000000003</v>
      </c>
      <c r="AP331" s="283">
        <v>12860.011600000003</v>
      </c>
      <c r="AQ331" s="283">
        <v>12832.506200000003</v>
      </c>
      <c r="AR331" s="283">
        <v>12805.000800000002</v>
      </c>
      <c r="AS331" s="283">
        <v>12777.4954</v>
      </c>
      <c r="AT331" s="283">
        <v>12749.99</v>
      </c>
      <c r="AU331" s="283">
        <v>12712.457500000006</v>
      </c>
      <c r="AV331" s="283">
        <v>12674.925000000012</v>
      </c>
      <c r="AW331" s="283">
        <v>12637.392500000018</v>
      </c>
      <c r="AX331" s="283">
        <v>12599.860000000024</v>
      </c>
      <c r="AY331" s="283">
        <v>12559.860000000024</v>
      </c>
      <c r="AZ331" s="283">
        <v>12437.455000000016</v>
      </c>
      <c r="BA331" s="283">
        <v>12356.252500000013</v>
      </c>
      <c r="BB331" s="283">
        <v>12275.05000000001</v>
      </c>
      <c r="BC331" s="283">
        <v>12212.537500000008</v>
      </c>
      <c r="BD331" s="283">
        <v>12150.025000000005</v>
      </c>
      <c r="BE331" s="283">
        <v>12087.512500000003</v>
      </c>
      <c r="BF331" s="283">
        <v>12025</v>
      </c>
      <c r="BG331" s="283">
        <v>11955.295000000006</v>
      </c>
      <c r="BH331" s="283">
        <v>11885.590000000009</v>
      </c>
      <c r="BI331" s="283">
        <v>11815.885000000015</v>
      </c>
      <c r="BJ331" s="283">
        <v>11746.18000000002</v>
      </c>
      <c r="BK331" s="283">
        <v>11683.005000000016</v>
      </c>
      <c r="BL331" s="283">
        <v>11619.830000000009</v>
      </c>
      <c r="BM331" s="283">
        <v>11556.655000000002</v>
      </c>
      <c r="BN331" s="283">
        <v>11493.479999999998</v>
      </c>
      <c r="BO331" s="283">
        <v>11415.747500000005</v>
      </c>
      <c r="BP331" s="283">
        <v>11338.01500000001</v>
      </c>
      <c r="BQ331" s="283">
        <v>11260.282500000016</v>
      </c>
      <c r="BR331" s="283">
        <v>11182.550000000021</v>
      </c>
      <c r="BS331" s="283">
        <v>11103.057500000021</v>
      </c>
      <c r="BT331" s="283">
        <v>11023.565000000022</v>
      </c>
      <c r="BU331" s="283">
        <v>10944.072500000024</v>
      </c>
      <c r="BV331" s="283">
        <v>10864.580000000024</v>
      </c>
      <c r="BW331" s="283">
        <v>10796.340000000022</v>
      </c>
      <c r="BX331" s="283">
        <v>10728.100000000022</v>
      </c>
      <c r="BY331" s="283">
        <v>10659.860000000022</v>
      </c>
      <c r="BZ331" s="283">
        <v>10591.620000000021</v>
      </c>
      <c r="CA331" s="283">
        <v>10538.215000000015</v>
      </c>
      <c r="CB331" s="283">
        <v>10484.810000000007</v>
      </c>
      <c r="CC331" s="283">
        <v>10431.404999999999</v>
      </c>
      <c r="CD331" s="283">
        <v>10377.999999999993</v>
      </c>
      <c r="CE331" s="283">
        <v>10310.419999999993</v>
      </c>
      <c r="CF331" s="283">
        <v>10242.839999999993</v>
      </c>
      <c r="CG331" s="283">
        <v>10175.259999999993</v>
      </c>
      <c r="CH331" s="283">
        <v>10107.679999999993</v>
      </c>
      <c r="CI331" s="283">
        <v>10040.837499999991</v>
      </c>
      <c r="CJ331" s="283">
        <v>9973.9949999999899</v>
      </c>
      <c r="CK331" s="283">
        <v>9907.1524999999874</v>
      </c>
      <c r="CL331" s="283">
        <v>9840.3099999999849</v>
      </c>
      <c r="CM331" s="283">
        <v>9789.6074999999873</v>
      </c>
      <c r="CN331" s="283">
        <v>9738.9049999999916</v>
      </c>
      <c r="CO331" s="283">
        <v>9688.2024999999958</v>
      </c>
      <c r="CP331" s="283">
        <v>9637.5</v>
      </c>
      <c r="CQ331" s="283">
        <v>9583.6174999999985</v>
      </c>
      <c r="CR331" s="283">
        <v>9529.7349999999969</v>
      </c>
      <c r="CS331" s="283">
        <v>9475.8524999999954</v>
      </c>
      <c r="CT331" s="283">
        <v>9421.9699999999939</v>
      </c>
      <c r="CU331" s="283">
        <v>9368.0399999999954</v>
      </c>
      <c r="CV331" s="283">
        <v>9314.1099999999969</v>
      </c>
      <c r="CW331" s="283">
        <v>9260.1799999999985</v>
      </c>
      <c r="CX331" s="283">
        <v>9206.25</v>
      </c>
      <c r="CY331" s="283">
        <v>9143.2474999999977</v>
      </c>
      <c r="CZ331" s="283">
        <v>9080.2449999999972</v>
      </c>
      <c r="DA331" s="283">
        <v>9017.2424999999967</v>
      </c>
      <c r="DB331" s="283">
        <v>8954.2399999999961</v>
      </c>
    </row>
    <row r="332" spans="5:106" s="283" customFormat="1">
      <c r="E332" s="283">
        <v>11</v>
      </c>
      <c r="F332" s="284">
        <v>13349.999999999982</v>
      </c>
      <c r="G332" s="283">
        <v>13342.415999999983</v>
      </c>
      <c r="H332" s="283">
        <v>13334.831999999984</v>
      </c>
      <c r="I332" s="283">
        <v>13327.247999999985</v>
      </c>
      <c r="J332" s="283">
        <v>13319.663999999986</v>
      </c>
      <c r="K332" s="283">
        <v>13312.079999999987</v>
      </c>
      <c r="L332" s="283">
        <v>13304.495999999988</v>
      </c>
      <c r="M332" s="283">
        <v>13296.911999999989</v>
      </c>
      <c r="N332" s="283">
        <v>13289.32799999999</v>
      </c>
      <c r="O332" s="283">
        <v>13281.743999999992</v>
      </c>
      <c r="P332" s="283">
        <v>13274.159999999993</v>
      </c>
      <c r="Q332" s="283">
        <v>13268.243999999992</v>
      </c>
      <c r="R332" s="283">
        <v>13262.32799999999</v>
      </c>
      <c r="S332" s="283">
        <v>13256.411999999989</v>
      </c>
      <c r="T332" s="283">
        <v>13250.495999999988</v>
      </c>
      <c r="U332" s="283">
        <v>13244.579999999987</v>
      </c>
      <c r="V332" s="283">
        <v>13238.663999999986</v>
      </c>
      <c r="W332" s="283">
        <v>13232.747999999985</v>
      </c>
      <c r="X332" s="283">
        <v>13226.831999999984</v>
      </c>
      <c r="Y332" s="283">
        <v>13220.915999999983</v>
      </c>
      <c r="Z332" s="283">
        <v>13214.999999999982</v>
      </c>
      <c r="AA332" s="283">
        <v>13195.948799999984</v>
      </c>
      <c r="AB332" s="283">
        <v>13176.897599999988</v>
      </c>
      <c r="AC332" s="283">
        <v>13157.846399999991</v>
      </c>
      <c r="AD332" s="283">
        <v>13138.795199999993</v>
      </c>
      <c r="AE332" s="283">
        <v>13119.743999999995</v>
      </c>
      <c r="AF332" s="283">
        <v>13100.692799999999</v>
      </c>
      <c r="AG332" s="283">
        <v>13081.641600000003</v>
      </c>
      <c r="AH332" s="283">
        <v>13062.590400000005</v>
      </c>
      <c r="AI332" s="283">
        <v>13043.539200000007</v>
      </c>
      <c r="AJ332" s="283">
        <v>13024.488000000008</v>
      </c>
      <c r="AK332" s="283">
        <v>12996.705200000008</v>
      </c>
      <c r="AL332" s="283">
        <v>12968.922400000007</v>
      </c>
      <c r="AM332" s="283">
        <v>12941.139600000006</v>
      </c>
      <c r="AN332" s="283">
        <v>12913.356800000005</v>
      </c>
      <c r="AO332" s="283">
        <v>12885.574000000004</v>
      </c>
      <c r="AP332" s="283">
        <v>12857.791200000003</v>
      </c>
      <c r="AQ332" s="283">
        <v>12830.008400000002</v>
      </c>
      <c r="AR332" s="283">
        <v>12802.225600000002</v>
      </c>
      <c r="AS332" s="283">
        <v>12774.442800000001</v>
      </c>
      <c r="AT332" s="283">
        <v>12746.66</v>
      </c>
      <c r="AU332" s="283">
        <v>12709.439999999999</v>
      </c>
      <c r="AV332" s="283">
        <v>12672.22</v>
      </c>
      <c r="AW332" s="283">
        <v>12635</v>
      </c>
      <c r="AX332" s="283">
        <v>12516.080000000024</v>
      </c>
      <c r="AY332" s="283">
        <v>12435.21500000002</v>
      </c>
      <c r="AZ332" s="283">
        <v>12354.350000000017</v>
      </c>
      <c r="BA332" s="283">
        <v>12273.485000000013</v>
      </c>
      <c r="BB332" s="283">
        <v>12192.62000000001</v>
      </c>
      <c r="BC332" s="283">
        <v>12129.465000000007</v>
      </c>
      <c r="BD332" s="283">
        <v>12066.310000000005</v>
      </c>
      <c r="BE332" s="283">
        <v>12003.155000000002</v>
      </c>
      <c r="BF332" s="283">
        <v>11940</v>
      </c>
      <c r="BG332" s="283">
        <v>11870.850000000006</v>
      </c>
      <c r="BH332" s="283">
        <v>11801.70000000001</v>
      </c>
      <c r="BI332" s="283">
        <v>11732.550000000014</v>
      </c>
      <c r="BJ332" s="283">
        <v>11663.40000000002</v>
      </c>
      <c r="BK332" s="283">
        <v>11600.650000000014</v>
      </c>
      <c r="BL332" s="283">
        <v>11537.900000000009</v>
      </c>
      <c r="BM332" s="283">
        <v>11475.150000000003</v>
      </c>
      <c r="BN332" s="283">
        <v>11412.399999999998</v>
      </c>
      <c r="BO332" s="283">
        <v>11334.700000000004</v>
      </c>
      <c r="BP332" s="283">
        <v>11257.000000000009</v>
      </c>
      <c r="BQ332" s="283">
        <v>11179.300000000014</v>
      </c>
      <c r="BR332" s="283">
        <v>11101.60000000002</v>
      </c>
      <c r="BS332" s="283">
        <v>11022.210000000021</v>
      </c>
      <c r="BT332" s="283">
        <v>10942.820000000022</v>
      </c>
      <c r="BU332" s="283">
        <v>10863.430000000022</v>
      </c>
      <c r="BV332" s="283">
        <v>10784.040000000023</v>
      </c>
      <c r="BW332" s="283">
        <v>10716.592500000021</v>
      </c>
      <c r="BX332" s="283">
        <v>10649.14500000002</v>
      </c>
      <c r="BY332" s="283">
        <v>10581.69750000002</v>
      </c>
      <c r="BZ332" s="283">
        <v>10514.25000000002</v>
      </c>
      <c r="CA332" s="283">
        <v>10461.107500000013</v>
      </c>
      <c r="CB332" s="283">
        <v>10407.965000000007</v>
      </c>
      <c r="CC332" s="283">
        <v>10354.8225</v>
      </c>
      <c r="CD332" s="283">
        <v>10301.679999999993</v>
      </c>
      <c r="CE332" s="283">
        <v>10234.974999999993</v>
      </c>
      <c r="CF332" s="283">
        <v>10168.269999999993</v>
      </c>
      <c r="CG332" s="283">
        <v>10101.564999999993</v>
      </c>
      <c r="CH332" s="283">
        <v>10034.859999999993</v>
      </c>
      <c r="CI332" s="283">
        <v>9968.2299999999923</v>
      </c>
      <c r="CJ332" s="283">
        <v>9901.5999999999894</v>
      </c>
      <c r="CK332" s="283">
        <v>9834.9699999999866</v>
      </c>
      <c r="CL332" s="283">
        <v>9768.3399999999856</v>
      </c>
      <c r="CM332" s="283">
        <v>9717.8174999999901</v>
      </c>
      <c r="CN332" s="283">
        <v>9667.2949999999928</v>
      </c>
      <c r="CO332" s="283">
        <v>9616.7724999999955</v>
      </c>
      <c r="CP332" s="283">
        <v>9566.25</v>
      </c>
      <c r="CQ332" s="283">
        <v>9512.5374999999985</v>
      </c>
      <c r="CR332" s="283">
        <v>9458.8249999999971</v>
      </c>
      <c r="CS332" s="283">
        <v>9405.1124999999956</v>
      </c>
      <c r="CT332" s="283">
        <v>9351.3999999999942</v>
      </c>
      <c r="CU332" s="283">
        <v>9297.9249999999956</v>
      </c>
      <c r="CV332" s="283">
        <v>9244.4499999999971</v>
      </c>
      <c r="CW332" s="283">
        <v>9190.9749999999985</v>
      </c>
      <c r="CX332" s="283">
        <v>9137.5</v>
      </c>
      <c r="CY332" s="283">
        <v>9073.6499999999978</v>
      </c>
      <c r="CZ332" s="283">
        <v>9009.7999999999975</v>
      </c>
      <c r="DA332" s="283">
        <v>8945.9499999999971</v>
      </c>
      <c r="DB332" s="283">
        <v>8882.0999999999967</v>
      </c>
    </row>
    <row r="333" spans="5:106" s="283" customFormat="1">
      <c r="E333" s="283">
        <v>12</v>
      </c>
      <c r="F333" s="284">
        <v>13354.999999999982</v>
      </c>
      <c r="G333" s="283">
        <v>13347.315999999984</v>
      </c>
      <c r="H333" s="283">
        <v>13339.631999999985</v>
      </c>
      <c r="I333" s="283">
        <v>13331.947999999986</v>
      </c>
      <c r="J333" s="283">
        <v>13324.263999999988</v>
      </c>
      <c r="K333" s="283">
        <v>13316.579999999989</v>
      </c>
      <c r="L333" s="283">
        <v>13308.89599999999</v>
      </c>
      <c r="M333" s="283">
        <v>13301.21199999999</v>
      </c>
      <c r="N333" s="283">
        <v>13293.527999999991</v>
      </c>
      <c r="O333" s="283">
        <v>13285.843999999992</v>
      </c>
      <c r="P333" s="283">
        <v>13278.159999999993</v>
      </c>
      <c r="Q333" s="283">
        <v>13271.943999999992</v>
      </c>
      <c r="R333" s="283">
        <v>13265.72799999999</v>
      </c>
      <c r="S333" s="283">
        <v>13259.511999999988</v>
      </c>
      <c r="T333" s="283">
        <v>13253.295999999988</v>
      </c>
      <c r="U333" s="283">
        <v>13247.079999999987</v>
      </c>
      <c r="V333" s="283">
        <v>13240.863999999985</v>
      </c>
      <c r="W333" s="283">
        <v>13234.647999999983</v>
      </c>
      <c r="X333" s="283">
        <v>13228.431999999983</v>
      </c>
      <c r="Y333" s="283">
        <v>13222.215999999982</v>
      </c>
      <c r="Z333" s="283">
        <v>13215.999999999982</v>
      </c>
      <c r="AA333" s="283">
        <v>13196.793199999986</v>
      </c>
      <c r="AB333" s="283">
        <v>13177.586399999987</v>
      </c>
      <c r="AC333" s="283">
        <v>13158.379599999989</v>
      </c>
      <c r="AD333" s="283">
        <v>13139.172799999993</v>
      </c>
      <c r="AE333" s="283">
        <v>13119.965999999997</v>
      </c>
      <c r="AF333" s="283">
        <v>13100.759199999999</v>
      </c>
      <c r="AG333" s="283">
        <v>13081.5524</v>
      </c>
      <c r="AH333" s="283">
        <v>13062.345600000004</v>
      </c>
      <c r="AI333" s="283">
        <v>13043.138800000006</v>
      </c>
      <c r="AJ333" s="283">
        <v>13023.932000000008</v>
      </c>
      <c r="AK333" s="283">
        <v>12995.871800000008</v>
      </c>
      <c r="AL333" s="283">
        <v>12967.811600000006</v>
      </c>
      <c r="AM333" s="283">
        <v>12939.751400000005</v>
      </c>
      <c r="AN333" s="283">
        <v>12911.691200000005</v>
      </c>
      <c r="AO333" s="283">
        <v>12883.631000000005</v>
      </c>
      <c r="AP333" s="283">
        <v>12855.570800000003</v>
      </c>
      <c r="AQ333" s="283">
        <v>12827.510600000001</v>
      </c>
      <c r="AR333" s="283">
        <v>12799.450400000002</v>
      </c>
      <c r="AS333" s="283">
        <v>12771.390200000002</v>
      </c>
      <c r="AT333" s="283">
        <v>12743.33</v>
      </c>
      <c r="AU333" s="283">
        <v>12706.665000000001</v>
      </c>
      <c r="AV333" s="283">
        <v>12670</v>
      </c>
      <c r="AW333" s="283">
        <v>12510.057500000017</v>
      </c>
      <c r="AX333" s="283">
        <v>12432.300000000023</v>
      </c>
      <c r="AY333" s="283">
        <v>12351.772500000021</v>
      </c>
      <c r="AZ333" s="283">
        <v>12271.245000000017</v>
      </c>
      <c r="BA333" s="283">
        <v>12190.717500000013</v>
      </c>
      <c r="BB333" s="283">
        <v>12110.19000000001</v>
      </c>
      <c r="BC333" s="283">
        <v>12046.392500000007</v>
      </c>
      <c r="BD333" s="283">
        <v>11982.595000000005</v>
      </c>
      <c r="BE333" s="283">
        <v>11918.797500000002</v>
      </c>
      <c r="BF333" s="283">
        <v>11855</v>
      </c>
      <c r="BG333" s="283">
        <v>11786.405000000006</v>
      </c>
      <c r="BH333" s="283">
        <v>11717.81000000001</v>
      </c>
      <c r="BI333" s="283">
        <v>11649.215000000015</v>
      </c>
      <c r="BJ333" s="283">
        <v>11580.620000000019</v>
      </c>
      <c r="BK333" s="283">
        <v>11518.295000000013</v>
      </c>
      <c r="BL333" s="283">
        <v>11455.970000000008</v>
      </c>
      <c r="BM333" s="283">
        <v>11393.645000000004</v>
      </c>
      <c r="BN333" s="283">
        <v>11331.319999999998</v>
      </c>
      <c r="BO333" s="283">
        <v>11253.652500000004</v>
      </c>
      <c r="BP333" s="283">
        <v>11175.985000000008</v>
      </c>
      <c r="BQ333" s="283">
        <v>11098.317500000014</v>
      </c>
      <c r="BR333" s="283">
        <v>11020.65000000002</v>
      </c>
      <c r="BS333" s="283">
        <v>10941.362500000021</v>
      </c>
      <c r="BT333" s="283">
        <v>10862.075000000021</v>
      </c>
      <c r="BU333" s="283">
        <v>10782.78750000002</v>
      </c>
      <c r="BV333" s="283">
        <v>10703.500000000022</v>
      </c>
      <c r="BW333" s="283">
        <v>10636.845000000021</v>
      </c>
      <c r="BX333" s="283">
        <v>10570.190000000021</v>
      </c>
      <c r="BY333" s="283">
        <v>10503.53500000002</v>
      </c>
      <c r="BZ333" s="283">
        <v>10436.880000000019</v>
      </c>
      <c r="CA333" s="283">
        <v>10384.000000000013</v>
      </c>
      <c r="CB333" s="283">
        <v>10331.120000000006</v>
      </c>
      <c r="CC333" s="283">
        <v>10278.24</v>
      </c>
      <c r="CD333" s="283">
        <v>10225.359999999993</v>
      </c>
      <c r="CE333" s="283">
        <v>10159.529999999993</v>
      </c>
      <c r="CF333" s="283">
        <v>10093.699999999993</v>
      </c>
      <c r="CG333" s="283">
        <v>10027.869999999994</v>
      </c>
      <c r="CH333" s="283">
        <v>9962.0399999999936</v>
      </c>
      <c r="CI333" s="283">
        <v>9895.6224999999904</v>
      </c>
      <c r="CJ333" s="283">
        <v>9829.204999999989</v>
      </c>
      <c r="CK333" s="283">
        <v>9762.7874999999876</v>
      </c>
      <c r="CL333" s="283">
        <v>9696.3699999999862</v>
      </c>
      <c r="CM333" s="283">
        <v>9646.0274999999892</v>
      </c>
      <c r="CN333" s="283">
        <v>9595.684999999994</v>
      </c>
      <c r="CO333" s="283">
        <v>9545.342499999997</v>
      </c>
      <c r="CP333" s="283">
        <v>9495</v>
      </c>
      <c r="CQ333" s="283">
        <v>9441.4574999999986</v>
      </c>
      <c r="CR333" s="283">
        <v>9387.9149999999972</v>
      </c>
      <c r="CS333" s="283">
        <v>9334.3724999999959</v>
      </c>
      <c r="CT333" s="283">
        <v>9280.8299999999945</v>
      </c>
      <c r="CU333" s="283">
        <v>9227.8099999999959</v>
      </c>
      <c r="CV333" s="283">
        <v>9174.7899999999972</v>
      </c>
      <c r="CW333" s="283">
        <v>9121.7699999999986</v>
      </c>
      <c r="CX333" s="283">
        <v>9068.75</v>
      </c>
      <c r="CY333" s="283">
        <v>9004.052499999998</v>
      </c>
      <c r="CZ333" s="283">
        <v>8939.3549999999977</v>
      </c>
      <c r="DA333" s="283">
        <v>8874.6574999999975</v>
      </c>
      <c r="DB333" s="283">
        <v>8809.9599999999973</v>
      </c>
    </row>
    <row r="334" spans="5:106" s="283" customFormat="1">
      <c r="E334" s="283">
        <v>13</v>
      </c>
      <c r="F334" s="284">
        <v>13359.999999999982</v>
      </c>
      <c r="G334" s="283">
        <v>13352.215999999982</v>
      </c>
      <c r="H334" s="283">
        <v>13344.431999999984</v>
      </c>
      <c r="I334" s="283">
        <v>13336.647999999986</v>
      </c>
      <c r="J334" s="283">
        <v>13328.863999999987</v>
      </c>
      <c r="K334" s="283">
        <v>13321.079999999987</v>
      </c>
      <c r="L334" s="283">
        <v>13313.295999999989</v>
      </c>
      <c r="M334" s="283">
        <v>13305.511999999992</v>
      </c>
      <c r="N334" s="283">
        <v>13297.727999999992</v>
      </c>
      <c r="O334" s="283">
        <v>13289.943999999992</v>
      </c>
      <c r="P334" s="283">
        <v>13282.159999999993</v>
      </c>
      <c r="Q334" s="283">
        <v>13275.643999999993</v>
      </c>
      <c r="R334" s="283">
        <v>13269.127999999992</v>
      </c>
      <c r="S334" s="283">
        <v>13262.61199999999</v>
      </c>
      <c r="T334" s="283">
        <v>13256.09599999999</v>
      </c>
      <c r="U334" s="283">
        <v>13249.579999999989</v>
      </c>
      <c r="V334" s="283">
        <v>13243.063999999988</v>
      </c>
      <c r="W334" s="283">
        <v>13236.547999999986</v>
      </c>
      <c r="X334" s="283">
        <v>13230.031999999985</v>
      </c>
      <c r="Y334" s="283">
        <v>13223.515999999983</v>
      </c>
      <c r="Z334" s="283">
        <v>13216.999999999982</v>
      </c>
      <c r="AA334" s="283">
        <v>13197.637599999984</v>
      </c>
      <c r="AB334" s="283">
        <v>13178.275199999987</v>
      </c>
      <c r="AC334" s="283">
        <v>13158.912799999991</v>
      </c>
      <c r="AD334" s="283">
        <v>13139.550399999993</v>
      </c>
      <c r="AE334" s="283">
        <v>13120.187999999995</v>
      </c>
      <c r="AF334" s="283">
        <v>13100.825599999998</v>
      </c>
      <c r="AG334" s="283">
        <v>13081.463200000002</v>
      </c>
      <c r="AH334" s="283">
        <v>13062.100800000004</v>
      </c>
      <c r="AI334" s="283">
        <v>13042.738400000006</v>
      </c>
      <c r="AJ334" s="283">
        <v>13023.376000000007</v>
      </c>
      <c r="AK334" s="283">
        <v>12995.038400000007</v>
      </c>
      <c r="AL334" s="283">
        <v>12966.700800000006</v>
      </c>
      <c r="AM334" s="283">
        <v>12938.363200000005</v>
      </c>
      <c r="AN334" s="283">
        <v>12910.025600000004</v>
      </c>
      <c r="AO334" s="283">
        <v>12881.688000000004</v>
      </c>
      <c r="AP334" s="283">
        <v>12853.350400000003</v>
      </c>
      <c r="AQ334" s="283">
        <v>12825.012800000002</v>
      </c>
      <c r="AR334" s="283">
        <v>12796.675200000001</v>
      </c>
      <c r="AS334" s="283">
        <v>12768.337600000001</v>
      </c>
      <c r="AT334" s="283">
        <v>12740</v>
      </c>
      <c r="AU334" s="283">
        <v>12705</v>
      </c>
      <c r="AV334" s="283">
        <v>12544.260000000011</v>
      </c>
      <c r="AW334" s="283">
        <v>12446.390000000018</v>
      </c>
      <c r="AX334" s="283">
        <v>12348.520000000022</v>
      </c>
      <c r="AY334" s="283">
        <v>12268.33000000002</v>
      </c>
      <c r="AZ334" s="283">
        <v>12188.140000000016</v>
      </c>
      <c r="BA334" s="283">
        <v>12107.950000000012</v>
      </c>
      <c r="BB334" s="283">
        <v>12027.760000000009</v>
      </c>
      <c r="BC334" s="283">
        <v>11963.320000000007</v>
      </c>
      <c r="BD334" s="283">
        <v>11898.880000000005</v>
      </c>
      <c r="BE334" s="283">
        <v>11834.440000000002</v>
      </c>
      <c r="BF334" s="283">
        <v>11770</v>
      </c>
      <c r="BG334" s="283">
        <v>11701.960000000005</v>
      </c>
      <c r="BH334" s="283">
        <v>11633.920000000009</v>
      </c>
      <c r="BI334" s="283">
        <v>11565.880000000014</v>
      </c>
      <c r="BJ334" s="283">
        <v>11497.840000000018</v>
      </c>
      <c r="BK334" s="283">
        <v>11435.940000000013</v>
      </c>
      <c r="BL334" s="283">
        <v>11374.040000000008</v>
      </c>
      <c r="BM334" s="283">
        <v>11312.140000000003</v>
      </c>
      <c r="BN334" s="283">
        <v>11250.239999999998</v>
      </c>
      <c r="BO334" s="283">
        <v>11172.605000000003</v>
      </c>
      <c r="BP334" s="283">
        <v>11094.970000000008</v>
      </c>
      <c r="BQ334" s="283">
        <v>11017.335000000014</v>
      </c>
      <c r="BR334" s="283">
        <v>10939.700000000019</v>
      </c>
      <c r="BS334" s="283">
        <v>10860.515000000019</v>
      </c>
      <c r="BT334" s="283">
        <v>10781.33000000002</v>
      </c>
      <c r="BU334" s="283">
        <v>10702.14500000002</v>
      </c>
      <c r="BV334" s="283">
        <v>10622.960000000021</v>
      </c>
      <c r="BW334" s="283">
        <v>10557.097500000022</v>
      </c>
      <c r="BX334" s="283">
        <v>10491.235000000021</v>
      </c>
      <c r="BY334" s="283">
        <v>10425.372500000019</v>
      </c>
      <c r="BZ334" s="283">
        <v>10359.510000000018</v>
      </c>
      <c r="CA334" s="283">
        <v>10306.892500000013</v>
      </c>
      <c r="CB334" s="283">
        <v>10254.275000000005</v>
      </c>
      <c r="CC334" s="283">
        <v>10201.657499999999</v>
      </c>
      <c r="CD334" s="283">
        <v>10149.039999999994</v>
      </c>
      <c r="CE334" s="283">
        <v>10084.084999999994</v>
      </c>
      <c r="CF334" s="283">
        <v>10019.129999999994</v>
      </c>
      <c r="CG334" s="283">
        <v>9954.1749999999938</v>
      </c>
      <c r="CH334" s="283">
        <v>9889.2199999999939</v>
      </c>
      <c r="CI334" s="283">
        <v>9823.0149999999921</v>
      </c>
      <c r="CJ334" s="283">
        <v>9756.8099999999904</v>
      </c>
      <c r="CK334" s="283">
        <v>9690.6049999999886</v>
      </c>
      <c r="CL334" s="283">
        <v>9624.3999999999869</v>
      </c>
      <c r="CM334" s="283">
        <v>9574.2374999999902</v>
      </c>
      <c r="CN334" s="283">
        <v>9524.0749999999935</v>
      </c>
      <c r="CO334" s="283">
        <v>9473.9124999999967</v>
      </c>
      <c r="CP334" s="283">
        <v>9423.75</v>
      </c>
      <c r="CQ334" s="283">
        <v>9370.3774999999987</v>
      </c>
      <c r="CR334" s="283">
        <v>9317.0049999999974</v>
      </c>
      <c r="CS334" s="283">
        <v>9263.6324999999961</v>
      </c>
      <c r="CT334" s="283">
        <v>9210.2599999999948</v>
      </c>
      <c r="CU334" s="283">
        <v>9157.6949999999961</v>
      </c>
      <c r="CV334" s="283">
        <v>9105.1299999999974</v>
      </c>
      <c r="CW334" s="283">
        <v>9052.5649999999987</v>
      </c>
      <c r="CX334" s="283">
        <v>9000</v>
      </c>
      <c r="CY334" s="283">
        <v>8934.4549999999981</v>
      </c>
      <c r="CZ334" s="283">
        <v>8868.909999999998</v>
      </c>
      <c r="DA334" s="283">
        <v>8803.364999999998</v>
      </c>
      <c r="DB334" s="283">
        <v>8737.8199999999979</v>
      </c>
    </row>
    <row r="335" spans="5:106" s="283" customFormat="1">
      <c r="E335" s="283">
        <v>14</v>
      </c>
      <c r="F335" s="284">
        <v>13367.199999999983</v>
      </c>
      <c r="G335" s="283">
        <v>13359.095999999983</v>
      </c>
      <c r="H335" s="283">
        <v>13350.991999999986</v>
      </c>
      <c r="I335" s="283">
        <v>13342.887999999988</v>
      </c>
      <c r="J335" s="283">
        <v>13334.783999999989</v>
      </c>
      <c r="K335" s="283">
        <v>13326.679999999989</v>
      </c>
      <c r="L335" s="283">
        <v>13318.57599999999</v>
      </c>
      <c r="M335" s="283">
        <v>13310.471999999991</v>
      </c>
      <c r="N335" s="283">
        <v>13302.367999999991</v>
      </c>
      <c r="O335" s="283">
        <v>13294.263999999992</v>
      </c>
      <c r="P335" s="283">
        <v>13286.159999999993</v>
      </c>
      <c r="Q335" s="283">
        <v>13279.34399999999</v>
      </c>
      <c r="R335" s="283">
        <v>13272.527999999989</v>
      </c>
      <c r="S335" s="283">
        <v>13265.711999999989</v>
      </c>
      <c r="T335" s="283">
        <v>13258.895999999986</v>
      </c>
      <c r="U335" s="283">
        <v>13252.079999999985</v>
      </c>
      <c r="V335" s="283">
        <v>13245.263999999985</v>
      </c>
      <c r="W335" s="283">
        <v>13238.447999999984</v>
      </c>
      <c r="X335" s="283">
        <v>13231.631999999983</v>
      </c>
      <c r="Y335" s="283">
        <v>13224.815999999983</v>
      </c>
      <c r="Z335" s="283">
        <v>13217.999999999982</v>
      </c>
      <c r="AA335" s="283">
        <v>13198.481999999985</v>
      </c>
      <c r="AB335" s="283">
        <v>13178.963999999987</v>
      </c>
      <c r="AC335" s="283">
        <v>13159.445999999989</v>
      </c>
      <c r="AD335" s="283">
        <v>13139.927999999993</v>
      </c>
      <c r="AE335" s="283">
        <v>13120.409999999996</v>
      </c>
      <c r="AF335" s="283">
        <v>13100.891999999998</v>
      </c>
      <c r="AG335" s="283">
        <v>13081.374</v>
      </c>
      <c r="AH335" s="283">
        <v>13061.856000000003</v>
      </c>
      <c r="AI335" s="283">
        <v>13042.338000000005</v>
      </c>
      <c r="AJ335" s="283">
        <v>13022.820000000007</v>
      </c>
      <c r="AK335" s="283">
        <v>12994.772500000006</v>
      </c>
      <c r="AL335" s="283">
        <v>12966.725000000004</v>
      </c>
      <c r="AM335" s="283">
        <v>12938.677500000002</v>
      </c>
      <c r="AN335" s="283">
        <v>12910.630000000001</v>
      </c>
      <c r="AO335" s="283">
        <v>12882.5825</v>
      </c>
      <c r="AP335" s="283">
        <v>12854.535</v>
      </c>
      <c r="AQ335" s="283">
        <v>12826.487499999999</v>
      </c>
      <c r="AR335" s="283">
        <v>12798.439999999999</v>
      </c>
      <c r="AS335" s="283">
        <v>12770.739999999998</v>
      </c>
      <c r="AT335" s="283">
        <v>12652</v>
      </c>
      <c r="AU335" s="283">
        <v>12555.185000000005</v>
      </c>
      <c r="AV335" s="283">
        <v>12458.370000000012</v>
      </c>
      <c r="AW335" s="283">
        <v>12361.555000000017</v>
      </c>
      <c r="AX335" s="283">
        <v>12264.740000000022</v>
      </c>
      <c r="AY335" s="283">
        <v>12184.887500000019</v>
      </c>
      <c r="AZ335" s="283">
        <v>12105.035000000014</v>
      </c>
      <c r="BA335" s="283">
        <v>12025.182500000012</v>
      </c>
      <c r="BB335" s="283">
        <v>11945.330000000009</v>
      </c>
      <c r="BC335" s="283">
        <v>11880.247500000007</v>
      </c>
      <c r="BD335" s="283">
        <v>11815.165000000005</v>
      </c>
      <c r="BE335" s="283">
        <v>11750.082500000002</v>
      </c>
      <c r="BF335" s="283">
        <v>11685</v>
      </c>
      <c r="BG335" s="283">
        <v>11617.515000000003</v>
      </c>
      <c r="BH335" s="283">
        <v>11550.030000000008</v>
      </c>
      <c r="BI335" s="283">
        <v>11482.545000000013</v>
      </c>
      <c r="BJ335" s="283">
        <v>11415.060000000018</v>
      </c>
      <c r="BK335" s="283">
        <v>11353.585000000014</v>
      </c>
      <c r="BL335" s="283">
        <v>11292.110000000008</v>
      </c>
      <c r="BM335" s="283">
        <v>11230.635000000002</v>
      </c>
      <c r="BN335" s="283">
        <v>11169.159999999998</v>
      </c>
      <c r="BO335" s="283">
        <v>11091.557500000003</v>
      </c>
      <c r="BP335" s="283">
        <v>11013.955000000009</v>
      </c>
      <c r="BQ335" s="283">
        <v>10936.352500000014</v>
      </c>
      <c r="BR335" s="283">
        <v>10858.750000000018</v>
      </c>
      <c r="BS335" s="283">
        <v>10779.667500000018</v>
      </c>
      <c r="BT335" s="283">
        <v>10700.585000000019</v>
      </c>
      <c r="BU335" s="283">
        <v>10621.502500000021</v>
      </c>
      <c r="BV335" s="283">
        <v>10542.42000000002</v>
      </c>
      <c r="BW335" s="283">
        <v>10477.35000000002</v>
      </c>
      <c r="BX335" s="283">
        <v>10412.280000000019</v>
      </c>
      <c r="BY335" s="283">
        <v>10347.210000000017</v>
      </c>
      <c r="BZ335" s="283">
        <v>10282.140000000018</v>
      </c>
      <c r="CA335" s="283">
        <v>10229.785000000011</v>
      </c>
      <c r="CB335" s="283">
        <v>10177.430000000006</v>
      </c>
      <c r="CC335" s="283">
        <v>10125.075000000001</v>
      </c>
      <c r="CD335" s="283">
        <v>10072.719999999994</v>
      </c>
      <c r="CE335" s="283">
        <v>10008.639999999994</v>
      </c>
      <c r="CF335" s="283">
        <v>9944.559999999994</v>
      </c>
      <c r="CG335" s="283">
        <v>9880.4799999999941</v>
      </c>
      <c r="CH335" s="283">
        <v>9816.3999999999942</v>
      </c>
      <c r="CI335" s="283">
        <v>9750.4074999999939</v>
      </c>
      <c r="CJ335" s="283">
        <v>9684.4149999999918</v>
      </c>
      <c r="CK335" s="283">
        <v>9618.4224999999897</v>
      </c>
      <c r="CL335" s="283">
        <v>9552.4299999999876</v>
      </c>
      <c r="CM335" s="283">
        <v>9502.4474999999911</v>
      </c>
      <c r="CN335" s="283">
        <v>9452.4649999999929</v>
      </c>
      <c r="CO335" s="283">
        <v>9402.4824999999964</v>
      </c>
      <c r="CP335" s="283">
        <v>9352.5</v>
      </c>
      <c r="CQ335" s="283">
        <v>9299.2974999999988</v>
      </c>
      <c r="CR335" s="283">
        <v>9246.0949999999975</v>
      </c>
      <c r="CS335" s="283">
        <v>9192.8924999999963</v>
      </c>
      <c r="CT335" s="283">
        <v>9139.6899999999951</v>
      </c>
      <c r="CU335" s="283">
        <v>9087.5799999999963</v>
      </c>
      <c r="CV335" s="283">
        <v>9035.4699999999975</v>
      </c>
      <c r="CW335" s="283">
        <v>8983.3599999999988</v>
      </c>
      <c r="CX335" s="283">
        <v>8931.25</v>
      </c>
      <c r="CY335" s="283">
        <v>8864.8574999999983</v>
      </c>
      <c r="CZ335" s="283">
        <v>8798.4649999999983</v>
      </c>
      <c r="DA335" s="283">
        <v>8732.0724999999984</v>
      </c>
      <c r="DB335" s="283">
        <v>8665.6799999999985</v>
      </c>
    </row>
    <row r="336" spans="5:106" s="283" customFormat="1">
      <c r="E336" s="283">
        <v>15</v>
      </c>
      <c r="F336" s="284">
        <v>13374.399999999983</v>
      </c>
      <c r="G336" s="283">
        <v>13365.975999999984</v>
      </c>
      <c r="H336" s="283">
        <v>13357.551999999985</v>
      </c>
      <c r="I336" s="283">
        <v>13349.127999999986</v>
      </c>
      <c r="J336" s="283">
        <v>13340.703999999987</v>
      </c>
      <c r="K336" s="283">
        <v>13332.279999999988</v>
      </c>
      <c r="L336" s="283">
        <v>13323.855999999989</v>
      </c>
      <c r="M336" s="283">
        <v>13315.43199999999</v>
      </c>
      <c r="N336" s="283">
        <v>13307.007999999991</v>
      </c>
      <c r="O336" s="283">
        <v>13298.583999999992</v>
      </c>
      <c r="P336" s="283">
        <v>13290.159999999993</v>
      </c>
      <c r="Q336" s="283">
        <v>13283.043999999991</v>
      </c>
      <c r="R336" s="283">
        <v>13275.927999999991</v>
      </c>
      <c r="S336" s="283">
        <v>13268.811999999991</v>
      </c>
      <c r="T336" s="283">
        <v>13261.695999999989</v>
      </c>
      <c r="U336" s="283">
        <v>13254.579999999987</v>
      </c>
      <c r="V336" s="283">
        <v>13247.463999999987</v>
      </c>
      <c r="W336" s="283">
        <v>13240.347999999987</v>
      </c>
      <c r="X336" s="283">
        <v>13233.231999999985</v>
      </c>
      <c r="Y336" s="283">
        <v>13226.115999999984</v>
      </c>
      <c r="Z336" s="283">
        <v>13218.999999999982</v>
      </c>
      <c r="AA336" s="283">
        <v>13199.326399999984</v>
      </c>
      <c r="AB336" s="283">
        <v>13179.652799999987</v>
      </c>
      <c r="AC336" s="283">
        <v>13159.979199999991</v>
      </c>
      <c r="AD336" s="283">
        <v>13140.305599999992</v>
      </c>
      <c r="AE336" s="283">
        <v>13120.631999999994</v>
      </c>
      <c r="AF336" s="283">
        <v>13100.958399999998</v>
      </c>
      <c r="AG336" s="283">
        <v>13081.284800000001</v>
      </c>
      <c r="AH336" s="283">
        <v>13061.611200000003</v>
      </c>
      <c r="AI336" s="283">
        <v>13041.937600000005</v>
      </c>
      <c r="AJ336" s="283">
        <v>13022.264000000006</v>
      </c>
      <c r="AK336" s="283">
        <v>12994.246285714293</v>
      </c>
      <c r="AL336" s="283">
        <v>12966.228571428577</v>
      </c>
      <c r="AM336" s="283">
        <v>12938.210857142862</v>
      </c>
      <c r="AN336" s="283">
        <v>12910.193142857146</v>
      </c>
      <c r="AO336" s="283">
        <v>12882.175428571431</v>
      </c>
      <c r="AP336" s="283">
        <v>12854.157714285715</v>
      </c>
      <c r="AQ336" s="283">
        <v>12826.14</v>
      </c>
      <c r="AR336" s="283">
        <v>12709.45</v>
      </c>
      <c r="AS336" s="283">
        <v>12680.99999999998</v>
      </c>
      <c r="AT336" s="283">
        <v>12564</v>
      </c>
      <c r="AU336" s="283">
        <v>12468.240000000005</v>
      </c>
      <c r="AV336" s="283">
        <v>12372.48000000001</v>
      </c>
      <c r="AW336" s="283">
        <v>12276.720000000016</v>
      </c>
      <c r="AX336" s="283">
        <v>12180.960000000021</v>
      </c>
      <c r="AY336" s="283">
        <v>12101.445000000018</v>
      </c>
      <c r="AZ336" s="283">
        <v>12021.930000000015</v>
      </c>
      <c r="BA336" s="283">
        <v>11942.415000000012</v>
      </c>
      <c r="BB336" s="283">
        <v>11862.900000000009</v>
      </c>
      <c r="BC336" s="283">
        <v>11797.175000000007</v>
      </c>
      <c r="BD336" s="283">
        <v>11731.450000000004</v>
      </c>
      <c r="BE336" s="283">
        <v>11665.725000000002</v>
      </c>
      <c r="BF336" s="283">
        <v>11600</v>
      </c>
      <c r="BG336" s="283">
        <v>11533.070000000003</v>
      </c>
      <c r="BH336" s="283">
        <v>11466.140000000009</v>
      </c>
      <c r="BI336" s="283">
        <v>11399.210000000014</v>
      </c>
      <c r="BJ336" s="283">
        <v>11332.280000000017</v>
      </c>
      <c r="BK336" s="283">
        <v>11271.230000000012</v>
      </c>
      <c r="BL336" s="283">
        <v>11210.180000000008</v>
      </c>
      <c r="BM336" s="283">
        <v>11149.130000000003</v>
      </c>
      <c r="BN336" s="283">
        <v>11088.079999999998</v>
      </c>
      <c r="BO336" s="283">
        <v>11010.510000000002</v>
      </c>
      <c r="BP336" s="283">
        <v>10932.940000000008</v>
      </c>
      <c r="BQ336" s="283">
        <v>10855.370000000014</v>
      </c>
      <c r="BR336" s="283">
        <v>10777.800000000017</v>
      </c>
      <c r="BS336" s="283">
        <v>10698.820000000018</v>
      </c>
      <c r="BT336" s="283">
        <v>10619.840000000018</v>
      </c>
      <c r="BU336" s="283">
        <v>10540.860000000019</v>
      </c>
      <c r="BV336" s="283">
        <v>10461.880000000019</v>
      </c>
      <c r="BW336" s="283">
        <v>10397.602500000019</v>
      </c>
      <c r="BX336" s="283">
        <v>10333.325000000017</v>
      </c>
      <c r="BY336" s="283">
        <v>10269.047500000017</v>
      </c>
      <c r="BZ336" s="283">
        <v>10204.770000000017</v>
      </c>
      <c r="CA336" s="283">
        <v>10152.677500000013</v>
      </c>
      <c r="CB336" s="283">
        <v>10100.585000000006</v>
      </c>
      <c r="CC336" s="283">
        <v>10048.4925</v>
      </c>
      <c r="CD336" s="283">
        <v>9996.3999999999942</v>
      </c>
      <c r="CE336" s="283">
        <v>9933.1949999999943</v>
      </c>
      <c r="CF336" s="283">
        <v>9869.9899999999943</v>
      </c>
      <c r="CG336" s="283">
        <v>9806.7849999999944</v>
      </c>
      <c r="CH336" s="283">
        <v>9743.5799999999945</v>
      </c>
      <c r="CI336" s="283">
        <v>9677.799999999992</v>
      </c>
      <c r="CJ336" s="283">
        <v>9612.0199999999913</v>
      </c>
      <c r="CK336" s="283">
        <v>9546.2399999999907</v>
      </c>
      <c r="CL336" s="283">
        <v>9480.4599999999882</v>
      </c>
      <c r="CM336" s="283">
        <v>9430.6574999999903</v>
      </c>
      <c r="CN336" s="283">
        <v>9380.8549999999941</v>
      </c>
      <c r="CO336" s="283">
        <v>9331.052499999998</v>
      </c>
      <c r="CP336" s="283">
        <v>9281.25</v>
      </c>
      <c r="CQ336" s="283">
        <v>9228.2174999999988</v>
      </c>
      <c r="CR336" s="283">
        <v>9175.1849999999977</v>
      </c>
      <c r="CS336" s="283">
        <v>9122.1524999999965</v>
      </c>
      <c r="CT336" s="283">
        <v>9069.1199999999953</v>
      </c>
      <c r="CU336" s="283">
        <v>9017.4649999999965</v>
      </c>
      <c r="CV336" s="283">
        <v>8965.8099999999977</v>
      </c>
      <c r="CW336" s="283">
        <v>8914.1549999999988</v>
      </c>
      <c r="CX336" s="283">
        <v>8862.5</v>
      </c>
      <c r="CY336" s="283">
        <v>8795.2599999999984</v>
      </c>
      <c r="CZ336" s="283">
        <v>8728.0199999999986</v>
      </c>
      <c r="DA336" s="283">
        <v>8660.7799999999988</v>
      </c>
      <c r="DB336" s="283">
        <v>8593.5399999999991</v>
      </c>
    </row>
    <row r="337" spans="5:106" s="283" customFormat="1">
      <c r="E337" s="283">
        <v>16</v>
      </c>
      <c r="F337" s="284">
        <v>13381.599999999984</v>
      </c>
      <c r="G337" s="283">
        <v>13372.855999999985</v>
      </c>
      <c r="H337" s="283">
        <v>13364.111999999985</v>
      </c>
      <c r="I337" s="283">
        <v>13355.367999999984</v>
      </c>
      <c r="J337" s="283">
        <v>13346.623999999985</v>
      </c>
      <c r="K337" s="283">
        <v>13337.879999999986</v>
      </c>
      <c r="L337" s="283">
        <v>13329.135999999988</v>
      </c>
      <c r="M337" s="283">
        <v>13320.391999999989</v>
      </c>
      <c r="N337" s="283">
        <v>13311.64799999999</v>
      </c>
      <c r="O337" s="283">
        <v>13302.903999999991</v>
      </c>
      <c r="P337" s="283">
        <v>13294.159999999993</v>
      </c>
      <c r="Q337" s="283">
        <v>13286.743999999992</v>
      </c>
      <c r="R337" s="283">
        <v>13279.32799999999</v>
      </c>
      <c r="S337" s="283">
        <v>13271.911999999989</v>
      </c>
      <c r="T337" s="283">
        <v>13264.495999999988</v>
      </c>
      <c r="U337" s="283">
        <v>13257.079999999987</v>
      </c>
      <c r="V337" s="283">
        <v>13249.663999999986</v>
      </c>
      <c r="W337" s="283">
        <v>13242.247999999985</v>
      </c>
      <c r="X337" s="283">
        <v>13234.831999999984</v>
      </c>
      <c r="Y337" s="283">
        <v>13227.415999999983</v>
      </c>
      <c r="Z337" s="283">
        <v>13219.999999999982</v>
      </c>
      <c r="AA337" s="283">
        <v>13200.170799999985</v>
      </c>
      <c r="AB337" s="283">
        <v>13180.341599999987</v>
      </c>
      <c r="AC337" s="283">
        <v>13160.512399999989</v>
      </c>
      <c r="AD337" s="283">
        <v>13140.683199999992</v>
      </c>
      <c r="AE337" s="283">
        <v>13120.853999999996</v>
      </c>
      <c r="AF337" s="283">
        <v>13101.024799999997</v>
      </c>
      <c r="AG337" s="283">
        <v>13081.195599999999</v>
      </c>
      <c r="AH337" s="283">
        <v>13061.366400000003</v>
      </c>
      <c r="AI337" s="283">
        <v>13041.537200000004</v>
      </c>
      <c r="AJ337" s="283">
        <v>13021.708000000006</v>
      </c>
      <c r="AK337" s="283">
        <v>12993.674400000004</v>
      </c>
      <c r="AL337" s="283">
        <v>12965.640800000003</v>
      </c>
      <c r="AM337" s="283">
        <v>12937.607200000002</v>
      </c>
      <c r="AN337" s="283">
        <v>12909.573600000002</v>
      </c>
      <c r="AO337" s="283">
        <v>12881.54</v>
      </c>
      <c r="AP337" s="283">
        <v>12853.84</v>
      </c>
      <c r="AQ337" s="283">
        <v>12735.380000000028</v>
      </c>
      <c r="AR337" s="283">
        <v>12620.7</v>
      </c>
      <c r="AS337" s="283">
        <v>12591.359999999981</v>
      </c>
      <c r="AT337" s="283">
        <v>12476</v>
      </c>
      <c r="AU337" s="283">
        <v>12381.295000000006</v>
      </c>
      <c r="AV337" s="283">
        <v>12286.590000000009</v>
      </c>
      <c r="AW337" s="283">
        <v>12191.885000000015</v>
      </c>
      <c r="AX337" s="283">
        <v>12097.18000000002</v>
      </c>
      <c r="AY337" s="283">
        <v>12018.002500000017</v>
      </c>
      <c r="AZ337" s="283">
        <v>11938.825000000015</v>
      </c>
      <c r="BA337" s="283">
        <v>11859.647500000012</v>
      </c>
      <c r="BB337" s="283">
        <v>11780.470000000008</v>
      </c>
      <c r="BC337" s="283">
        <v>11714.102500000006</v>
      </c>
      <c r="BD337" s="283">
        <v>11647.735000000004</v>
      </c>
      <c r="BE337" s="283">
        <v>11581.367500000002</v>
      </c>
      <c r="BF337" s="283">
        <v>11515</v>
      </c>
      <c r="BG337" s="283">
        <v>11448.625000000004</v>
      </c>
      <c r="BH337" s="283">
        <v>11382.250000000009</v>
      </c>
      <c r="BI337" s="283">
        <v>11315.875000000013</v>
      </c>
      <c r="BJ337" s="283">
        <v>11249.500000000016</v>
      </c>
      <c r="BK337" s="283">
        <v>11188.875000000011</v>
      </c>
      <c r="BL337" s="283">
        <v>11128.250000000007</v>
      </c>
      <c r="BM337" s="283">
        <v>11067.625000000004</v>
      </c>
      <c r="BN337" s="283">
        <v>11006.999999999998</v>
      </c>
      <c r="BO337" s="283">
        <v>10929.462500000001</v>
      </c>
      <c r="BP337" s="283">
        <v>10851.925000000007</v>
      </c>
      <c r="BQ337" s="283">
        <v>10774.387500000012</v>
      </c>
      <c r="BR337" s="283">
        <v>10696.850000000017</v>
      </c>
      <c r="BS337" s="283">
        <v>10617.972500000018</v>
      </c>
      <c r="BT337" s="283">
        <v>10539.095000000018</v>
      </c>
      <c r="BU337" s="283">
        <v>10460.217500000017</v>
      </c>
      <c r="BV337" s="283">
        <v>10381.340000000018</v>
      </c>
      <c r="BW337" s="283">
        <v>10317.855000000018</v>
      </c>
      <c r="BX337" s="283">
        <v>10254.370000000017</v>
      </c>
      <c r="BY337" s="283">
        <v>10190.885000000017</v>
      </c>
      <c r="BZ337" s="283">
        <v>10127.400000000016</v>
      </c>
      <c r="CA337" s="283">
        <v>10075.570000000011</v>
      </c>
      <c r="CB337" s="283">
        <v>10023.740000000005</v>
      </c>
      <c r="CC337" s="283">
        <v>9971.91</v>
      </c>
      <c r="CD337" s="283">
        <v>9920.0799999999945</v>
      </c>
      <c r="CE337" s="283">
        <v>9857.7499999999945</v>
      </c>
      <c r="CF337" s="283">
        <v>9795.4199999999946</v>
      </c>
      <c r="CG337" s="283">
        <v>9733.0899999999947</v>
      </c>
      <c r="CH337" s="283">
        <v>9670.7599999999948</v>
      </c>
      <c r="CI337" s="283">
        <v>9605.1924999999937</v>
      </c>
      <c r="CJ337" s="283">
        <v>9539.6249999999909</v>
      </c>
      <c r="CK337" s="283">
        <v>9474.0574999999899</v>
      </c>
      <c r="CL337" s="283">
        <v>9408.4899999999889</v>
      </c>
      <c r="CM337" s="283">
        <v>9358.867499999993</v>
      </c>
      <c r="CN337" s="283">
        <v>9309.2449999999953</v>
      </c>
      <c r="CO337" s="283">
        <v>9259.6224999999977</v>
      </c>
      <c r="CP337" s="283">
        <v>9210</v>
      </c>
      <c r="CQ337" s="283">
        <v>9157.1374999999989</v>
      </c>
      <c r="CR337" s="283">
        <v>9104.2749999999978</v>
      </c>
      <c r="CS337" s="283">
        <v>9051.4124999999967</v>
      </c>
      <c r="CT337" s="283">
        <v>8998.5499999999956</v>
      </c>
      <c r="CU337" s="283">
        <v>8947.3499999999967</v>
      </c>
      <c r="CV337" s="283">
        <v>8896.1499999999978</v>
      </c>
      <c r="CW337" s="283">
        <v>8844.9499999999989</v>
      </c>
      <c r="CX337" s="283">
        <v>8793.75</v>
      </c>
      <c r="CY337" s="283">
        <v>8725.6624999999985</v>
      </c>
      <c r="CZ337" s="283">
        <v>8657.5749999999989</v>
      </c>
      <c r="DA337" s="283">
        <v>8589.4874999999993</v>
      </c>
      <c r="DB337" s="283">
        <v>8521.4</v>
      </c>
    </row>
    <row r="338" spans="5:106" s="283" customFormat="1">
      <c r="E338" s="283">
        <v>17</v>
      </c>
      <c r="F338" s="284">
        <v>13388.799999999985</v>
      </c>
      <c r="G338" s="283">
        <v>13379.735999999986</v>
      </c>
      <c r="H338" s="283">
        <v>13370.671999999986</v>
      </c>
      <c r="I338" s="283">
        <v>13361.607999999986</v>
      </c>
      <c r="J338" s="283">
        <v>13352.543999999987</v>
      </c>
      <c r="K338" s="283">
        <v>13343.479999999989</v>
      </c>
      <c r="L338" s="283">
        <v>13334.415999999988</v>
      </c>
      <c r="M338" s="283">
        <v>13325.351999999988</v>
      </c>
      <c r="N338" s="283">
        <v>13316.28799999999</v>
      </c>
      <c r="O338" s="283">
        <v>13307.223999999991</v>
      </c>
      <c r="P338" s="283">
        <v>13298.159999999993</v>
      </c>
      <c r="Q338" s="283">
        <v>13290.34399999999</v>
      </c>
      <c r="R338" s="283">
        <v>13282.527999999989</v>
      </c>
      <c r="S338" s="283">
        <v>13274.711999999989</v>
      </c>
      <c r="T338" s="283">
        <v>13266.895999999986</v>
      </c>
      <c r="U338" s="283">
        <v>13259.079999999985</v>
      </c>
      <c r="V338" s="283">
        <v>13251.263999999985</v>
      </c>
      <c r="W338" s="283">
        <v>13243.447999999984</v>
      </c>
      <c r="X338" s="283">
        <v>13235.631999999983</v>
      </c>
      <c r="Y338" s="283">
        <v>13227.815999999983</v>
      </c>
      <c r="Z338" s="283">
        <v>13219.999999999982</v>
      </c>
      <c r="AA338" s="283">
        <v>13200.115199999986</v>
      </c>
      <c r="AB338" s="283">
        <v>13180.230399999988</v>
      </c>
      <c r="AC338" s="283">
        <v>13160.34559999999</v>
      </c>
      <c r="AD338" s="283">
        <v>13140.460799999993</v>
      </c>
      <c r="AE338" s="283">
        <v>13120.575999999995</v>
      </c>
      <c r="AF338" s="283">
        <v>13100.691199999997</v>
      </c>
      <c r="AG338" s="283">
        <v>13080.806399999999</v>
      </c>
      <c r="AH338" s="283">
        <v>13060.921600000001</v>
      </c>
      <c r="AI338" s="283">
        <v>13041.036800000003</v>
      </c>
      <c r="AJ338" s="283">
        <v>13021.152000000006</v>
      </c>
      <c r="AK338" s="283">
        <v>12993.081333333339</v>
      </c>
      <c r="AL338" s="283">
        <v>12965.010666666671</v>
      </c>
      <c r="AM338" s="283">
        <v>12936.940000000002</v>
      </c>
      <c r="AN338" s="283">
        <v>12909.240000000002</v>
      </c>
      <c r="AO338" s="283">
        <v>12790.940000000011</v>
      </c>
      <c r="AP338" s="283">
        <v>12762.360000000028</v>
      </c>
      <c r="AQ338" s="283">
        <v>12645.010000000028</v>
      </c>
      <c r="AR338" s="283">
        <v>12531.95</v>
      </c>
      <c r="AS338" s="283">
        <v>12501.719999999981</v>
      </c>
      <c r="AT338" s="283">
        <v>12388</v>
      </c>
      <c r="AU338" s="283">
        <v>12294.350000000006</v>
      </c>
      <c r="AV338" s="283">
        <v>12200.70000000001</v>
      </c>
      <c r="AW338" s="283">
        <v>12107.050000000014</v>
      </c>
      <c r="AX338" s="283">
        <v>12013.40000000002</v>
      </c>
      <c r="AY338" s="283">
        <v>11934.560000000016</v>
      </c>
      <c r="AZ338" s="283">
        <v>11855.720000000014</v>
      </c>
      <c r="BA338" s="283">
        <v>11776.880000000012</v>
      </c>
      <c r="BB338" s="283">
        <v>11698.040000000008</v>
      </c>
      <c r="BC338" s="283">
        <v>11631.030000000006</v>
      </c>
      <c r="BD338" s="283">
        <v>11564.020000000004</v>
      </c>
      <c r="BE338" s="283">
        <v>11497.010000000002</v>
      </c>
      <c r="BF338" s="283">
        <v>11430</v>
      </c>
      <c r="BG338" s="283">
        <v>11364.180000000004</v>
      </c>
      <c r="BH338" s="283">
        <v>11298.360000000008</v>
      </c>
      <c r="BI338" s="283">
        <v>11232.540000000012</v>
      </c>
      <c r="BJ338" s="283">
        <v>11166.720000000016</v>
      </c>
      <c r="BK338" s="283">
        <v>11106.520000000011</v>
      </c>
      <c r="BL338" s="283">
        <v>11046.320000000007</v>
      </c>
      <c r="BM338" s="283">
        <v>10986.120000000003</v>
      </c>
      <c r="BN338" s="283">
        <v>10925.919999999998</v>
      </c>
      <c r="BO338" s="283">
        <v>10848.415000000003</v>
      </c>
      <c r="BP338" s="283">
        <v>10770.910000000007</v>
      </c>
      <c r="BQ338" s="283">
        <v>10693.405000000012</v>
      </c>
      <c r="BR338" s="283">
        <v>10615.900000000016</v>
      </c>
      <c r="BS338" s="283">
        <v>10537.125000000016</v>
      </c>
      <c r="BT338" s="283">
        <v>10458.350000000017</v>
      </c>
      <c r="BU338" s="283">
        <v>10379.575000000017</v>
      </c>
      <c r="BV338" s="283">
        <v>10300.800000000017</v>
      </c>
      <c r="BW338" s="283">
        <v>10238.107500000016</v>
      </c>
      <c r="BX338" s="283">
        <v>10175.415000000017</v>
      </c>
      <c r="BY338" s="283">
        <v>10112.722500000016</v>
      </c>
      <c r="BZ338" s="283">
        <v>10050.030000000015</v>
      </c>
      <c r="CA338" s="283">
        <v>9998.4625000000087</v>
      </c>
      <c r="CB338" s="283">
        <v>9946.8950000000041</v>
      </c>
      <c r="CC338" s="283">
        <v>9895.3274999999994</v>
      </c>
      <c r="CD338" s="283">
        <v>9843.7599999999948</v>
      </c>
      <c r="CE338" s="283">
        <v>9782.3049999999948</v>
      </c>
      <c r="CF338" s="283">
        <v>9720.8499999999949</v>
      </c>
      <c r="CG338" s="283">
        <v>9659.394999999995</v>
      </c>
      <c r="CH338" s="283">
        <v>9597.9399999999951</v>
      </c>
      <c r="CI338" s="283">
        <v>9532.5849999999937</v>
      </c>
      <c r="CJ338" s="283">
        <v>9467.2299999999923</v>
      </c>
      <c r="CK338" s="283">
        <v>9401.8749999999909</v>
      </c>
      <c r="CL338" s="283">
        <v>9336.5199999999895</v>
      </c>
      <c r="CM338" s="283">
        <v>9287.0774999999921</v>
      </c>
      <c r="CN338" s="283">
        <v>9237.6349999999948</v>
      </c>
      <c r="CO338" s="283">
        <v>9188.1924999999974</v>
      </c>
      <c r="CP338" s="283">
        <v>9138.75</v>
      </c>
      <c r="CQ338" s="283">
        <v>9086.057499999999</v>
      </c>
      <c r="CR338" s="283">
        <v>9033.364999999998</v>
      </c>
      <c r="CS338" s="283">
        <v>8980.6724999999969</v>
      </c>
      <c r="CT338" s="283">
        <v>8927.9799999999959</v>
      </c>
      <c r="CU338" s="283">
        <v>8877.2349999999969</v>
      </c>
      <c r="CV338" s="283">
        <v>8826.489999999998</v>
      </c>
      <c r="CW338" s="283">
        <v>8775.744999999999</v>
      </c>
      <c r="CX338" s="283">
        <v>8725</v>
      </c>
      <c r="CY338" s="283">
        <v>8656.0649999999987</v>
      </c>
      <c r="CZ338" s="283">
        <v>8587.1299999999992</v>
      </c>
      <c r="DA338" s="283">
        <v>8518.1949999999997</v>
      </c>
      <c r="DB338" s="283">
        <v>8449.26</v>
      </c>
    </row>
    <row r="339" spans="5:106" s="283" customFormat="1">
      <c r="E339" s="283">
        <v>18</v>
      </c>
      <c r="F339" s="284">
        <v>13395.999999999985</v>
      </c>
      <c r="G339" s="283">
        <v>13386.615999999987</v>
      </c>
      <c r="H339" s="283">
        <v>13377.231999999987</v>
      </c>
      <c r="I339" s="283">
        <v>13367.847999999987</v>
      </c>
      <c r="J339" s="283">
        <v>13358.463999999989</v>
      </c>
      <c r="K339" s="283">
        <v>13349.079999999991</v>
      </c>
      <c r="L339" s="283">
        <v>13339.695999999991</v>
      </c>
      <c r="M339" s="283">
        <v>13330.311999999991</v>
      </c>
      <c r="N339" s="283">
        <v>13320.927999999993</v>
      </c>
      <c r="O339" s="283">
        <v>13311.543999999993</v>
      </c>
      <c r="P339" s="283">
        <v>13302.159999999993</v>
      </c>
      <c r="Q339" s="283">
        <v>13293.943999999992</v>
      </c>
      <c r="R339" s="283">
        <v>13285.72799999999</v>
      </c>
      <c r="S339" s="283">
        <v>13277.511999999988</v>
      </c>
      <c r="T339" s="283">
        <v>13269.295999999988</v>
      </c>
      <c r="U339" s="283">
        <v>13261.079999999987</v>
      </c>
      <c r="V339" s="283">
        <v>13252.863999999985</v>
      </c>
      <c r="W339" s="283">
        <v>13244.647999999983</v>
      </c>
      <c r="X339" s="283">
        <v>13236.431999999983</v>
      </c>
      <c r="Y339" s="283">
        <v>13228.215999999982</v>
      </c>
      <c r="Z339" s="283">
        <v>13219.999999999982</v>
      </c>
      <c r="AA339" s="283">
        <v>13200.059599999984</v>
      </c>
      <c r="AB339" s="283">
        <v>13180.119199999986</v>
      </c>
      <c r="AC339" s="283">
        <v>13160.178799999989</v>
      </c>
      <c r="AD339" s="283">
        <v>13140.238399999991</v>
      </c>
      <c r="AE339" s="283">
        <v>13120.297999999993</v>
      </c>
      <c r="AF339" s="283">
        <v>13100.357599999996</v>
      </c>
      <c r="AG339" s="283">
        <v>13080.417199999998</v>
      </c>
      <c r="AH339" s="283">
        <v>13060.4768</v>
      </c>
      <c r="AI339" s="283">
        <v>13040.536400000003</v>
      </c>
      <c r="AJ339" s="283">
        <v>13020.596000000005</v>
      </c>
      <c r="AK339" s="283">
        <v>12992.618000000004</v>
      </c>
      <c r="AL339" s="283">
        <v>12964.640000000003</v>
      </c>
      <c r="AM339" s="283">
        <v>12845.2</v>
      </c>
      <c r="AN339" s="283">
        <v>12815.680000000018</v>
      </c>
      <c r="AO339" s="283">
        <v>12699.760000000011</v>
      </c>
      <c r="AP339" s="283">
        <v>12670.240000000027</v>
      </c>
      <c r="AQ339" s="283">
        <v>12554.640000000027</v>
      </c>
      <c r="AR339" s="283">
        <v>12443.2</v>
      </c>
      <c r="AS339" s="283">
        <v>12412.079999999982</v>
      </c>
      <c r="AT339" s="283">
        <v>12300</v>
      </c>
      <c r="AU339" s="283">
        <v>12207.405000000006</v>
      </c>
      <c r="AV339" s="283">
        <v>12114.81000000001</v>
      </c>
      <c r="AW339" s="283">
        <v>12022.215000000015</v>
      </c>
      <c r="AX339" s="283">
        <v>11929.620000000019</v>
      </c>
      <c r="AY339" s="283">
        <v>11851.117500000015</v>
      </c>
      <c r="AZ339" s="283">
        <v>11772.615000000013</v>
      </c>
      <c r="BA339" s="283">
        <v>11694.11250000001</v>
      </c>
      <c r="BB339" s="283">
        <v>11615.610000000008</v>
      </c>
      <c r="BC339" s="283">
        <v>11547.957500000006</v>
      </c>
      <c r="BD339" s="283">
        <v>11480.305000000004</v>
      </c>
      <c r="BE339" s="283">
        <v>11412.652500000002</v>
      </c>
      <c r="BF339" s="283">
        <v>11345</v>
      </c>
      <c r="BG339" s="283">
        <v>11279.735000000004</v>
      </c>
      <c r="BH339" s="283">
        <v>11214.470000000007</v>
      </c>
      <c r="BI339" s="283">
        <v>11149.205000000011</v>
      </c>
      <c r="BJ339" s="283">
        <v>11083.940000000015</v>
      </c>
      <c r="BK339" s="283">
        <v>11024.165000000012</v>
      </c>
      <c r="BL339" s="283">
        <v>10964.390000000007</v>
      </c>
      <c r="BM339" s="283">
        <v>10904.615000000002</v>
      </c>
      <c r="BN339" s="283">
        <v>10844.839999999998</v>
      </c>
      <c r="BO339" s="283">
        <v>10767.367500000004</v>
      </c>
      <c r="BP339" s="283">
        <v>10689.895000000008</v>
      </c>
      <c r="BQ339" s="283">
        <v>10612.422500000011</v>
      </c>
      <c r="BR339" s="283">
        <v>10534.950000000015</v>
      </c>
      <c r="BS339" s="283">
        <v>10456.277500000015</v>
      </c>
      <c r="BT339" s="283">
        <v>10377.605000000016</v>
      </c>
      <c r="BU339" s="283">
        <v>10298.932500000017</v>
      </c>
      <c r="BV339" s="283">
        <v>10220.260000000017</v>
      </c>
      <c r="BW339" s="283">
        <v>10158.360000000015</v>
      </c>
      <c r="BX339" s="283">
        <v>10096.460000000015</v>
      </c>
      <c r="BY339" s="283">
        <v>10034.560000000016</v>
      </c>
      <c r="BZ339" s="283">
        <v>9972.6600000000144</v>
      </c>
      <c r="CA339" s="283">
        <v>9921.3550000000105</v>
      </c>
      <c r="CB339" s="283">
        <v>9870.0500000000047</v>
      </c>
      <c r="CC339" s="283">
        <v>9818.744999999999</v>
      </c>
      <c r="CD339" s="283">
        <v>9767.4399999999951</v>
      </c>
      <c r="CE339" s="283">
        <v>9706.8599999999951</v>
      </c>
      <c r="CF339" s="283">
        <v>9646.2799999999952</v>
      </c>
      <c r="CG339" s="283">
        <v>9585.6999999999953</v>
      </c>
      <c r="CH339" s="283">
        <v>9525.1199999999953</v>
      </c>
      <c r="CI339" s="283">
        <v>9459.9774999999936</v>
      </c>
      <c r="CJ339" s="283">
        <v>9394.8349999999937</v>
      </c>
      <c r="CK339" s="283">
        <v>9329.6924999999919</v>
      </c>
      <c r="CL339" s="283">
        <v>9264.5499999999902</v>
      </c>
      <c r="CM339" s="283">
        <v>9215.2874999999913</v>
      </c>
      <c r="CN339" s="283">
        <v>9166.0249999999942</v>
      </c>
      <c r="CO339" s="283">
        <v>9116.7624999999971</v>
      </c>
      <c r="CP339" s="283">
        <v>9067.5</v>
      </c>
      <c r="CQ339" s="283">
        <v>9014.9774999999991</v>
      </c>
      <c r="CR339" s="283">
        <v>8962.4549999999981</v>
      </c>
      <c r="CS339" s="283">
        <v>8909.9324999999972</v>
      </c>
      <c r="CT339" s="283">
        <v>8857.4099999999962</v>
      </c>
      <c r="CU339" s="283">
        <v>8807.1199999999972</v>
      </c>
      <c r="CV339" s="283">
        <v>8756.8299999999981</v>
      </c>
      <c r="CW339" s="283">
        <v>8706.5399999999991</v>
      </c>
      <c r="CX339" s="283">
        <v>8656.25</v>
      </c>
      <c r="CY339" s="283">
        <v>8586.4674999999988</v>
      </c>
      <c r="CZ339" s="283">
        <v>8516.6849999999995</v>
      </c>
      <c r="DA339" s="283">
        <v>8446.9025000000001</v>
      </c>
      <c r="DB339" s="283">
        <v>8377.1200000000008</v>
      </c>
    </row>
    <row r="340" spans="5:106" s="283" customFormat="1">
      <c r="E340" s="283">
        <v>19</v>
      </c>
      <c r="F340" s="284">
        <v>13403.199999999986</v>
      </c>
      <c r="G340" s="283">
        <v>13393.495999999988</v>
      </c>
      <c r="H340" s="283">
        <v>13383.791999999989</v>
      </c>
      <c r="I340" s="283">
        <v>13374.087999999989</v>
      </c>
      <c r="J340" s="283">
        <v>13364.383999999991</v>
      </c>
      <c r="K340" s="283">
        <v>13354.679999999991</v>
      </c>
      <c r="L340" s="283">
        <v>13344.975999999991</v>
      </c>
      <c r="M340" s="283">
        <v>13335.271999999992</v>
      </c>
      <c r="N340" s="283">
        <v>13325.567999999992</v>
      </c>
      <c r="O340" s="283">
        <v>13315.863999999992</v>
      </c>
      <c r="P340" s="283">
        <v>13306.159999999993</v>
      </c>
      <c r="Q340" s="283">
        <v>13297.543999999991</v>
      </c>
      <c r="R340" s="283">
        <v>13288.927999999991</v>
      </c>
      <c r="S340" s="283">
        <v>13280.311999999991</v>
      </c>
      <c r="T340" s="283">
        <v>13271.695999999989</v>
      </c>
      <c r="U340" s="283">
        <v>13263.079999999987</v>
      </c>
      <c r="V340" s="283">
        <v>13254.463999999987</v>
      </c>
      <c r="W340" s="283">
        <v>13245.847999999987</v>
      </c>
      <c r="X340" s="283">
        <v>13237.231999999985</v>
      </c>
      <c r="Y340" s="283">
        <v>13228.615999999984</v>
      </c>
      <c r="Z340" s="283">
        <v>13219.999999999982</v>
      </c>
      <c r="AA340" s="283">
        <v>13200.003999999983</v>
      </c>
      <c r="AB340" s="283">
        <v>13180.007999999985</v>
      </c>
      <c r="AC340" s="283">
        <v>13160.011999999988</v>
      </c>
      <c r="AD340" s="283">
        <v>13140.015999999989</v>
      </c>
      <c r="AE340" s="283">
        <v>13120.019999999991</v>
      </c>
      <c r="AF340" s="283">
        <v>13100.023999999994</v>
      </c>
      <c r="AG340" s="283">
        <v>13080.027999999997</v>
      </c>
      <c r="AH340" s="283">
        <v>13060.031999999999</v>
      </c>
      <c r="AI340" s="283">
        <v>13040.036000000002</v>
      </c>
      <c r="AJ340" s="283">
        <v>13020.040000000005</v>
      </c>
      <c r="AK340" s="283">
        <v>12992.340000000004</v>
      </c>
      <c r="AL340" s="283">
        <v>12871.079999999976</v>
      </c>
      <c r="AM340" s="283">
        <v>12753.2</v>
      </c>
      <c r="AN340" s="283">
        <v>12722.740000000018</v>
      </c>
      <c r="AO340" s="283">
        <v>12608.580000000011</v>
      </c>
      <c r="AP340" s="283">
        <v>12578.120000000026</v>
      </c>
      <c r="AQ340" s="283">
        <v>12464.270000000026</v>
      </c>
      <c r="AR340" s="283">
        <v>12354.45</v>
      </c>
      <c r="AS340" s="283">
        <v>12322.439999999982</v>
      </c>
      <c r="AT340" s="283">
        <v>12212</v>
      </c>
      <c r="AU340" s="283">
        <v>12120.460000000005</v>
      </c>
      <c r="AV340" s="283">
        <v>12028.920000000009</v>
      </c>
      <c r="AW340" s="283">
        <v>11937.380000000014</v>
      </c>
      <c r="AX340" s="283">
        <v>11845.840000000018</v>
      </c>
      <c r="AY340" s="283">
        <v>11767.675000000016</v>
      </c>
      <c r="AZ340" s="283">
        <v>11689.510000000013</v>
      </c>
      <c r="BA340" s="283">
        <v>11611.34500000001</v>
      </c>
      <c r="BB340" s="283">
        <v>11533.180000000008</v>
      </c>
      <c r="BC340" s="283">
        <v>11464.885000000006</v>
      </c>
      <c r="BD340" s="283">
        <v>11396.590000000004</v>
      </c>
      <c r="BE340" s="283">
        <v>11328.295000000002</v>
      </c>
      <c r="BF340" s="283">
        <v>11260</v>
      </c>
      <c r="BG340" s="283">
        <v>11195.290000000005</v>
      </c>
      <c r="BH340" s="283">
        <v>11130.580000000007</v>
      </c>
      <c r="BI340" s="283">
        <v>11065.87000000001</v>
      </c>
      <c r="BJ340" s="283">
        <v>11001.160000000014</v>
      </c>
      <c r="BK340" s="283">
        <v>10941.81000000001</v>
      </c>
      <c r="BL340" s="283">
        <v>10882.460000000006</v>
      </c>
      <c r="BM340" s="283">
        <v>10823.110000000002</v>
      </c>
      <c r="BN340" s="283">
        <v>10763.759999999998</v>
      </c>
      <c r="BO340" s="283">
        <v>10686.320000000003</v>
      </c>
      <c r="BP340" s="283">
        <v>10608.880000000006</v>
      </c>
      <c r="BQ340" s="283">
        <v>10531.44000000001</v>
      </c>
      <c r="BR340" s="283">
        <v>10454.000000000015</v>
      </c>
      <c r="BS340" s="283">
        <v>10375.430000000015</v>
      </c>
      <c r="BT340" s="283">
        <v>10296.860000000015</v>
      </c>
      <c r="BU340" s="283">
        <v>10218.290000000015</v>
      </c>
      <c r="BV340" s="283">
        <v>10139.720000000016</v>
      </c>
      <c r="BW340" s="283">
        <v>10078.612500000014</v>
      </c>
      <c r="BX340" s="283">
        <v>10017.505000000014</v>
      </c>
      <c r="BY340" s="283">
        <v>9956.3975000000137</v>
      </c>
      <c r="BZ340" s="283">
        <v>9895.2900000000136</v>
      </c>
      <c r="CA340" s="283">
        <v>9844.2475000000086</v>
      </c>
      <c r="CB340" s="283">
        <v>9793.2050000000054</v>
      </c>
      <c r="CC340" s="283">
        <v>9742.1625000000004</v>
      </c>
      <c r="CD340" s="283">
        <v>9691.1199999999953</v>
      </c>
      <c r="CE340" s="283">
        <v>9631.4149999999954</v>
      </c>
      <c r="CF340" s="283">
        <v>9571.7099999999955</v>
      </c>
      <c r="CG340" s="283">
        <v>9512.0049999999956</v>
      </c>
      <c r="CH340" s="283">
        <v>9452.2999999999956</v>
      </c>
      <c r="CI340" s="283">
        <v>9387.3699999999953</v>
      </c>
      <c r="CJ340" s="283">
        <v>9322.4399999999932</v>
      </c>
      <c r="CK340" s="283">
        <v>9257.5099999999911</v>
      </c>
      <c r="CL340" s="283">
        <v>9192.5799999999908</v>
      </c>
      <c r="CM340" s="283">
        <v>9143.497499999994</v>
      </c>
      <c r="CN340" s="283">
        <v>9094.4149999999954</v>
      </c>
      <c r="CO340" s="283">
        <v>9045.3324999999968</v>
      </c>
      <c r="CP340" s="283">
        <v>8996.25</v>
      </c>
      <c r="CQ340" s="283">
        <v>8943.8974999999991</v>
      </c>
      <c r="CR340" s="283">
        <v>8891.5449999999983</v>
      </c>
      <c r="CS340" s="283">
        <v>8839.1924999999974</v>
      </c>
      <c r="CT340" s="283">
        <v>8786.8399999999965</v>
      </c>
      <c r="CU340" s="283">
        <v>8737.0049999999974</v>
      </c>
      <c r="CV340" s="283">
        <v>8687.1699999999983</v>
      </c>
      <c r="CW340" s="283">
        <v>8637.3349999999991</v>
      </c>
      <c r="CX340" s="283">
        <v>8587.5</v>
      </c>
      <c r="CY340" s="283">
        <v>8516.869999999999</v>
      </c>
      <c r="CZ340" s="283">
        <v>8446.24</v>
      </c>
      <c r="DA340" s="283">
        <v>8375.61</v>
      </c>
      <c r="DB340" s="283">
        <v>8304.9800000000014</v>
      </c>
    </row>
    <row r="341" spans="5:106" s="283" customFormat="1">
      <c r="E341" s="283">
        <v>20</v>
      </c>
      <c r="F341" s="284">
        <v>13410.399999999987</v>
      </c>
      <c r="G341" s="283">
        <v>13400.375999999987</v>
      </c>
      <c r="H341" s="283">
        <v>13390.351999999988</v>
      </c>
      <c r="I341" s="283">
        <v>13380.327999999989</v>
      </c>
      <c r="J341" s="283">
        <v>13370.303999999989</v>
      </c>
      <c r="K341" s="283">
        <v>13360.27999999999</v>
      </c>
      <c r="L341" s="283">
        <v>13350.25599999999</v>
      </c>
      <c r="M341" s="283">
        <v>13340.231999999991</v>
      </c>
      <c r="N341" s="283">
        <v>13330.207999999991</v>
      </c>
      <c r="O341" s="283">
        <v>13320.183999999992</v>
      </c>
      <c r="P341" s="283">
        <v>13310.159999999993</v>
      </c>
      <c r="Q341" s="283">
        <v>13301.143999999993</v>
      </c>
      <c r="R341" s="283">
        <v>13292.127999999992</v>
      </c>
      <c r="S341" s="283">
        <v>13283.11199999999</v>
      </c>
      <c r="T341" s="283">
        <v>13274.09599999999</v>
      </c>
      <c r="U341" s="283">
        <v>13265.079999999989</v>
      </c>
      <c r="V341" s="283">
        <v>13256.063999999988</v>
      </c>
      <c r="W341" s="283">
        <v>13247.047999999986</v>
      </c>
      <c r="X341" s="283">
        <v>13238.031999999985</v>
      </c>
      <c r="Y341" s="283">
        <v>13229.015999999983</v>
      </c>
      <c r="Z341" s="283">
        <v>13219.999999999982</v>
      </c>
      <c r="AA341" s="283">
        <v>13199.999999999982</v>
      </c>
      <c r="AB341" s="283">
        <v>13179.999999999982</v>
      </c>
      <c r="AC341" s="283">
        <v>13159.999999999982</v>
      </c>
      <c r="AD341" s="283">
        <v>13139.999999999982</v>
      </c>
      <c r="AE341" s="283">
        <v>13119.999999999982</v>
      </c>
      <c r="AF341" s="283">
        <v>13099.999999999982</v>
      </c>
      <c r="AG341" s="283">
        <v>13079.999999999982</v>
      </c>
      <c r="AH341" s="283">
        <v>13059.999999999982</v>
      </c>
      <c r="AI341" s="283">
        <v>13039.999999999982</v>
      </c>
      <c r="AJ341" s="283">
        <v>12925.200000000004</v>
      </c>
      <c r="AK341" s="283">
        <v>12896.500000000025</v>
      </c>
      <c r="AL341" s="283">
        <v>12777.199999999977</v>
      </c>
      <c r="AM341" s="283">
        <v>12661.2</v>
      </c>
      <c r="AN341" s="283">
        <v>12629.800000000017</v>
      </c>
      <c r="AO341" s="283">
        <v>12517.400000000011</v>
      </c>
      <c r="AP341" s="283">
        <v>12486.000000000025</v>
      </c>
      <c r="AQ341" s="283">
        <v>12373.900000000025</v>
      </c>
      <c r="AR341" s="283">
        <v>12265.7</v>
      </c>
      <c r="AS341" s="283">
        <v>12232.799999999983</v>
      </c>
      <c r="AT341" s="283">
        <v>12124</v>
      </c>
      <c r="AU341" s="283">
        <v>12033.515000000003</v>
      </c>
      <c r="AV341" s="283">
        <v>11943.030000000008</v>
      </c>
      <c r="AW341" s="283">
        <v>11852.545000000013</v>
      </c>
      <c r="AX341" s="283">
        <v>11762.060000000018</v>
      </c>
      <c r="AY341" s="283">
        <v>11684.232500000016</v>
      </c>
      <c r="AZ341" s="283">
        <v>11606.405000000013</v>
      </c>
      <c r="BA341" s="283">
        <v>11528.57750000001</v>
      </c>
      <c r="BB341" s="283">
        <v>11450.750000000007</v>
      </c>
      <c r="BC341" s="283">
        <v>11381.812500000005</v>
      </c>
      <c r="BD341" s="283">
        <v>11312.875000000004</v>
      </c>
      <c r="BE341" s="283">
        <v>11243.937500000002</v>
      </c>
      <c r="BF341" s="283">
        <v>11175</v>
      </c>
      <c r="BG341" s="283">
        <v>11110.845000000005</v>
      </c>
      <c r="BH341" s="283">
        <v>11046.690000000008</v>
      </c>
      <c r="BI341" s="283">
        <v>10982.535000000011</v>
      </c>
      <c r="BJ341" s="283">
        <v>10918.380000000014</v>
      </c>
      <c r="BK341" s="283">
        <v>10859.455000000009</v>
      </c>
      <c r="BL341" s="283">
        <v>10800.530000000006</v>
      </c>
      <c r="BM341" s="283">
        <v>10741.605000000003</v>
      </c>
      <c r="BN341" s="283">
        <v>10682.679999999998</v>
      </c>
      <c r="BO341" s="283">
        <v>10605.272500000003</v>
      </c>
      <c r="BP341" s="283">
        <v>10527.865000000005</v>
      </c>
      <c r="BQ341" s="283">
        <v>10450.45750000001</v>
      </c>
      <c r="BR341" s="283">
        <v>10373.050000000014</v>
      </c>
      <c r="BS341" s="283">
        <v>10294.582500000015</v>
      </c>
      <c r="BT341" s="283">
        <v>10216.115000000014</v>
      </c>
      <c r="BU341" s="283">
        <v>10137.647500000014</v>
      </c>
      <c r="BV341" s="283">
        <v>10059.180000000015</v>
      </c>
      <c r="BW341" s="283">
        <v>9998.8650000000143</v>
      </c>
      <c r="BX341" s="283">
        <v>9938.5500000000138</v>
      </c>
      <c r="BY341" s="283">
        <v>9878.2350000000133</v>
      </c>
      <c r="BZ341" s="283">
        <v>9817.9200000000128</v>
      </c>
      <c r="CA341" s="283">
        <v>9767.1400000000085</v>
      </c>
      <c r="CB341" s="283">
        <v>9716.3600000000042</v>
      </c>
      <c r="CC341" s="283">
        <v>9665.58</v>
      </c>
      <c r="CD341" s="283">
        <v>9614.7999999999956</v>
      </c>
      <c r="CE341" s="283">
        <v>9555.9699999999957</v>
      </c>
      <c r="CF341" s="283">
        <v>9497.1399999999958</v>
      </c>
      <c r="CG341" s="283">
        <v>9438.3099999999959</v>
      </c>
      <c r="CH341" s="283">
        <v>9379.4799999999959</v>
      </c>
      <c r="CI341" s="283">
        <v>9314.7624999999935</v>
      </c>
      <c r="CJ341" s="283">
        <v>9250.0449999999928</v>
      </c>
      <c r="CK341" s="283">
        <v>9185.3274999999921</v>
      </c>
      <c r="CL341" s="283">
        <v>9120.6099999999915</v>
      </c>
      <c r="CM341" s="283">
        <v>9071.7074999999932</v>
      </c>
      <c r="CN341" s="283">
        <v>9022.8049999999967</v>
      </c>
      <c r="CO341" s="283">
        <v>8973.9024999999983</v>
      </c>
      <c r="CP341" s="283">
        <v>8925</v>
      </c>
      <c r="CQ341" s="283">
        <v>8872.8174999999992</v>
      </c>
      <c r="CR341" s="283">
        <v>8820.6349999999984</v>
      </c>
      <c r="CS341" s="283">
        <v>8768.4524999999976</v>
      </c>
      <c r="CT341" s="283">
        <v>8716.2699999999968</v>
      </c>
      <c r="CU341" s="283">
        <v>8666.8899999999976</v>
      </c>
      <c r="CV341" s="283">
        <v>8617.5099999999984</v>
      </c>
      <c r="CW341" s="283">
        <v>8568.1299999999992</v>
      </c>
      <c r="CX341" s="283">
        <v>8518.75</v>
      </c>
      <c r="CY341" s="283">
        <v>8447.2724999999991</v>
      </c>
      <c r="CZ341" s="283">
        <v>8375.7950000000001</v>
      </c>
      <c r="DA341" s="283">
        <v>8304.317500000001</v>
      </c>
      <c r="DB341" s="283">
        <v>8232.840000000002</v>
      </c>
    </row>
    <row r="342" spans="5:106" s="283" customFormat="1">
      <c r="E342" s="283">
        <v>21</v>
      </c>
      <c r="F342" s="284">
        <v>13417.599999999988</v>
      </c>
      <c r="G342" s="283">
        <v>13407.522999999986</v>
      </c>
      <c r="H342" s="283">
        <v>13397.445999999987</v>
      </c>
      <c r="I342" s="283">
        <v>13387.368999999988</v>
      </c>
      <c r="J342" s="283">
        <v>13377.291999999989</v>
      </c>
      <c r="K342" s="283">
        <v>13367.214999999989</v>
      </c>
      <c r="L342" s="283">
        <v>13357.13799999999</v>
      </c>
      <c r="M342" s="283">
        <v>13347.060999999991</v>
      </c>
      <c r="N342" s="283">
        <v>13336.983999999991</v>
      </c>
      <c r="O342" s="283">
        <v>13326.906999999992</v>
      </c>
      <c r="P342" s="283">
        <v>13316.829999999993</v>
      </c>
      <c r="Q342" s="283">
        <v>13307.14699999999</v>
      </c>
      <c r="R342" s="283">
        <v>13297.463999999989</v>
      </c>
      <c r="S342" s="283">
        <v>13287.780999999988</v>
      </c>
      <c r="T342" s="283">
        <v>13278.097999999987</v>
      </c>
      <c r="U342" s="283">
        <v>13268.414999999986</v>
      </c>
      <c r="V342" s="283">
        <v>13258.731999999985</v>
      </c>
      <c r="W342" s="283">
        <v>13249.048999999985</v>
      </c>
      <c r="X342" s="283">
        <v>13239.365999999984</v>
      </c>
      <c r="Y342" s="283">
        <v>13229.682999999983</v>
      </c>
      <c r="Z342" s="283">
        <v>13219.999999999982</v>
      </c>
      <c r="AA342" s="283">
        <v>13199.999999999982</v>
      </c>
      <c r="AB342" s="283">
        <v>13179.999999999982</v>
      </c>
      <c r="AC342" s="283">
        <v>13159.999999999982</v>
      </c>
      <c r="AD342" s="283">
        <v>13139.999999999982</v>
      </c>
      <c r="AE342" s="283">
        <v>13119.999999999982</v>
      </c>
      <c r="AF342" s="283">
        <v>13099.999999999982</v>
      </c>
      <c r="AG342" s="283">
        <v>13079.999999999982</v>
      </c>
      <c r="AH342" s="283">
        <v>13059.999999999982</v>
      </c>
      <c r="AI342" s="283">
        <v>12942.970000000008</v>
      </c>
      <c r="AJ342" s="283">
        <v>12830.360000000004</v>
      </c>
      <c r="AK342" s="283">
        <v>12800.630000000025</v>
      </c>
      <c r="AL342" s="283">
        <v>12683.319999999978</v>
      </c>
      <c r="AM342" s="283">
        <v>12569.2</v>
      </c>
      <c r="AN342" s="283">
        <v>12536.860000000017</v>
      </c>
      <c r="AO342" s="283">
        <v>12426.22000000001</v>
      </c>
      <c r="AP342" s="283">
        <v>12393.880000000025</v>
      </c>
      <c r="AQ342" s="283">
        <v>12283.530000000024</v>
      </c>
      <c r="AR342" s="283">
        <v>12176.95</v>
      </c>
      <c r="AS342" s="283">
        <v>12143.159999999983</v>
      </c>
      <c r="AT342" s="283">
        <v>12036</v>
      </c>
      <c r="AU342" s="283">
        <v>11946.570000000003</v>
      </c>
      <c r="AV342" s="283">
        <v>11857.140000000009</v>
      </c>
      <c r="AW342" s="283">
        <v>11767.710000000014</v>
      </c>
      <c r="AX342" s="283">
        <v>11678.280000000017</v>
      </c>
      <c r="AY342" s="283">
        <v>11600.790000000015</v>
      </c>
      <c r="AZ342" s="283">
        <v>11523.300000000012</v>
      </c>
      <c r="BA342" s="283">
        <v>11445.810000000009</v>
      </c>
      <c r="BB342" s="283">
        <v>11368.320000000007</v>
      </c>
      <c r="BC342" s="283">
        <v>11298.740000000005</v>
      </c>
      <c r="BD342" s="283">
        <v>11229.160000000003</v>
      </c>
      <c r="BE342" s="283">
        <v>11159.580000000002</v>
      </c>
      <c r="BF342" s="283">
        <v>11090</v>
      </c>
      <c r="BG342" s="283">
        <v>11026.400000000003</v>
      </c>
      <c r="BH342" s="283">
        <v>10962.800000000007</v>
      </c>
      <c r="BI342" s="283">
        <v>10899.20000000001</v>
      </c>
      <c r="BJ342" s="283">
        <v>10835.600000000013</v>
      </c>
      <c r="BK342" s="283">
        <v>10777.100000000009</v>
      </c>
      <c r="BL342" s="283">
        <v>10718.600000000006</v>
      </c>
      <c r="BM342" s="283">
        <v>10660.100000000002</v>
      </c>
      <c r="BN342" s="283">
        <v>10601.599999999999</v>
      </c>
      <c r="BO342" s="283">
        <v>10524.225000000002</v>
      </c>
      <c r="BP342" s="283">
        <v>10446.850000000006</v>
      </c>
      <c r="BQ342" s="283">
        <v>10369.475000000009</v>
      </c>
      <c r="BR342" s="283">
        <v>10292.100000000013</v>
      </c>
      <c r="BS342" s="283">
        <v>10213.735000000013</v>
      </c>
      <c r="BT342" s="283">
        <v>10135.370000000014</v>
      </c>
      <c r="BU342" s="283">
        <v>10057.005000000014</v>
      </c>
      <c r="BV342" s="283">
        <v>9978.640000000014</v>
      </c>
      <c r="BW342" s="283">
        <v>9919.1175000000148</v>
      </c>
      <c r="BX342" s="283">
        <v>9859.5950000000139</v>
      </c>
      <c r="BY342" s="283">
        <v>9800.072500000013</v>
      </c>
      <c r="BZ342" s="283">
        <v>9740.550000000012</v>
      </c>
      <c r="CA342" s="283">
        <v>9690.0325000000084</v>
      </c>
      <c r="CB342" s="283">
        <v>9639.5150000000031</v>
      </c>
      <c r="CC342" s="283">
        <v>9588.9974999999995</v>
      </c>
      <c r="CD342" s="283">
        <v>9538.4799999999959</v>
      </c>
      <c r="CE342" s="283">
        <v>9480.524999999996</v>
      </c>
      <c r="CF342" s="283">
        <v>9422.5699999999961</v>
      </c>
      <c r="CG342" s="283">
        <v>9364.6149999999961</v>
      </c>
      <c r="CH342" s="283">
        <v>9306.6599999999962</v>
      </c>
      <c r="CI342" s="283">
        <v>9242.1549999999952</v>
      </c>
      <c r="CJ342" s="283">
        <v>9177.6499999999942</v>
      </c>
      <c r="CK342" s="283">
        <v>9113.1449999999932</v>
      </c>
      <c r="CL342" s="283">
        <v>9048.6399999999921</v>
      </c>
      <c r="CM342" s="283">
        <v>8999.9174999999941</v>
      </c>
      <c r="CN342" s="283">
        <v>8951.1949999999961</v>
      </c>
      <c r="CO342" s="283">
        <v>8902.472499999998</v>
      </c>
      <c r="CP342" s="283">
        <v>8853.75</v>
      </c>
      <c r="CQ342" s="283">
        <v>8801.7374999999993</v>
      </c>
      <c r="CR342" s="283">
        <v>8749.7249999999985</v>
      </c>
      <c r="CS342" s="283">
        <v>8697.7124999999978</v>
      </c>
      <c r="CT342" s="283">
        <v>8645.6999999999971</v>
      </c>
      <c r="CU342" s="283">
        <v>8596.7749999999978</v>
      </c>
      <c r="CV342" s="283">
        <v>8547.8499999999985</v>
      </c>
      <c r="CW342" s="283">
        <v>8498.9249999999993</v>
      </c>
      <c r="CX342" s="283">
        <v>8450</v>
      </c>
      <c r="CY342" s="283">
        <v>8377.6749999999993</v>
      </c>
      <c r="CZ342" s="283">
        <v>8305.35</v>
      </c>
      <c r="DA342" s="283">
        <v>8233.0250000000015</v>
      </c>
      <c r="DB342" s="283">
        <v>8160.7000000000016</v>
      </c>
    </row>
    <row r="343" spans="5:106" s="283" customFormat="1">
      <c r="E343" s="283">
        <v>22</v>
      </c>
      <c r="F343" s="284">
        <v>13424.799999999988</v>
      </c>
      <c r="G343" s="283">
        <v>13414.669999999987</v>
      </c>
      <c r="H343" s="283">
        <v>13404.539999999988</v>
      </c>
      <c r="I343" s="283">
        <v>13394.409999999989</v>
      </c>
      <c r="J343" s="283">
        <v>13384.279999999988</v>
      </c>
      <c r="K343" s="283">
        <v>13374.149999999989</v>
      </c>
      <c r="L343" s="283">
        <v>13364.01999999999</v>
      </c>
      <c r="M343" s="283">
        <v>13353.88999999999</v>
      </c>
      <c r="N343" s="283">
        <v>13343.759999999991</v>
      </c>
      <c r="O343" s="283">
        <v>13333.629999999992</v>
      </c>
      <c r="P343" s="283">
        <v>13323.499999999993</v>
      </c>
      <c r="Q343" s="283">
        <v>13313.149999999991</v>
      </c>
      <c r="R343" s="283">
        <v>13302.79999999999</v>
      </c>
      <c r="S343" s="283">
        <v>13292.44999999999</v>
      </c>
      <c r="T343" s="283">
        <v>13282.099999999988</v>
      </c>
      <c r="U343" s="283">
        <v>13271.749999999985</v>
      </c>
      <c r="V343" s="283">
        <v>13261.399999999985</v>
      </c>
      <c r="W343" s="283">
        <v>13251.049999999985</v>
      </c>
      <c r="X343" s="283">
        <v>13240.699999999983</v>
      </c>
      <c r="Y343" s="283">
        <v>13230.349999999982</v>
      </c>
      <c r="Z343" s="283">
        <v>13219.999999999982</v>
      </c>
      <c r="AA343" s="283">
        <v>13199.999999999982</v>
      </c>
      <c r="AB343" s="283">
        <v>13179.999999999982</v>
      </c>
      <c r="AC343" s="283">
        <v>13159.999999999982</v>
      </c>
      <c r="AD343" s="283">
        <v>13139.999999999982</v>
      </c>
      <c r="AE343" s="283">
        <v>13119.999999999982</v>
      </c>
      <c r="AF343" s="283">
        <v>13099.999999999982</v>
      </c>
      <c r="AG343" s="283">
        <v>13079.999999999982</v>
      </c>
      <c r="AH343" s="283">
        <v>12960.760000000002</v>
      </c>
      <c r="AI343" s="283">
        <v>12846.040000000008</v>
      </c>
      <c r="AJ343" s="283">
        <v>12735.520000000004</v>
      </c>
      <c r="AK343" s="283">
        <v>12704.760000000024</v>
      </c>
      <c r="AL343" s="283">
        <v>12589.439999999979</v>
      </c>
      <c r="AM343" s="283">
        <v>12477.2</v>
      </c>
      <c r="AN343" s="283">
        <v>12443.920000000016</v>
      </c>
      <c r="AO343" s="283">
        <v>12335.04000000001</v>
      </c>
      <c r="AP343" s="283">
        <v>12301.760000000024</v>
      </c>
      <c r="AQ343" s="283">
        <v>12193.160000000024</v>
      </c>
      <c r="AR343" s="283">
        <v>12088.2</v>
      </c>
      <c r="AS343" s="283">
        <v>12053.519999999984</v>
      </c>
      <c r="AT343" s="283">
        <v>11948</v>
      </c>
      <c r="AU343" s="283">
        <v>11859.625000000004</v>
      </c>
      <c r="AV343" s="283">
        <v>11771.250000000009</v>
      </c>
      <c r="AW343" s="283">
        <v>11682.875000000013</v>
      </c>
      <c r="AX343" s="283">
        <v>11594.500000000016</v>
      </c>
      <c r="AY343" s="283">
        <v>11517.347500000014</v>
      </c>
      <c r="AZ343" s="283">
        <v>11440.195000000011</v>
      </c>
      <c r="BA343" s="283">
        <v>11363.042500000009</v>
      </c>
      <c r="BB343" s="283">
        <v>11285.890000000007</v>
      </c>
      <c r="BC343" s="283">
        <v>11215.667500000005</v>
      </c>
      <c r="BD343" s="283">
        <v>11145.445000000003</v>
      </c>
      <c r="BE343" s="283">
        <v>11075.222500000002</v>
      </c>
      <c r="BF343" s="283">
        <v>11005</v>
      </c>
      <c r="BG343" s="283">
        <v>10941.955000000002</v>
      </c>
      <c r="BH343" s="283">
        <v>10878.910000000005</v>
      </c>
      <c r="BI343" s="283">
        <v>10815.865000000009</v>
      </c>
      <c r="BJ343" s="283">
        <v>10752.820000000012</v>
      </c>
      <c r="BK343" s="283">
        <v>10694.74500000001</v>
      </c>
      <c r="BL343" s="283">
        <v>10636.670000000006</v>
      </c>
      <c r="BM343" s="283">
        <v>10578.595000000001</v>
      </c>
      <c r="BN343" s="283">
        <v>10520.519999999999</v>
      </c>
      <c r="BO343" s="283">
        <v>10443.177500000002</v>
      </c>
      <c r="BP343" s="283">
        <v>10365.835000000006</v>
      </c>
      <c r="BQ343" s="283">
        <v>10288.492500000009</v>
      </c>
      <c r="BR343" s="283">
        <v>10211.150000000012</v>
      </c>
      <c r="BS343" s="283">
        <v>10132.887500000012</v>
      </c>
      <c r="BT343" s="283">
        <v>10054.625000000013</v>
      </c>
      <c r="BU343" s="283">
        <v>9976.3625000000138</v>
      </c>
      <c r="BV343" s="283">
        <v>9898.1000000000131</v>
      </c>
      <c r="BW343" s="283">
        <v>9839.3700000000135</v>
      </c>
      <c r="BX343" s="283">
        <v>9780.6400000000122</v>
      </c>
      <c r="BY343" s="283">
        <v>9721.9100000000108</v>
      </c>
      <c r="BZ343" s="283">
        <v>9663.1800000000112</v>
      </c>
      <c r="CA343" s="283">
        <v>9612.9250000000065</v>
      </c>
      <c r="CB343" s="283">
        <v>9562.6700000000037</v>
      </c>
      <c r="CC343" s="283">
        <v>9512.4150000000009</v>
      </c>
      <c r="CD343" s="283">
        <v>9462.1599999999962</v>
      </c>
      <c r="CE343" s="283">
        <v>9405.0799999999963</v>
      </c>
      <c r="CF343" s="283">
        <v>9347.9999999999964</v>
      </c>
      <c r="CG343" s="283">
        <v>9290.9199999999964</v>
      </c>
      <c r="CH343" s="283">
        <v>9233.8399999999965</v>
      </c>
      <c r="CI343" s="283">
        <v>9169.5474999999969</v>
      </c>
      <c r="CJ343" s="283">
        <v>9105.2549999999956</v>
      </c>
      <c r="CK343" s="283">
        <v>9040.9624999999942</v>
      </c>
      <c r="CL343" s="283">
        <v>8976.6699999999928</v>
      </c>
      <c r="CM343" s="283">
        <v>8928.1274999999951</v>
      </c>
      <c r="CN343" s="283">
        <v>8879.5849999999955</v>
      </c>
      <c r="CO343" s="283">
        <v>8831.0424999999977</v>
      </c>
      <c r="CP343" s="283">
        <v>8782.5</v>
      </c>
      <c r="CQ343" s="283">
        <v>8730.6574999999993</v>
      </c>
      <c r="CR343" s="283">
        <v>8678.8149999999987</v>
      </c>
      <c r="CS343" s="283">
        <v>8626.972499999998</v>
      </c>
      <c r="CT343" s="283">
        <v>8575.1299999999974</v>
      </c>
      <c r="CU343" s="283">
        <v>8526.659999999998</v>
      </c>
      <c r="CV343" s="283">
        <v>8478.1899999999987</v>
      </c>
      <c r="CW343" s="283">
        <v>8429.7199999999993</v>
      </c>
      <c r="CX343" s="283">
        <v>8381.25</v>
      </c>
      <c r="CY343" s="283">
        <v>8308.0774999999994</v>
      </c>
      <c r="CZ343" s="283">
        <v>8234.9050000000007</v>
      </c>
      <c r="DA343" s="283">
        <v>8161.732500000001</v>
      </c>
      <c r="DB343" s="283">
        <v>8088.5600000000013</v>
      </c>
    </row>
    <row r="344" spans="5:106" s="283" customFormat="1">
      <c r="E344" s="283">
        <v>23</v>
      </c>
      <c r="F344" s="284">
        <v>13431.999999999989</v>
      </c>
      <c r="G344" s="283">
        <v>13421.816999999988</v>
      </c>
      <c r="H344" s="283">
        <v>13411.633999999989</v>
      </c>
      <c r="I344" s="283">
        <v>13401.45099999999</v>
      </c>
      <c r="J344" s="283">
        <v>13391.267999999989</v>
      </c>
      <c r="K344" s="283">
        <v>13381.084999999988</v>
      </c>
      <c r="L344" s="283">
        <v>13370.901999999989</v>
      </c>
      <c r="M344" s="283">
        <v>13360.71899999999</v>
      </c>
      <c r="N344" s="283">
        <v>13350.535999999991</v>
      </c>
      <c r="O344" s="283">
        <v>13340.352999999992</v>
      </c>
      <c r="P344" s="283">
        <v>13330.169999999993</v>
      </c>
      <c r="Q344" s="283">
        <v>13319.152999999991</v>
      </c>
      <c r="R344" s="283">
        <v>13308.135999999991</v>
      </c>
      <c r="S344" s="283">
        <v>13297.118999999992</v>
      </c>
      <c r="T344" s="283">
        <v>13286.10199999999</v>
      </c>
      <c r="U344" s="283">
        <v>13275.084999999988</v>
      </c>
      <c r="V344" s="283">
        <v>13264.067999999988</v>
      </c>
      <c r="W344" s="283">
        <v>13253.050999999987</v>
      </c>
      <c r="X344" s="283">
        <v>13242.033999999985</v>
      </c>
      <c r="Y344" s="283">
        <v>13231.016999999983</v>
      </c>
      <c r="Z344" s="283">
        <v>13219.999999999982</v>
      </c>
      <c r="AA344" s="283">
        <v>13199.999999999982</v>
      </c>
      <c r="AB344" s="283">
        <v>13179.999999999982</v>
      </c>
      <c r="AC344" s="283">
        <v>13159.999999999982</v>
      </c>
      <c r="AD344" s="283">
        <v>13139.999999999982</v>
      </c>
      <c r="AE344" s="283">
        <v>13119.999999999982</v>
      </c>
      <c r="AF344" s="283">
        <v>13099.999999999982</v>
      </c>
      <c r="AG344" s="283">
        <v>12979.20000000001</v>
      </c>
      <c r="AH344" s="283">
        <v>12861.590000000002</v>
      </c>
      <c r="AI344" s="283">
        <v>12749.110000000008</v>
      </c>
      <c r="AJ344" s="283">
        <v>12640.680000000004</v>
      </c>
      <c r="AK344" s="283">
        <v>12608.890000000023</v>
      </c>
      <c r="AL344" s="283">
        <v>12495.559999999979</v>
      </c>
      <c r="AM344" s="283">
        <v>12385.2</v>
      </c>
      <c r="AN344" s="283">
        <v>12350.980000000016</v>
      </c>
      <c r="AO344" s="283">
        <v>12243.86000000001</v>
      </c>
      <c r="AP344" s="283">
        <v>12209.640000000023</v>
      </c>
      <c r="AQ344" s="283">
        <v>12102.790000000023</v>
      </c>
      <c r="AR344" s="283">
        <v>11999.45</v>
      </c>
      <c r="AS344" s="283">
        <v>11963.879999999985</v>
      </c>
      <c r="AT344" s="283">
        <v>11860</v>
      </c>
      <c r="AU344" s="283">
        <v>11772.680000000004</v>
      </c>
      <c r="AV344" s="283">
        <v>11685.360000000008</v>
      </c>
      <c r="AW344" s="283">
        <v>11598.040000000012</v>
      </c>
      <c r="AX344" s="283">
        <v>11510.720000000016</v>
      </c>
      <c r="AY344" s="283">
        <v>11433.905000000013</v>
      </c>
      <c r="AZ344" s="283">
        <v>11357.090000000011</v>
      </c>
      <c r="BA344" s="283">
        <v>11280.275000000009</v>
      </c>
      <c r="BB344" s="283">
        <v>11203.460000000006</v>
      </c>
      <c r="BC344" s="283">
        <v>11132.595000000005</v>
      </c>
      <c r="BD344" s="283">
        <v>11061.730000000003</v>
      </c>
      <c r="BE344" s="283">
        <v>10990.865000000002</v>
      </c>
      <c r="BF344" s="283">
        <v>10920</v>
      </c>
      <c r="BG344" s="283">
        <v>10857.510000000002</v>
      </c>
      <c r="BH344" s="283">
        <v>10795.020000000006</v>
      </c>
      <c r="BI344" s="283">
        <v>10732.53000000001</v>
      </c>
      <c r="BJ344" s="283">
        <v>10670.040000000012</v>
      </c>
      <c r="BK344" s="283">
        <v>10612.390000000009</v>
      </c>
      <c r="BL344" s="283">
        <v>10554.740000000005</v>
      </c>
      <c r="BM344" s="283">
        <v>10497.090000000002</v>
      </c>
      <c r="BN344" s="283">
        <v>10439.439999999999</v>
      </c>
      <c r="BO344" s="283">
        <v>10362.130000000001</v>
      </c>
      <c r="BP344" s="283">
        <v>10284.820000000005</v>
      </c>
      <c r="BQ344" s="283">
        <v>10207.510000000009</v>
      </c>
      <c r="BR344" s="283">
        <v>10130.200000000012</v>
      </c>
      <c r="BS344" s="283">
        <v>10052.040000000012</v>
      </c>
      <c r="BT344" s="283">
        <v>9973.8800000000119</v>
      </c>
      <c r="BU344" s="283">
        <v>9895.7200000000121</v>
      </c>
      <c r="BV344" s="283">
        <v>9817.5600000000122</v>
      </c>
      <c r="BW344" s="283">
        <v>9759.6225000000122</v>
      </c>
      <c r="BX344" s="283">
        <v>9701.6850000000104</v>
      </c>
      <c r="BY344" s="283">
        <v>9643.7475000000104</v>
      </c>
      <c r="BZ344" s="283">
        <v>9585.8100000000104</v>
      </c>
      <c r="CA344" s="283">
        <v>9535.8175000000083</v>
      </c>
      <c r="CB344" s="283">
        <v>9485.8250000000044</v>
      </c>
      <c r="CC344" s="283">
        <v>9435.8325000000004</v>
      </c>
      <c r="CD344" s="283">
        <v>9385.8399999999965</v>
      </c>
      <c r="CE344" s="283">
        <v>9329.6349999999966</v>
      </c>
      <c r="CF344" s="283">
        <v>9273.4299999999967</v>
      </c>
      <c r="CG344" s="283">
        <v>9217.2249999999967</v>
      </c>
      <c r="CH344" s="283">
        <v>9161.0199999999968</v>
      </c>
      <c r="CI344" s="283">
        <v>9096.9399999999951</v>
      </c>
      <c r="CJ344" s="283">
        <v>9032.8599999999951</v>
      </c>
      <c r="CK344" s="283">
        <v>8968.7799999999952</v>
      </c>
      <c r="CL344" s="283">
        <v>8904.6999999999935</v>
      </c>
      <c r="CM344" s="283">
        <v>8856.3374999999942</v>
      </c>
      <c r="CN344" s="283">
        <v>8807.9749999999967</v>
      </c>
      <c r="CO344" s="283">
        <v>8759.6124999999993</v>
      </c>
      <c r="CP344" s="283">
        <v>8711.25</v>
      </c>
      <c r="CQ344" s="283">
        <v>8659.5774999999994</v>
      </c>
      <c r="CR344" s="283">
        <v>8607.9049999999988</v>
      </c>
      <c r="CS344" s="283">
        <v>8556.2324999999983</v>
      </c>
      <c r="CT344" s="283">
        <v>8504.5599999999977</v>
      </c>
      <c r="CU344" s="283">
        <v>8456.5449999999983</v>
      </c>
      <c r="CV344" s="283">
        <v>8408.5299999999988</v>
      </c>
      <c r="CW344" s="283">
        <v>8360.5149999999994</v>
      </c>
      <c r="CX344" s="283">
        <v>8312.5</v>
      </c>
      <c r="CY344" s="283">
        <v>8238.48</v>
      </c>
      <c r="CZ344" s="283">
        <v>8164.46</v>
      </c>
      <c r="DA344" s="283">
        <v>8090.4400000000005</v>
      </c>
      <c r="DB344" s="283">
        <v>8016.420000000001</v>
      </c>
    </row>
    <row r="345" spans="5:106" s="283" customFormat="1">
      <c r="E345" s="283">
        <v>24</v>
      </c>
      <c r="F345" s="284">
        <v>13439.19999999999</v>
      </c>
      <c r="G345" s="283">
        <v>13428.963999999989</v>
      </c>
      <c r="H345" s="283">
        <v>13418.72799999999</v>
      </c>
      <c r="I345" s="283">
        <v>13408.491999999991</v>
      </c>
      <c r="J345" s="283">
        <v>13398.25599999999</v>
      </c>
      <c r="K345" s="283">
        <v>13388.01999999999</v>
      </c>
      <c r="L345" s="283">
        <v>13377.783999999991</v>
      </c>
      <c r="M345" s="283">
        <v>13367.547999999992</v>
      </c>
      <c r="N345" s="283">
        <v>13357.311999999991</v>
      </c>
      <c r="O345" s="283">
        <v>13347.075999999992</v>
      </c>
      <c r="P345" s="283">
        <v>13336.839999999993</v>
      </c>
      <c r="Q345" s="283">
        <v>13325.155999999992</v>
      </c>
      <c r="R345" s="283">
        <v>13313.471999999991</v>
      </c>
      <c r="S345" s="283">
        <v>13301.78799999999</v>
      </c>
      <c r="T345" s="283">
        <v>13290.103999999988</v>
      </c>
      <c r="U345" s="283">
        <v>13278.419999999987</v>
      </c>
      <c r="V345" s="283">
        <v>13266.735999999986</v>
      </c>
      <c r="W345" s="283">
        <v>13255.051999999985</v>
      </c>
      <c r="X345" s="283">
        <v>13243.367999999984</v>
      </c>
      <c r="Y345" s="283">
        <v>13231.683999999983</v>
      </c>
      <c r="Z345" s="283">
        <v>13219.999999999982</v>
      </c>
      <c r="AA345" s="283">
        <v>13199.999999999982</v>
      </c>
      <c r="AB345" s="283">
        <v>13179.999999999982</v>
      </c>
      <c r="AC345" s="283">
        <v>13159.999999999982</v>
      </c>
      <c r="AD345" s="283">
        <v>13139.999999999982</v>
      </c>
      <c r="AE345" s="283">
        <v>13018</v>
      </c>
      <c r="AF345" s="283">
        <v>12994.600000000009</v>
      </c>
      <c r="AG345" s="283">
        <v>12877.600000000009</v>
      </c>
      <c r="AH345" s="283">
        <v>12762.420000000002</v>
      </c>
      <c r="AI345" s="283">
        <v>12652.180000000008</v>
      </c>
      <c r="AJ345" s="283">
        <v>12545.840000000004</v>
      </c>
      <c r="AK345" s="283">
        <v>12513.020000000022</v>
      </c>
      <c r="AL345" s="283">
        <v>12401.67999999998</v>
      </c>
      <c r="AM345" s="283">
        <v>12293.2</v>
      </c>
      <c r="AN345" s="283">
        <v>12258.040000000015</v>
      </c>
      <c r="AO345" s="283">
        <v>12152.680000000009</v>
      </c>
      <c r="AP345" s="283">
        <v>12117.520000000022</v>
      </c>
      <c r="AQ345" s="283">
        <v>12012.420000000022</v>
      </c>
      <c r="AR345" s="283">
        <v>11910.7</v>
      </c>
      <c r="AS345" s="283">
        <v>11874.239999999985</v>
      </c>
      <c r="AT345" s="283">
        <v>11772</v>
      </c>
      <c r="AU345" s="283">
        <v>11685.735000000004</v>
      </c>
      <c r="AV345" s="283">
        <v>11599.470000000007</v>
      </c>
      <c r="AW345" s="283">
        <v>11513.205000000011</v>
      </c>
      <c r="AX345" s="283">
        <v>11426.940000000015</v>
      </c>
      <c r="AY345" s="283">
        <v>11350.462500000012</v>
      </c>
      <c r="AZ345" s="283">
        <v>11273.985000000011</v>
      </c>
      <c r="BA345" s="283">
        <v>11197.507500000009</v>
      </c>
      <c r="BB345" s="283">
        <v>11121.030000000006</v>
      </c>
      <c r="BC345" s="283">
        <v>11049.522500000005</v>
      </c>
      <c r="BD345" s="283">
        <v>10978.015000000003</v>
      </c>
      <c r="BE345" s="283">
        <v>10906.507500000002</v>
      </c>
      <c r="BF345" s="283">
        <v>10835</v>
      </c>
      <c r="BG345" s="283">
        <v>10773.065000000002</v>
      </c>
      <c r="BH345" s="283">
        <v>10711.130000000006</v>
      </c>
      <c r="BI345" s="283">
        <v>10649.195000000009</v>
      </c>
      <c r="BJ345" s="283">
        <v>10587.260000000011</v>
      </c>
      <c r="BK345" s="283">
        <v>10530.035000000007</v>
      </c>
      <c r="BL345" s="283">
        <v>10472.810000000005</v>
      </c>
      <c r="BM345" s="283">
        <v>10415.585000000003</v>
      </c>
      <c r="BN345" s="283">
        <v>10358.359999999999</v>
      </c>
      <c r="BO345" s="283">
        <v>10281.0825</v>
      </c>
      <c r="BP345" s="283">
        <v>10203.805000000004</v>
      </c>
      <c r="BQ345" s="283">
        <v>10126.527500000007</v>
      </c>
      <c r="BR345" s="283">
        <v>10049.250000000011</v>
      </c>
      <c r="BS345" s="283">
        <v>9971.1925000000119</v>
      </c>
      <c r="BT345" s="283">
        <v>9893.1350000000111</v>
      </c>
      <c r="BU345" s="283">
        <v>9815.0775000000103</v>
      </c>
      <c r="BV345" s="283">
        <v>9737.0200000000114</v>
      </c>
      <c r="BW345" s="283">
        <v>9679.8750000000109</v>
      </c>
      <c r="BX345" s="283">
        <v>9622.7300000000105</v>
      </c>
      <c r="BY345" s="283">
        <v>9565.58500000001</v>
      </c>
      <c r="BZ345" s="283">
        <v>9508.4400000000096</v>
      </c>
      <c r="CA345" s="283">
        <v>9458.7100000000064</v>
      </c>
      <c r="CB345" s="283">
        <v>9408.9800000000032</v>
      </c>
      <c r="CC345" s="283">
        <v>9359.25</v>
      </c>
      <c r="CD345" s="283">
        <v>9309.5199999999968</v>
      </c>
      <c r="CE345" s="283">
        <v>9254.1899999999969</v>
      </c>
      <c r="CF345" s="283">
        <v>9198.8599999999969</v>
      </c>
      <c r="CG345" s="283">
        <v>9143.529999999997</v>
      </c>
      <c r="CH345" s="283">
        <v>9088.1999999999971</v>
      </c>
      <c r="CI345" s="283">
        <v>9024.3324999999968</v>
      </c>
      <c r="CJ345" s="283">
        <v>8960.4649999999947</v>
      </c>
      <c r="CK345" s="283">
        <v>8896.5974999999944</v>
      </c>
      <c r="CL345" s="283">
        <v>8832.7299999999941</v>
      </c>
      <c r="CM345" s="283">
        <v>8784.5474999999969</v>
      </c>
      <c r="CN345" s="283">
        <v>8736.364999999998</v>
      </c>
      <c r="CO345" s="283">
        <v>8688.182499999999</v>
      </c>
      <c r="CP345" s="283">
        <v>8640</v>
      </c>
      <c r="CQ345" s="283">
        <v>8588.4974999999995</v>
      </c>
      <c r="CR345" s="283">
        <v>8536.994999999999</v>
      </c>
      <c r="CS345" s="283">
        <v>8485.4924999999985</v>
      </c>
      <c r="CT345" s="283">
        <v>8433.989999999998</v>
      </c>
      <c r="CU345" s="283">
        <v>8386.4299999999985</v>
      </c>
      <c r="CV345" s="283">
        <v>8338.869999999999</v>
      </c>
      <c r="CW345" s="283">
        <v>8291.31</v>
      </c>
      <c r="CX345" s="283">
        <v>8243.75</v>
      </c>
      <c r="CY345" s="283">
        <v>8168.8824999999997</v>
      </c>
      <c r="CZ345" s="283">
        <v>8094.0150000000003</v>
      </c>
      <c r="DA345" s="283">
        <v>8019.1475000000009</v>
      </c>
      <c r="DB345" s="283">
        <v>7944.2800000000007</v>
      </c>
    </row>
    <row r="346" spans="5:106" s="283" customFormat="1">
      <c r="E346" s="283">
        <v>25</v>
      </c>
      <c r="F346" s="284">
        <v>13446.399999999991</v>
      </c>
      <c r="G346" s="283">
        <v>13436.11099999999</v>
      </c>
      <c r="H346" s="283">
        <v>13425.821999999991</v>
      </c>
      <c r="I346" s="283">
        <v>13415.532999999992</v>
      </c>
      <c r="J346" s="283">
        <v>13405.243999999992</v>
      </c>
      <c r="K346" s="283">
        <v>13394.954999999991</v>
      </c>
      <c r="L346" s="283">
        <v>13384.665999999992</v>
      </c>
      <c r="M346" s="283">
        <v>13374.376999999993</v>
      </c>
      <c r="N346" s="283">
        <v>13364.087999999992</v>
      </c>
      <c r="O346" s="283">
        <v>13353.798999999992</v>
      </c>
      <c r="P346" s="283">
        <v>13343.509999999993</v>
      </c>
      <c r="Q346" s="283">
        <v>13331.158999999992</v>
      </c>
      <c r="R346" s="283">
        <v>13318.80799999999</v>
      </c>
      <c r="S346" s="283">
        <v>13306.456999999988</v>
      </c>
      <c r="T346" s="283">
        <v>13294.105999999987</v>
      </c>
      <c r="U346" s="283">
        <v>13281.754999999986</v>
      </c>
      <c r="V346" s="283">
        <v>13269.403999999984</v>
      </c>
      <c r="W346" s="283">
        <v>13257.052999999984</v>
      </c>
      <c r="X346" s="283">
        <v>13244.701999999983</v>
      </c>
      <c r="Y346" s="283">
        <v>13232.350999999982</v>
      </c>
      <c r="Z346" s="283">
        <v>13219.999999999982</v>
      </c>
      <c r="AA346" s="283">
        <v>13199.999999999982</v>
      </c>
      <c r="AB346" s="283">
        <v>13179.999999999982</v>
      </c>
      <c r="AC346" s="283">
        <v>13056.5</v>
      </c>
      <c r="AD346" s="283">
        <v>13034.500000000018</v>
      </c>
      <c r="AE346" s="283">
        <v>12915</v>
      </c>
      <c r="AF346" s="283">
        <v>12890.500000000009</v>
      </c>
      <c r="AG346" s="283">
        <v>12776.000000000009</v>
      </c>
      <c r="AH346" s="283">
        <v>12663.250000000002</v>
      </c>
      <c r="AI346" s="283">
        <v>12555.250000000007</v>
      </c>
      <c r="AJ346" s="283">
        <v>12451.000000000004</v>
      </c>
      <c r="AK346" s="283">
        <v>12417.150000000021</v>
      </c>
      <c r="AL346" s="283">
        <v>12307.799999999981</v>
      </c>
      <c r="AM346" s="283">
        <v>12201.2</v>
      </c>
      <c r="AN346" s="283">
        <v>12165.100000000015</v>
      </c>
      <c r="AO346" s="283">
        <v>12061.500000000009</v>
      </c>
      <c r="AP346" s="283">
        <v>12025.400000000021</v>
      </c>
      <c r="AQ346" s="283">
        <v>11922.050000000021</v>
      </c>
      <c r="AR346" s="283">
        <v>11821.95</v>
      </c>
      <c r="AS346" s="283">
        <v>11784.599999999986</v>
      </c>
      <c r="AT346" s="283">
        <v>11684</v>
      </c>
      <c r="AU346" s="283">
        <v>11598.790000000005</v>
      </c>
      <c r="AV346" s="283">
        <v>11513.580000000007</v>
      </c>
      <c r="AW346" s="283">
        <v>11428.37000000001</v>
      </c>
      <c r="AX346" s="283">
        <v>11343.160000000014</v>
      </c>
      <c r="AY346" s="283">
        <v>11267.020000000011</v>
      </c>
      <c r="AZ346" s="283">
        <v>11190.88000000001</v>
      </c>
      <c r="BA346" s="283">
        <v>11114.740000000009</v>
      </c>
      <c r="BB346" s="283">
        <v>11038.600000000006</v>
      </c>
      <c r="BC346" s="283">
        <v>10966.450000000004</v>
      </c>
      <c r="BD346" s="283">
        <v>10894.300000000003</v>
      </c>
      <c r="BE346" s="283">
        <v>10822.150000000001</v>
      </c>
      <c r="BF346" s="283">
        <v>10750</v>
      </c>
      <c r="BG346" s="283">
        <v>10688.620000000003</v>
      </c>
      <c r="BH346" s="283">
        <v>10627.240000000005</v>
      </c>
      <c r="BI346" s="283">
        <v>10565.860000000008</v>
      </c>
      <c r="BJ346" s="283">
        <v>10504.48000000001</v>
      </c>
      <c r="BK346" s="283">
        <v>10447.680000000008</v>
      </c>
      <c r="BL346" s="283">
        <v>10390.880000000005</v>
      </c>
      <c r="BM346" s="283">
        <v>10334.080000000002</v>
      </c>
      <c r="BN346" s="283">
        <v>10277.279999999999</v>
      </c>
      <c r="BO346" s="283">
        <v>10200.035000000002</v>
      </c>
      <c r="BP346" s="283">
        <v>10122.790000000005</v>
      </c>
      <c r="BQ346" s="283">
        <v>10045.545000000007</v>
      </c>
      <c r="BR346" s="283">
        <v>9968.3000000000102</v>
      </c>
      <c r="BS346" s="283">
        <v>9890.3450000000103</v>
      </c>
      <c r="BT346" s="283">
        <v>9812.3900000000103</v>
      </c>
      <c r="BU346" s="283">
        <v>9734.4350000000104</v>
      </c>
      <c r="BV346" s="283">
        <v>9656.4800000000105</v>
      </c>
      <c r="BW346" s="283">
        <v>9600.1275000000096</v>
      </c>
      <c r="BX346" s="283">
        <v>9543.7750000000106</v>
      </c>
      <c r="BY346" s="283">
        <v>9487.4225000000097</v>
      </c>
      <c r="BZ346" s="283">
        <v>9431.0700000000088</v>
      </c>
      <c r="CA346" s="283">
        <v>9381.6025000000045</v>
      </c>
      <c r="CB346" s="283">
        <v>9332.135000000002</v>
      </c>
      <c r="CC346" s="283">
        <v>9282.6674999999996</v>
      </c>
      <c r="CD346" s="283">
        <v>9233.1999999999971</v>
      </c>
      <c r="CE346" s="283">
        <v>9178.7449999999972</v>
      </c>
      <c r="CF346" s="283">
        <v>9124.2899999999972</v>
      </c>
      <c r="CG346" s="283">
        <v>9069.8349999999973</v>
      </c>
      <c r="CH346" s="283">
        <v>9015.3799999999974</v>
      </c>
      <c r="CI346" s="283">
        <v>8951.7249999999967</v>
      </c>
      <c r="CJ346" s="283">
        <v>8888.0699999999961</v>
      </c>
      <c r="CK346" s="283">
        <v>8824.4149999999954</v>
      </c>
      <c r="CL346" s="283">
        <v>8760.7599999999948</v>
      </c>
      <c r="CM346" s="283">
        <v>8712.7574999999961</v>
      </c>
      <c r="CN346" s="283">
        <v>8664.7549999999974</v>
      </c>
      <c r="CO346" s="283">
        <v>8616.7524999999987</v>
      </c>
      <c r="CP346" s="283">
        <v>8568.75</v>
      </c>
      <c r="CQ346" s="283">
        <v>8517.4174999999996</v>
      </c>
      <c r="CR346" s="283">
        <v>8466.0849999999991</v>
      </c>
      <c r="CS346" s="283">
        <v>8414.7524999999987</v>
      </c>
      <c r="CT346" s="283">
        <v>8363.4199999999983</v>
      </c>
      <c r="CU346" s="283">
        <v>8316.3149999999987</v>
      </c>
      <c r="CV346" s="283">
        <v>8269.2099999999991</v>
      </c>
      <c r="CW346" s="283">
        <v>8222.1049999999996</v>
      </c>
      <c r="CX346" s="283">
        <v>8175</v>
      </c>
      <c r="CY346" s="283">
        <v>8099.2849999999999</v>
      </c>
      <c r="CZ346" s="283">
        <v>8023.5700000000006</v>
      </c>
      <c r="DA346" s="283">
        <v>7947.8550000000005</v>
      </c>
      <c r="DB346" s="283">
        <v>7872.14</v>
      </c>
    </row>
    <row r="347" spans="5:106" s="283" customFormat="1">
      <c r="E347" s="283">
        <v>26</v>
      </c>
      <c r="F347" s="284">
        <v>13453.599999999991</v>
      </c>
      <c r="G347" s="283">
        <v>13443.257999999991</v>
      </c>
      <c r="H347" s="283">
        <v>13432.915999999992</v>
      </c>
      <c r="I347" s="283">
        <v>13422.573999999993</v>
      </c>
      <c r="J347" s="283">
        <v>13412.231999999993</v>
      </c>
      <c r="K347" s="283">
        <v>13401.889999999992</v>
      </c>
      <c r="L347" s="283">
        <v>13391.547999999993</v>
      </c>
      <c r="M347" s="283">
        <v>13381.205999999995</v>
      </c>
      <c r="N347" s="283">
        <v>13370.863999999994</v>
      </c>
      <c r="O347" s="283">
        <v>13360.521999999994</v>
      </c>
      <c r="P347" s="283">
        <v>13350.179999999993</v>
      </c>
      <c r="Q347" s="283">
        <v>13337.62666666666</v>
      </c>
      <c r="R347" s="283">
        <v>13325.073333333326</v>
      </c>
      <c r="S347" s="283">
        <v>13312.519999999993</v>
      </c>
      <c r="T347" s="283">
        <v>13299.96666666666</v>
      </c>
      <c r="U347" s="283">
        <v>13287.413333333327</v>
      </c>
      <c r="V347" s="283">
        <v>13274.859999999993</v>
      </c>
      <c r="W347" s="283">
        <v>13262.30666666666</v>
      </c>
      <c r="X347" s="283">
        <v>13249.753333333327</v>
      </c>
      <c r="Y347" s="283">
        <v>13237.199999999993</v>
      </c>
      <c r="Z347" s="283">
        <v>13115.199999999983</v>
      </c>
      <c r="AA347" s="283">
        <v>13094.400000000009</v>
      </c>
      <c r="AB347" s="283">
        <v>13073.599999999991</v>
      </c>
      <c r="AC347" s="283">
        <v>12952</v>
      </c>
      <c r="AD347" s="283">
        <v>12928.800000000017</v>
      </c>
      <c r="AE347" s="283">
        <v>12812</v>
      </c>
      <c r="AF347" s="283">
        <v>12786.400000000009</v>
      </c>
      <c r="AG347" s="283">
        <v>12674.400000000009</v>
      </c>
      <c r="AH347" s="283">
        <v>12564.080000000002</v>
      </c>
      <c r="AI347" s="283">
        <v>12458.320000000007</v>
      </c>
      <c r="AJ347" s="283">
        <v>12356.160000000003</v>
      </c>
      <c r="AK347" s="283">
        <v>12321.280000000021</v>
      </c>
      <c r="AL347" s="283">
        <v>12213.919999999982</v>
      </c>
      <c r="AM347" s="283">
        <v>12109.2</v>
      </c>
      <c r="AN347" s="283">
        <v>12072.160000000014</v>
      </c>
      <c r="AO347" s="283">
        <v>11970.320000000009</v>
      </c>
      <c r="AP347" s="283">
        <v>11933.280000000021</v>
      </c>
      <c r="AQ347" s="283">
        <v>11831.68000000002</v>
      </c>
      <c r="AR347" s="283">
        <v>11733.2</v>
      </c>
      <c r="AS347" s="283">
        <v>11694.959999999986</v>
      </c>
      <c r="AT347" s="283">
        <v>11596</v>
      </c>
      <c r="AU347" s="283">
        <v>11511.845000000005</v>
      </c>
      <c r="AV347" s="283">
        <v>11427.690000000008</v>
      </c>
      <c r="AW347" s="283">
        <v>11343.535000000011</v>
      </c>
      <c r="AX347" s="283">
        <v>11259.380000000014</v>
      </c>
      <c r="AY347" s="283">
        <v>11183.57750000001</v>
      </c>
      <c r="AZ347" s="283">
        <v>11107.775000000009</v>
      </c>
      <c r="BA347" s="283">
        <v>11031.972500000007</v>
      </c>
      <c r="BB347" s="283">
        <v>10956.170000000006</v>
      </c>
      <c r="BC347" s="283">
        <v>10883.377500000004</v>
      </c>
      <c r="BD347" s="283">
        <v>10810.585000000003</v>
      </c>
      <c r="BE347" s="283">
        <v>10737.792500000001</v>
      </c>
      <c r="BF347" s="283">
        <v>10665</v>
      </c>
      <c r="BG347" s="283">
        <v>10604.175000000003</v>
      </c>
      <c r="BH347" s="283">
        <v>10543.350000000004</v>
      </c>
      <c r="BI347" s="283">
        <v>10482.525000000007</v>
      </c>
      <c r="BJ347" s="283">
        <v>10421.70000000001</v>
      </c>
      <c r="BK347" s="283">
        <v>10365.325000000008</v>
      </c>
      <c r="BL347" s="283">
        <v>10308.950000000004</v>
      </c>
      <c r="BM347" s="283">
        <v>10252.575000000001</v>
      </c>
      <c r="BN347" s="283">
        <v>10196.199999999999</v>
      </c>
      <c r="BO347" s="283">
        <v>10118.987500000003</v>
      </c>
      <c r="BP347" s="283">
        <v>10041.775000000005</v>
      </c>
      <c r="BQ347" s="283">
        <v>9964.5625000000073</v>
      </c>
      <c r="BR347" s="283">
        <v>9887.3500000000095</v>
      </c>
      <c r="BS347" s="283">
        <v>9809.4975000000086</v>
      </c>
      <c r="BT347" s="283">
        <v>9731.6450000000095</v>
      </c>
      <c r="BU347" s="283">
        <v>9653.7925000000105</v>
      </c>
      <c r="BV347" s="283">
        <v>9575.9400000000096</v>
      </c>
      <c r="BW347" s="283">
        <v>9520.3800000000083</v>
      </c>
      <c r="BX347" s="283">
        <v>9464.8200000000088</v>
      </c>
      <c r="BY347" s="283">
        <v>9409.2600000000093</v>
      </c>
      <c r="BZ347" s="283">
        <v>9353.700000000008</v>
      </c>
      <c r="CA347" s="283">
        <v>9304.4950000000063</v>
      </c>
      <c r="CB347" s="283">
        <v>9255.2900000000027</v>
      </c>
      <c r="CC347" s="283">
        <v>9206.0849999999991</v>
      </c>
      <c r="CD347" s="283">
        <v>9156.8799999999974</v>
      </c>
      <c r="CE347" s="283">
        <v>9103.2999999999975</v>
      </c>
      <c r="CF347" s="283">
        <v>9049.7199999999975</v>
      </c>
      <c r="CG347" s="283">
        <v>8996.1399999999976</v>
      </c>
      <c r="CH347" s="283">
        <v>8942.5599999999977</v>
      </c>
      <c r="CI347" s="283">
        <v>8879.1174999999967</v>
      </c>
      <c r="CJ347" s="283">
        <v>8815.6749999999975</v>
      </c>
      <c r="CK347" s="283">
        <v>8752.2324999999964</v>
      </c>
      <c r="CL347" s="283">
        <v>8688.7899999999954</v>
      </c>
      <c r="CM347" s="283">
        <v>8640.9674999999952</v>
      </c>
      <c r="CN347" s="283">
        <v>8593.1449999999968</v>
      </c>
      <c r="CO347" s="283">
        <v>8545.3224999999984</v>
      </c>
      <c r="CP347" s="283">
        <v>8497.5</v>
      </c>
      <c r="CQ347" s="283">
        <v>8446.3374999999996</v>
      </c>
      <c r="CR347" s="283">
        <v>8395.1749999999993</v>
      </c>
      <c r="CS347" s="283">
        <v>8344.0124999999989</v>
      </c>
      <c r="CT347" s="283">
        <v>8292.8499999999985</v>
      </c>
      <c r="CU347" s="283">
        <v>8246.1999999999989</v>
      </c>
      <c r="CV347" s="283">
        <v>8199.5499999999993</v>
      </c>
      <c r="CW347" s="283">
        <v>8152.9</v>
      </c>
      <c r="CX347" s="283">
        <v>8106.25</v>
      </c>
      <c r="CY347" s="283">
        <v>8029.6875</v>
      </c>
      <c r="CZ347" s="283">
        <v>7953.125</v>
      </c>
      <c r="DA347" s="283">
        <v>7876.5625</v>
      </c>
      <c r="DB347" s="283">
        <v>7800</v>
      </c>
    </row>
    <row r="348" spans="5:106" s="283" customFormat="1">
      <c r="E348" s="283">
        <v>27</v>
      </c>
      <c r="F348" s="284">
        <v>13460.799999999992</v>
      </c>
      <c r="G348" s="283">
        <v>13450.404999999992</v>
      </c>
      <c r="H348" s="283">
        <v>13440.009999999993</v>
      </c>
      <c r="I348" s="283">
        <v>13429.614999999994</v>
      </c>
      <c r="J348" s="283">
        <v>13419.219999999994</v>
      </c>
      <c r="K348" s="283">
        <v>13408.824999999993</v>
      </c>
      <c r="L348" s="283">
        <v>13398.429999999995</v>
      </c>
      <c r="M348" s="283">
        <v>13388.034999999994</v>
      </c>
      <c r="N348" s="283">
        <v>13377.639999999994</v>
      </c>
      <c r="O348" s="283">
        <v>13367.244999999994</v>
      </c>
      <c r="P348" s="283">
        <v>13356.849999999993</v>
      </c>
      <c r="Q348" s="283">
        <v>13344.018749999992</v>
      </c>
      <c r="R348" s="283">
        <v>13331.187499999993</v>
      </c>
      <c r="S348" s="283">
        <v>13318.356249999993</v>
      </c>
      <c r="T348" s="283">
        <v>13305.524999999992</v>
      </c>
      <c r="U348" s="283">
        <v>13292.693749999991</v>
      </c>
      <c r="V348" s="283">
        <v>13279.862499999992</v>
      </c>
      <c r="W348" s="283">
        <v>13267.031249999993</v>
      </c>
      <c r="X348" s="283">
        <v>13254.199999999993</v>
      </c>
      <c r="Y348" s="283">
        <v>13130.399999999983</v>
      </c>
      <c r="Z348" s="283">
        <v>13010.399999999983</v>
      </c>
      <c r="AA348" s="283">
        <v>12988.300000000008</v>
      </c>
      <c r="AB348" s="283">
        <v>12966.199999999992</v>
      </c>
      <c r="AC348" s="283">
        <v>12847.5</v>
      </c>
      <c r="AD348" s="283">
        <v>12823.100000000017</v>
      </c>
      <c r="AE348" s="283">
        <v>12709</v>
      </c>
      <c r="AF348" s="283">
        <v>12682.300000000008</v>
      </c>
      <c r="AG348" s="283">
        <v>12572.800000000008</v>
      </c>
      <c r="AH348" s="283">
        <v>12464.910000000002</v>
      </c>
      <c r="AI348" s="283">
        <v>12361.390000000007</v>
      </c>
      <c r="AJ348" s="283">
        <v>12261.320000000003</v>
      </c>
      <c r="AK348" s="283">
        <v>12225.41000000002</v>
      </c>
      <c r="AL348" s="283">
        <v>12120.039999999983</v>
      </c>
      <c r="AM348" s="283">
        <v>12017.2</v>
      </c>
      <c r="AN348" s="283">
        <v>11979.220000000014</v>
      </c>
      <c r="AO348" s="283">
        <v>11879.140000000009</v>
      </c>
      <c r="AP348" s="283">
        <v>11841.16000000002</v>
      </c>
      <c r="AQ348" s="283">
        <v>11741.310000000019</v>
      </c>
      <c r="AR348" s="283">
        <v>11644.45</v>
      </c>
      <c r="AS348" s="283">
        <v>11605.319999999987</v>
      </c>
      <c r="AT348" s="283">
        <v>11508</v>
      </c>
      <c r="AU348" s="283">
        <v>11424.900000000003</v>
      </c>
      <c r="AV348" s="283">
        <v>11341.800000000007</v>
      </c>
      <c r="AW348" s="283">
        <v>11258.70000000001</v>
      </c>
      <c r="AX348" s="283">
        <v>11175.600000000013</v>
      </c>
      <c r="AY348" s="283">
        <v>11100.135000000011</v>
      </c>
      <c r="AZ348" s="283">
        <v>11024.670000000009</v>
      </c>
      <c r="BA348" s="283">
        <v>10949.205000000007</v>
      </c>
      <c r="BB348" s="283">
        <v>10873.740000000005</v>
      </c>
      <c r="BC348" s="283">
        <v>10800.305000000004</v>
      </c>
      <c r="BD348" s="283">
        <v>10726.870000000003</v>
      </c>
      <c r="BE348" s="283">
        <v>10653.435000000001</v>
      </c>
      <c r="BF348" s="283">
        <v>10580</v>
      </c>
      <c r="BG348" s="283">
        <v>10519.730000000003</v>
      </c>
      <c r="BH348" s="283">
        <v>10459.460000000005</v>
      </c>
      <c r="BI348" s="283">
        <v>10399.190000000006</v>
      </c>
      <c r="BJ348" s="283">
        <v>10338.920000000009</v>
      </c>
      <c r="BK348" s="283">
        <v>10282.970000000007</v>
      </c>
      <c r="BL348" s="283">
        <v>10227.020000000004</v>
      </c>
      <c r="BM348" s="283">
        <v>10171.070000000002</v>
      </c>
      <c r="BN348" s="283">
        <v>10115.119999999999</v>
      </c>
      <c r="BO348" s="283">
        <v>10037.940000000002</v>
      </c>
      <c r="BP348" s="283">
        <v>9960.7600000000039</v>
      </c>
      <c r="BQ348" s="283">
        <v>9883.5800000000054</v>
      </c>
      <c r="BR348" s="283">
        <v>9806.4000000000087</v>
      </c>
      <c r="BS348" s="283">
        <v>9728.6500000000087</v>
      </c>
      <c r="BT348" s="283">
        <v>9650.9000000000087</v>
      </c>
      <c r="BU348" s="283">
        <v>9573.1500000000087</v>
      </c>
      <c r="BV348" s="283">
        <v>9495.4000000000087</v>
      </c>
      <c r="BW348" s="283">
        <v>9440.632500000007</v>
      </c>
      <c r="BX348" s="283">
        <v>9385.8650000000071</v>
      </c>
      <c r="BY348" s="283">
        <v>9331.0975000000071</v>
      </c>
      <c r="BZ348" s="283">
        <v>9276.3300000000072</v>
      </c>
      <c r="CA348" s="283">
        <v>9227.3875000000044</v>
      </c>
      <c r="CB348" s="283">
        <v>9178.4450000000033</v>
      </c>
      <c r="CC348" s="283">
        <v>9129.5025000000005</v>
      </c>
      <c r="CD348" s="283">
        <v>9080.5599999999977</v>
      </c>
      <c r="CE348" s="283">
        <v>9027.8549999999977</v>
      </c>
      <c r="CF348" s="283">
        <v>8975.1499999999978</v>
      </c>
      <c r="CG348" s="283">
        <v>8922.4449999999979</v>
      </c>
      <c r="CH348" s="283">
        <v>8869.739999999998</v>
      </c>
      <c r="CI348" s="283">
        <v>8806.5099999999984</v>
      </c>
      <c r="CJ348" s="283">
        <v>8743.279999999997</v>
      </c>
      <c r="CK348" s="283">
        <v>8680.0499999999956</v>
      </c>
      <c r="CL348" s="283">
        <v>8616.8199999999961</v>
      </c>
      <c r="CM348" s="283">
        <v>8569.177499999998</v>
      </c>
      <c r="CN348" s="283">
        <v>8521.534999999998</v>
      </c>
      <c r="CO348" s="283">
        <v>8473.8924999999981</v>
      </c>
      <c r="CP348" s="283">
        <v>8426.25</v>
      </c>
      <c r="CQ348" s="283">
        <v>8375.2574999999997</v>
      </c>
      <c r="CR348" s="283">
        <v>8324.2649999999994</v>
      </c>
      <c r="CS348" s="283">
        <v>8273.2724999999991</v>
      </c>
      <c r="CT348" s="283">
        <v>8222.2799999999988</v>
      </c>
      <c r="CU348" s="283">
        <v>8176.0849999999991</v>
      </c>
      <c r="CV348" s="283">
        <v>8129.8899999999994</v>
      </c>
      <c r="CW348" s="283">
        <v>8083.6949999999997</v>
      </c>
      <c r="CX348" s="283">
        <v>8037.5</v>
      </c>
      <c r="CY348" s="283">
        <v>0</v>
      </c>
      <c r="CZ348" s="283">
        <v>0</v>
      </c>
      <c r="DA348" s="283">
        <v>0</v>
      </c>
      <c r="DB348" s="283">
        <v>0</v>
      </c>
    </row>
    <row r="349" spans="5:106" s="283" customFormat="1">
      <c r="E349" s="283">
        <v>28</v>
      </c>
      <c r="F349" s="284">
        <v>13467.999999999993</v>
      </c>
      <c r="G349" s="283">
        <v>13457.551999999992</v>
      </c>
      <c r="H349" s="283">
        <v>13447.103999999994</v>
      </c>
      <c r="I349" s="283">
        <v>13436.655999999995</v>
      </c>
      <c r="J349" s="283">
        <v>13426.207999999995</v>
      </c>
      <c r="K349" s="283">
        <v>13415.759999999995</v>
      </c>
      <c r="L349" s="283">
        <v>13405.311999999994</v>
      </c>
      <c r="M349" s="283">
        <v>13394.863999999994</v>
      </c>
      <c r="N349" s="283">
        <v>13384.415999999994</v>
      </c>
      <c r="O349" s="283">
        <v>13373.967999999993</v>
      </c>
      <c r="P349" s="283">
        <v>13363.519999999993</v>
      </c>
      <c r="Q349" s="283">
        <v>13350.331428571422</v>
      </c>
      <c r="R349" s="283">
        <v>13337.14285714285</v>
      </c>
      <c r="S349" s="283">
        <v>13323.954285714277</v>
      </c>
      <c r="T349" s="283">
        <v>13310.765714285706</v>
      </c>
      <c r="U349" s="283">
        <v>13297.577142857135</v>
      </c>
      <c r="V349" s="283">
        <v>13284.388571428564</v>
      </c>
      <c r="W349" s="283">
        <v>13271.199999999993</v>
      </c>
      <c r="X349" s="283">
        <v>13146</v>
      </c>
      <c r="Y349" s="283">
        <v>13023.599999999984</v>
      </c>
      <c r="Z349" s="283">
        <v>12905.599999999984</v>
      </c>
      <c r="AA349" s="283">
        <v>12882.200000000008</v>
      </c>
      <c r="AB349" s="283">
        <v>12858.799999999992</v>
      </c>
      <c r="AC349" s="283">
        <v>12743</v>
      </c>
      <c r="AD349" s="283">
        <v>12717.400000000016</v>
      </c>
      <c r="AE349" s="283">
        <v>12606</v>
      </c>
      <c r="AF349" s="283">
        <v>12578.200000000008</v>
      </c>
      <c r="AG349" s="283">
        <v>12471.200000000008</v>
      </c>
      <c r="AH349" s="283">
        <v>12365.740000000002</v>
      </c>
      <c r="AI349" s="283">
        <v>12264.460000000006</v>
      </c>
      <c r="AJ349" s="283">
        <v>12166.480000000003</v>
      </c>
      <c r="AK349" s="283">
        <v>12129.540000000019</v>
      </c>
      <c r="AL349" s="283">
        <v>12026.159999999983</v>
      </c>
      <c r="AM349" s="283">
        <v>11925.2</v>
      </c>
      <c r="AN349" s="283">
        <v>11886.280000000013</v>
      </c>
      <c r="AO349" s="283">
        <v>11787.960000000008</v>
      </c>
      <c r="AP349" s="283">
        <v>11749.040000000019</v>
      </c>
      <c r="AQ349" s="283">
        <v>11650.940000000019</v>
      </c>
      <c r="AR349" s="283">
        <v>11555.7</v>
      </c>
      <c r="AS349" s="283">
        <v>11515.679999999988</v>
      </c>
      <c r="AT349" s="283">
        <v>11420</v>
      </c>
      <c r="AU349" s="283">
        <v>11337.955000000002</v>
      </c>
      <c r="AV349" s="283">
        <v>11255.910000000005</v>
      </c>
      <c r="AW349" s="283">
        <v>11173.865000000009</v>
      </c>
      <c r="AX349" s="283">
        <v>11091.820000000012</v>
      </c>
      <c r="AY349" s="283">
        <v>11016.692500000012</v>
      </c>
      <c r="AZ349" s="283">
        <v>10941.56500000001</v>
      </c>
      <c r="BA349" s="283">
        <v>10866.437500000007</v>
      </c>
      <c r="BB349" s="283">
        <v>10791.310000000005</v>
      </c>
      <c r="BC349" s="283">
        <v>10717.232500000004</v>
      </c>
      <c r="BD349" s="283">
        <v>10643.155000000002</v>
      </c>
      <c r="BE349" s="283">
        <v>10569.077500000001</v>
      </c>
      <c r="BF349" s="283">
        <v>10495</v>
      </c>
      <c r="BG349" s="283">
        <v>10435.285000000003</v>
      </c>
      <c r="BH349" s="283">
        <v>10375.570000000005</v>
      </c>
      <c r="BI349" s="283">
        <v>10315.855000000007</v>
      </c>
      <c r="BJ349" s="283">
        <v>10256.140000000009</v>
      </c>
      <c r="BK349" s="283">
        <v>10200.615000000005</v>
      </c>
      <c r="BL349" s="283">
        <v>10145.090000000004</v>
      </c>
      <c r="BM349" s="283">
        <v>10089.565000000002</v>
      </c>
      <c r="BN349" s="283">
        <v>10034.039999999999</v>
      </c>
      <c r="BO349" s="283">
        <v>9956.8925000000017</v>
      </c>
      <c r="BP349" s="283">
        <v>9879.7450000000026</v>
      </c>
      <c r="BQ349" s="283">
        <v>9802.5975000000053</v>
      </c>
      <c r="BR349" s="283">
        <v>9725.450000000008</v>
      </c>
      <c r="BS349" s="283">
        <v>9647.8025000000089</v>
      </c>
      <c r="BT349" s="283">
        <v>9570.1550000000079</v>
      </c>
      <c r="BU349" s="283">
        <v>9492.507500000007</v>
      </c>
      <c r="BV349" s="283">
        <v>9414.8600000000079</v>
      </c>
      <c r="BW349" s="283">
        <v>9360.8850000000075</v>
      </c>
      <c r="BX349" s="283">
        <v>9306.9100000000071</v>
      </c>
      <c r="BY349" s="283">
        <v>9252.9350000000068</v>
      </c>
      <c r="BZ349" s="283">
        <v>9198.9600000000064</v>
      </c>
      <c r="CA349" s="283">
        <v>9150.2800000000043</v>
      </c>
      <c r="CB349" s="283">
        <v>9101.6000000000022</v>
      </c>
      <c r="CC349" s="283">
        <v>9052.92</v>
      </c>
      <c r="CD349" s="283">
        <v>9004.239999999998</v>
      </c>
      <c r="CE349" s="283">
        <v>8952.409999999998</v>
      </c>
      <c r="CF349" s="283">
        <v>8900.5799999999981</v>
      </c>
      <c r="CG349" s="283">
        <v>8848.7499999999982</v>
      </c>
      <c r="CH349" s="283">
        <v>8796.9199999999983</v>
      </c>
      <c r="CI349" s="283">
        <v>8733.9024999999965</v>
      </c>
      <c r="CJ349" s="283">
        <v>8670.8849999999966</v>
      </c>
      <c r="CK349" s="283">
        <v>8607.8674999999967</v>
      </c>
      <c r="CL349" s="283">
        <v>8544.8499999999967</v>
      </c>
      <c r="CM349" s="283">
        <v>8497.3874999999971</v>
      </c>
      <c r="CN349" s="283">
        <v>8449.9249999999993</v>
      </c>
      <c r="CO349" s="283">
        <v>8402.4624999999996</v>
      </c>
      <c r="CP349" s="283">
        <v>8355</v>
      </c>
      <c r="CQ349" s="283">
        <v>8304.1774999999998</v>
      </c>
      <c r="CR349" s="283">
        <v>8253.3549999999996</v>
      </c>
      <c r="CS349" s="283">
        <v>8202.5324999999993</v>
      </c>
      <c r="CT349" s="283">
        <v>8151.7099999999991</v>
      </c>
      <c r="CU349" s="283">
        <v>8105.9699999999993</v>
      </c>
      <c r="CV349" s="283">
        <v>8060.23</v>
      </c>
      <c r="CW349" s="283">
        <v>8014.49</v>
      </c>
      <c r="CX349" s="283">
        <v>7968.75</v>
      </c>
      <c r="CY349" s="283">
        <v>0</v>
      </c>
      <c r="CZ349" s="283">
        <v>0</v>
      </c>
      <c r="DA349" s="283">
        <v>0</v>
      </c>
      <c r="DB349" s="283">
        <v>0</v>
      </c>
    </row>
    <row r="350" spans="5:106" s="283" customFormat="1">
      <c r="E350" s="283">
        <v>29</v>
      </c>
      <c r="F350" s="284">
        <v>13475.199999999993</v>
      </c>
      <c r="G350" s="283">
        <v>13464.698999999993</v>
      </c>
      <c r="H350" s="283">
        <v>13454.197999999995</v>
      </c>
      <c r="I350" s="283">
        <v>13443.696999999995</v>
      </c>
      <c r="J350" s="283">
        <v>13433.195999999994</v>
      </c>
      <c r="K350" s="283">
        <v>13422.694999999994</v>
      </c>
      <c r="L350" s="283">
        <v>13412.193999999994</v>
      </c>
      <c r="M350" s="283">
        <v>13401.692999999994</v>
      </c>
      <c r="N350" s="283">
        <v>13391.191999999994</v>
      </c>
      <c r="O350" s="283">
        <v>13380.690999999993</v>
      </c>
      <c r="P350" s="283">
        <v>13370.189999999993</v>
      </c>
      <c r="Q350" s="283">
        <v>13356.524999999994</v>
      </c>
      <c r="R350" s="283">
        <v>13342.859999999993</v>
      </c>
      <c r="S350" s="283">
        <v>13329.194999999992</v>
      </c>
      <c r="T350" s="283">
        <v>13315.529999999993</v>
      </c>
      <c r="U350" s="283">
        <v>13301.864999999994</v>
      </c>
      <c r="V350" s="283">
        <v>13288.199999999993</v>
      </c>
      <c r="W350" s="283">
        <v>13159.299999999985</v>
      </c>
      <c r="X350" s="283">
        <v>13037</v>
      </c>
      <c r="Y350" s="283">
        <v>12916.799999999985</v>
      </c>
      <c r="Z350" s="283">
        <v>12800.799999999985</v>
      </c>
      <c r="AA350" s="283">
        <v>12776.100000000008</v>
      </c>
      <c r="AB350" s="283">
        <v>12751.399999999992</v>
      </c>
      <c r="AC350" s="283">
        <v>12638.5</v>
      </c>
      <c r="AD350" s="283">
        <v>12611.700000000015</v>
      </c>
      <c r="AE350" s="283">
        <v>12503</v>
      </c>
      <c r="AF350" s="283">
        <v>12474.100000000008</v>
      </c>
      <c r="AG350" s="283">
        <v>12369.600000000008</v>
      </c>
      <c r="AH350" s="283">
        <v>12266.570000000002</v>
      </c>
      <c r="AI350" s="283">
        <v>12167.530000000006</v>
      </c>
      <c r="AJ350" s="283">
        <v>12071.640000000003</v>
      </c>
      <c r="AK350" s="283">
        <v>12033.670000000018</v>
      </c>
      <c r="AL350" s="283">
        <v>11932.279999999984</v>
      </c>
      <c r="AM350" s="283">
        <v>11833.2</v>
      </c>
      <c r="AN350" s="283">
        <v>11793.340000000013</v>
      </c>
      <c r="AO350" s="283">
        <v>11696.780000000008</v>
      </c>
      <c r="AP350" s="283">
        <v>11656.920000000018</v>
      </c>
      <c r="AQ350" s="283">
        <v>11560.570000000018</v>
      </c>
      <c r="AR350" s="283">
        <v>11466.95</v>
      </c>
      <c r="AS350" s="283">
        <v>11426.039999999988</v>
      </c>
      <c r="AT350" s="283">
        <v>11332</v>
      </c>
      <c r="AU350" s="283">
        <v>11251.010000000002</v>
      </c>
      <c r="AV350" s="283">
        <v>11170.020000000006</v>
      </c>
      <c r="AW350" s="283">
        <v>11089.03000000001</v>
      </c>
      <c r="AX350" s="283">
        <v>11008.040000000012</v>
      </c>
      <c r="AY350" s="283">
        <v>10933.250000000011</v>
      </c>
      <c r="AZ350" s="283">
        <v>10858.460000000008</v>
      </c>
      <c r="BA350" s="283">
        <v>10783.670000000006</v>
      </c>
      <c r="BB350" s="283">
        <v>10708.880000000005</v>
      </c>
      <c r="BC350" s="283">
        <v>10634.160000000003</v>
      </c>
      <c r="BD350" s="283">
        <v>10559.440000000002</v>
      </c>
      <c r="BE350" s="283">
        <v>10484.720000000001</v>
      </c>
      <c r="BF350" s="283">
        <v>10410</v>
      </c>
      <c r="BG350" s="283">
        <v>10350.840000000002</v>
      </c>
      <c r="BH350" s="283">
        <v>10291.680000000004</v>
      </c>
      <c r="BI350" s="283">
        <v>10232.520000000006</v>
      </c>
      <c r="BJ350" s="283">
        <v>10173.360000000008</v>
      </c>
      <c r="BK350" s="283">
        <v>10118.260000000006</v>
      </c>
      <c r="BL350" s="283">
        <v>10063.160000000003</v>
      </c>
      <c r="BM350" s="283">
        <v>10008.060000000001</v>
      </c>
      <c r="BN350" s="283">
        <v>9952.9599999999991</v>
      </c>
      <c r="BO350" s="283">
        <v>9875.8450000000012</v>
      </c>
      <c r="BP350" s="283">
        <v>9798.7300000000032</v>
      </c>
      <c r="BQ350" s="283">
        <v>9721.6150000000052</v>
      </c>
      <c r="BR350" s="283">
        <v>9644.5000000000073</v>
      </c>
      <c r="BS350" s="283">
        <v>9566.9550000000072</v>
      </c>
      <c r="BT350" s="283">
        <v>9489.4100000000071</v>
      </c>
      <c r="BU350" s="283">
        <v>9411.8650000000071</v>
      </c>
      <c r="BV350" s="283">
        <v>9334.320000000007</v>
      </c>
      <c r="BW350" s="283">
        <v>9281.137500000008</v>
      </c>
      <c r="BX350" s="283">
        <v>9227.9550000000072</v>
      </c>
      <c r="BY350" s="283">
        <v>9174.7725000000064</v>
      </c>
      <c r="BZ350" s="283">
        <v>9121.5900000000056</v>
      </c>
      <c r="CA350" s="283">
        <v>9073.1725000000042</v>
      </c>
      <c r="CB350" s="283">
        <v>9024.755000000001</v>
      </c>
      <c r="CC350" s="283">
        <v>8976.3374999999996</v>
      </c>
      <c r="CD350" s="283">
        <v>8927.9199999999983</v>
      </c>
      <c r="CE350" s="283">
        <v>8876.9649999999983</v>
      </c>
      <c r="CF350" s="283">
        <v>8826.0099999999984</v>
      </c>
      <c r="CG350" s="283">
        <v>8775.0549999999985</v>
      </c>
      <c r="CH350" s="283">
        <v>8724.0999999999985</v>
      </c>
      <c r="CI350" s="283">
        <v>8661.2949999999983</v>
      </c>
      <c r="CJ350" s="283">
        <v>8598.489999999998</v>
      </c>
      <c r="CK350" s="283">
        <v>8535.6849999999977</v>
      </c>
      <c r="CL350" s="283">
        <v>8472.8799999999974</v>
      </c>
      <c r="CM350" s="283">
        <v>8425.597499999998</v>
      </c>
      <c r="CN350" s="283">
        <v>8378.3149999999987</v>
      </c>
      <c r="CO350" s="283">
        <v>8331.0324999999993</v>
      </c>
      <c r="CP350" s="283">
        <v>8283.75</v>
      </c>
      <c r="CQ350" s="283">
        <v>8233.0974999999999</v>
      </c>
      <c r="CR350" s="283">
        <v>8182.4449999999997</v>
      </c>
      <c r="CS350" s="283">
        <v>8131.7924999999996</v>
      </c>
      <c r="CT350" s="283">
        <v>8081.1399999999994</v>
      </c>
      <c r="CU350" s="283">
        <v>8035.8549999999996</v>
      </c>
      <c r="CV350" s="283">
        <v>7990.57</v>
      </c>
      <c r="CW350" s="283">
        <v>7945.2849999999999</v>
      </c>
      <c r="CX350" s="283">
        <v>7900</v>
      </c>
      <c r="CY350" s="283">
        <v>0</v>
      </c>
      <c r="CZ350" s="283">
        <v>0</v>
      </c>
      <c r="DA350" s="283">
        <v>0</v>
      </c>
      <c r="DB350" s="283">
        <v>0</v>
      </c>
    </row>
    <row r="351" spans="5:106" s="283" customFormat="1">
      <c r="E351" s="283">
        <v>30</v>
      </c>
      <c r="F351" s="284">
        <v>13482.399999999994</v>
      </c>
      <c r="G351" s="283">
        <v>13471.845999999994</v>
      </c>
      <c r="H351" s="283">
        <v>13461.291999999994</v>
      </c>
      <c r="I351" s="283">
        <v>13450.737999999994</v>
      </c>
      <c r="J351" s="283">
        <v>13440.183999999994</v>
      </c>
      <c r="K351" s="283">
        <v>13429.629999999994</v>
      </c>
      <c r="L351" s="283">
        <v>13419.075999999994</v>
      </c>
      <c r="M351" s="283">
        <v>13408.521999999994</v>
      </c>
      <c r="N351" s="283">
        <v>13397.967999999993</v>
      </c>
      <c r="O351" s="283">
        <v>13387.413999999993</v>
      </c>
      <c r="P351" s="283">
        <v>13376.859999999993</v>
      </c>
      <c r="Q351" s="283">
        <v>13363.194999999992</v>
      </c>
      <c r="R351" s="283">
        <v>13349.529999999993</v>
      </c>
      <c r="S351" s="283">
        <v>13335.864999999994</v>
      </c>
      <c r="T351" s="283">
        <v>13322.199999999993</v>
      </c>
      <c r="U351" s="283">
        <v>13305.199999999993</v>
      </c>
      <c r="V351" s="283">
        <v>13173.999999999993</v>
      </c>
      <c r="W351" s="283">
        <v>13047.999999999985</v>
      </c>
      <c r="X351" s="283">
        <v>12928</v>
      </c>
      <c r="Y351" s="283">
        <v>12809.999999999985</v>
      </c>
      <c r="Z351" s="283">
        <v>12695.999999999985</v>
      </c>
      <c r="AA351" s="283">
        <v>12670.000000000007</v>
      </c>
      <c r="AB351" s="283">
        <v>12643.999999999993</v>
      </c>
      <c r="AC351" s="283">
        <v>12534</v>
      </c>
      <c r="AD351" s="283">
        <v>12506.000000000015</v>
      </c>
      <c r="AE351" s="283">
        <v>12400</v>
      </c>
      <c r="AF351" s="283">
        <v>12370.000000000007</v>
      </c>
      <c r="AG351" s="283">
        <v>12268.000000000007</v>
      </c>
      <c r="AH351" s="283">
        <v>12167.400000000001</v>
      </c>
      <c r="AI351" s="283">
        <v>12070.600000000006</v>
      </c>
      <c r="AJ351" s="283">
        <v>11976.800000000003</v>
      </c>
      <c r="AK351" s="283">
        <v>11937.800000000017</v>
      </c>
      <c r="AL351" s="283">
        <v>11838.399999999985</v>
      </c>
      <c r="AM351" s="283">
        <v>11741.2</v>
      </c>
      <c r="AN351" s="283">
        <v>11700.400000000012</v>
      </c>
      <c r="AO351" s="283">
        <v>11605.600000000008</v>
      </c>
      <c r="AP351" s="283">
        <v>11564.800000000017</v>
      </c>
      <c r="AQ351" s="283">
        <v>11470.200000000017</v>
      </c>
      <c r="AR351" s="283">
        <v>11378.2</v>
      </c>
      <c r="AS351" s="283">
        <v>11336.399999999989</v>
      </c>
      <c r="AT351" s="283">
        <v>11244</v>
      </c>
      <c r="AU351" s="283">
        <v>11164.065000000002</v>
      </c>
      <c r="AV351" s="283">
        <v>11084.130000000006</v>
      </c>
      <c r="AW351" s="283">
        <v>11004.195000000009</v>
      </c>
      <c r="AX351" s="283">
        <v>10924.260000000011</v>
      </c>
      <c r="AY351" s="283">
        <v>10849.80750000001</v>
      </c>
      <c r="AZ351" s="283">
        <v>10775.355000000007</v>
      </c>
      <c r="BA351" s="283">
        <v>10700.902500000006</v>
      </c>
      <c r="BB351" s="283">
        <v>10626.450000000004</v>
      </c>
      <c r="BC351" s="283">
        <v>10551.087500000003</v>
      </c>
      <c r="BD351" s="283">
        <v>10475.725000000002</v>
      </c>
      <c r="BE351" s="283">
        <v>10400.362500000001</v>
      </c>
      <c r="BF351" s="283">
        <v>10325</v>
      </c>
      <c r="BG351" s="283">
        <v>10266.395</v>
      </c>
      <c r="BH351" s="283">
        <v>10207.790000000003</v>
      </c>
      <c r="BI351" s="283">
        <v>10149.185000000005</v>
      </c>
      <c r="BJ351" s="283">
        <v>10090.580000000007</v>
      </c>
      <c r="BK351" s="283">
        <v>10035.905000000006</v>
      </c>
      <c r="BL351" s="283">
        <v>9981.2300000000032</v>
      </c>
      <c r="BM351" s="283">
        <v>9926.5550000000003</v>
      </c>
      <c r="BN351" s="283">
        <v>9871.8799999999992</v>
      </c>
      <c r="BO351" s="283">
        <v>9794.7975000000006</v>
      </c>
      <c r="BP351" s="283">
        <v>9717.7150000000038</v>
      </c>
      <c r="BQ351" s="283">
        <v>9640.6325000000052</v>
      </c>
      <c r="BR351" s="283">
        <v>9563.5500000000065</v>
      </c>
      <c r="BS351" s="283">
        <v>9486.1075000000055</v>
      </c>
      <c r="BT351" s="283">
        <v>9408.6650000000063</v>
      </c>
      <c r="BU351" s="283">
        <v>9331.2225000000071</v>
      </c>
      <c r="BV351" s="283">
        <v>9253.7800000000061</v>
      </c>
      <c r="BW351" s="283">
        <v>9201.3900000000067</v>
      </c>
      <c r="BX351" s="283">
        <v>9149.0000000000055</v>
      </c>
      <c r="BY351" s="283">
        <v>9096.6100000000042</v>
      </c>
      <c r="BZ351" s="283">
        <v>9044.2200000000048</v>
      </c>
      <c r="CA351" s="283">
        <v>8996.0650000000023</v>
      </c>
      <c r="CB351" s="283">
        <v>8947.9100000000017</v>
      </c>
      <c r="CC351" s="283">
        <v>8899.755000000001</v>
      </c>
      <c r="CD351" s="283">
        <v>8851.5999999999985</v>
      </c>
      <c r="CE351" s="283">
        <v>8801.5199999999986</v>
      </c>
      <c r="CF351" s="283">
        <v>8751.4399999999987</v>
      </c>
      <c r="CG351" s="283">
        <v>8701.3599999999988</v>
      </c>
      <c r="CH351" s="283">
        <v>8651.2799999999988</v>
      </c>
      <c r="CI351" s="283">
        <v>8588.6875</v>
      </c>
      <c r="CJ351" s="283">
        <v>8526.0949999999993</v>
      </c>
      <c r="CK351" s="283">
        <v>8463.5024999999987</v>
      </c>
      <c r="CL351" s="283">
        <v>8400.909999999998</v>
      </c>
      <c r="CM351" s="283">
        <v>8353.807499999999</v>
      </c>
      <c r="CN351" s="283">
        <v>8306.7049999999981</v>
      </c>
      <c r="CO351" s="283">
        <v>8259.6024999999991</v>
      </c>
      <c r="CP351" s="283">
        <v>8212.5</v>
      </c>
      <c r="CQ351" s="283">
        <v>8162.0174999999999</v>
      </c>
      <c r="CR351" s="283">
        <v>8111.5349999999999</v>
      </c>
      <c r="CS351" s="283">
        <v>8061.0524999999998</v>
      </c>
      <c r="CT351" s="283">
        <v>8010.57</v>
      </c>
      <c r="CU351" s="283">
        <v>0</v>
      </c>
      <c r="CV351" s="283">
        <v>0</v>
      </c>
      <c r="CW351" s="283">
        <v>0</v>
      </c>
      <c r="CX351" s="283">
        <v>0</v>
      </c>
      <c r="CY351" s="283">
        <v>0</v>
      </c>
      <c r="CZ351" s="283">
        <v>0</v>
      </c>
      <c r="DA351" s="283">
        <v>0</v>
      </c>
      <c r="DB351" s="283">
        <v>0</v>
      </c>
    </row>
    <row r="352" spans="5:106" s="283" customFormat="1">
      <c r="E352" s="283">
        <v>31</v>
      </c>
      <c r="F352" s="284">
        <v>13489.599999999995</v>
      </c>
      <c r="G352" s="283">
        <v>13478.992999999995</v>
      </c>
      <c r="H352" s="283">
        <v>13468.385999999993</v>
      </c>
      <c r="I352" s="283">
        <v>13457.778999999993</v>
      </c>
      <c r="J352" s="283">
        <v>13447.171999999993</v>
      </c>
      <c r="K352" s="283">
        <v>13436.564999999993</v>
      </c>
      <c r="L352" s="283">
        <v>13425.957999999993</v>
      </c>
      <c r="M352" s="283">
        <v>13415.350999999993</v>
      </c>
      <c r="N352" s="283">
        <v>13404.743999999993</v>
      </c>
      <c r="O352" s="283">
        <v>13394.136999999993</v>
      </c>
      <c r="P352" s="283">
        <v>13383.529999999993</v>
      </c>
      <c r="Q352" s="283">
        <v>13369.864999999994</v>
      </c>
      <c r="R352" s="283">
        <v>13356.199999999993</v>
      </c>
      <c r="S352" s="283">
        <v>13339.199999999993</v>
      </c>
      <c r="T352" s="283">
        <v>13208.099999999993</v>
      </c>
      <c r="U352" s="283">
        <v>13189.199999999986</v>
      </c>
      <c r="V352" s="283">
        <v>13060.099999999993</v>
      </c>
      <c r="W352" s="283">
        <v>12936.699999999986</v>
      </c>
      <c r="X352" s="283">
        <v>12819</v>
      </c>
      <c r="Y352" s="283">
        <v>12703.199999999986</v>
      </c>
      <c r="Z352" s="283">
        <v>12591.199999999986</v>
      </c>
      <c r="AA352" s="283">
        <v>12563.900000000007</v>
      </c>
      <c r="AB352" s="283">
        <v>12536.599999999993</v>
      </c>
      <c r="AC352" s="283">
        <v>12429.5</v>
      </c>
      <c r="AD352" s="283">
        <v>12400.300000000014</v>
      </c>
      <c r="AE352" s="283">
        <v>12297</v>
      </c>
      <c r="AF352" s="283">
        <v>12265.900000000007</v>
      </c>
      <c r="AG352" s="283">
        <v>12166.400000000007</v>
      </c>
      <c r="AH352" s="283">
        <v>12068.230000000001</v>
      </c>
      <c r="AI352" s="283">
        <v>11973.670000000006</v>
      </c>
      <c r="AJ352" s="283">
        <v>11881.960000000003</v>
      </c>
      <c r="AK352" s="283">
        <v>11841.930000000017</v>
      </c>
      <c r="AL352" s="283">
        <v>11744.519999999986</v>
      </c>
      <c r="AM352" s="283">
        <v>11649.2</v>
      </c>
      <c r="AN352" s="283">
        <v>11607.460000000012</v>
      </c>
      <c r="AO352" s="283">
        <v>11514.420000000007</v>
      </c>
      <c r="AP352" s="283">
        <v>11472.680000000017</v>
      </c>
      <c r="AQ352" s="283">
        <v>11379.830000000016</v>
      </c>
      <c r="AR352" s="283">
        <v>11289.45</v>
      </c>
      <c r="AS352" s="283">
        <v>11246.759999999989</v>
      </c>
      <c r="AT352" s="283">
        <v>11156</v>
      </c>
      <c r="AU352" s="283">
        <v>11077.120000000003</v>
      </c>
      <c r="AV352" s="283">
        <v>10998.240000000005</v>
      </c>
      <c r="AW352" s="283">
        <v>10919.360000000008</v>
      </c>
      <c r="AX352" s="283">
        <v>10840.48000000001</v>
      </c>
      <c r="AY352" s="283">
        <v>10766.365000000009</v>
      </c>
      <c r="AZ352" s="283">
        <v>10692.250000000007</v>
      </c>
      <c r="BA352" s="283">
        <v>10618.135000000006</v>
      </c>
      <c r="BB352" s="283">
        <v>10544.020000000004</v>
      </c>
      <c r="BC352" s="283">
        <v>10468.015000000003</v>
      </c>
      <c r="BD352" s="283">
        <v>10392.010000000002</v>
      </c>
      <c r="BE352" s="283">
        <v>10316.005000000001</v>
      </c>
      <c r="BF352" s="283">
        <v>10240</v>
      </c>
      <c r="BG352" s="283">
        <v>10181.950000000001</v>
      </c>
      <c r="BH352" s="283">
        <v>10123.900000000003</v>
      </c>
      <c r="BI352" s="283">
        <v>10065.850000000006</v>
      </c>
      <c r="BJ352" s="283">
        <v>10007.800000000007</v>
      </c>
      <c r="BK352" s="283">
        <v>9953.5500000000047</v>
      </c>
      <c r="BL352" s="283">
        <v>9899.3000000000029</v>
      </c>
      <c r="BM352" s="283">
        <v>9845.0500000000011</v>
      </c>
      <c r="BN352" s="283">
        <v>9790.7999999999993</v>
      </c>
      <c r="BO352" s="283">
        <v>9713.75</v>
      </c>
      <c r="BP352" s="283">
        <v>9636.7000000000025</v>
      </c>
      <c r="BQ352" s="283">
        <v>9559.6500000000051</v>
      </c>
      <c r="BR352" s="283">
        <v>9482.6000000000058</v>
      </c>
      <c r="BS352" s="283">
        <v>9405.2600000000057</v>
      </c>
      <c r="BT352" s="283">
        <v>9327.9200000000055</v>
      </c>
      <c r="BU352" s="283">
        <v>9250.5800000000054</v>
      </c>
      <c r="BV352" s="283">
        <v>9173.2400000000052</v>
      </c>
      <c r="BW352" s="283">
        <v>9121.6425000000054</v>
      </c>
      <c r="BX352" s="283">
        <v>9070.0450000000037</v>
      </c>
      <c r="BY352" s="283">
        <v>9018.4475000000039</v>
      </c>
      <c r="BZ352" s="283">
        <v>8966.850000000004</v>
      </c>
      <c r="CA352" s="283">
        <v>8918.9575000000041</v>
      </c>
      <c r="CB352" s="283">
        <v>8871.0650000000023</v>
      </c>
      <c r="CC352" s="283">
        <v>8823.1725000000006</v>
      </c>
      <c r="CD352" s="283">
        <v>8775.2799999999988</v>
      </c>
      <c r="CE352" s="283">
        <v>8726.0749999999989</v>
      </c>
      <c r="CF352" s="283">
        <v>8676.869999999999</v>
      </c>
      <c r="CG352" s="283">
        <v>8627.6649999999991</v>
      </c>
      <c r="CH352" s="283">
        <v>8578.4599999999991</v>
      </c>
      <c r="CI352" s="283">
        <v>8516.0799999999981</v>
      </c>
      <c r="CJ352" s="283">
        <v>8453.6999999999989</v>
      </c>
      <c r="CK352" s="283">
        <v>8391.32</v>
      </c>
      <c r="CL352" s="283">
        <v>8328.9399999999987</v>
      </c>
      <c r="CM352" s="283">
        <v>8282.0174999999981</v>
      </c>
      <c r="CN352" s="283">
        <v>8235.0949999999993</v>
      </c>
      <c r="CO352" s="283">
        <v>8188.1724999999997</v>
      </c>
      <c r="CP352" s="283">
        <v>8141.25</v>
      </c>
      <c r="CQ352" s="283">
        <v>8090.9375</v>
      </c>
      <c r="CR352" s="283">
        <v>8040.625</v>
      </c>
      <c r="CS352" s="283">
        <v>7990.3125</v>
      </c>
      <c r="CT352" s="283">
        <v>7940</v>
      </c>
    </row>
    <row r="353" spans="5:106" s="283" customFormat="1">
      <c r="E353" s="283">
        <v>32</v>
      </c>
      <c r="F353" s="284">
        <v>13496.799999999996</v>
      </c>
      <c r="G353" s="283">
        <v>13486.139999999996</v>
      </c>
      <c r="H353" s="283">
        <v>13475.479999999994</v>
      </c>
      <c r="I353" s="283">
        <v>13464.819999999992</v>
      </c>
      <c r="J353" s="283">
        <v>13454.159999999993</v>
      </c>
      <c r="K353" s="283">
        <v>13443.499999999993</v>
      </c>
      <c r="L353" s="283">
        <v>13432.839999999993</v>
      </c>
      <c r="M353" s="283">
        <v>13422.179999999993</v>
      </c>
      <c r="N353" s="283">
        <v>13411.519999999993</v>
      </c>
      <c r="O353" s="283">
        <v>13400.859999999993</v>
      </c>
      <c r="P353" s="283">
        <v>13390.199999999993</v>
      </c>
      <c r="Q353" s="283">
        <v>13373.199999999993</v>
      </c>
      <c r="R353" s="283">
        <v>13242.199999999993</v>
      </c>
      <c r="S353" s="283">
        <v>13222.199999999993</v>
      </c>
      <c r="T353" s="283">
        <v>13094.199999999993</v>
      </c>
      <c r="U353" s="283">
        <v>13072.399999999987</v>
      </c>
      <c r="V353" s="283">
        <v>12946.199999999993</v>
      </c>
      <c r="W353" s="283">
        <v>12825.399999999987</v>
      </c>
      <c r="X353" s="283">
        <v>12710</v>
      </c>
      <c r="Y353" s="283">
        <v>12596.399999999987</v>
      </c>
      <c r="Z353" s="283">
        <v>12486.399999999987</v>
      </c>
      <c r="AA353" s="283">
        <v>12457.800000000007</v>
      </c>
      <c r="AB353" s="283">
        <v>12429.199999999993</v>
      </c>
      <c r="AC353" s="283">
        <v>12325</v>
      </c>
      <c r="AD353" s="283">
        <v>12294.600000000013</v>
      </c>
      <c r="AE353" s="283">
        <v>12194</v>
      </c>
      <c r="AF353" s="283">
        <v>12161.800000000007</v>
      </c>
      <c r="AG353" s="283">
        <v>12064.800000000007</v>
      </c>
      <c r="AH353" s="283">
        <v>11969.060000000001</v>
      </c>
      <c r="AI353" s="283">
        <v>11876.740000000005</v>
      </c>
      <c r="AJ353" s="283">
        <v>11787.120000000003</v>
      </c>
      <c r="AK353" s="283">
        <v>11746.060000000016</v>
      </c>
      <c r="AL353" s="283">
        <v>11650.639999999987</v>
      </c>
      <c r="AM353" s="283">
        <v>11557.2</v>
      </c>
      <c r="AN353" s="283">
        <v>11514.520000000011</v>
      </c>
      <c r="AO353" s="283">
        <v>11423.240000000007</v>
      </c>
      <c r="AP353" s="283">
        <v>11380.560000000016</v>
      </c>
      <c r="AQ353" s="283">
        <v>11289.460000000015</v>
      </c>
      <c r="AR353" s="283">
        <v>11200.7</v>
      </c>
      <c r="AS353" s="283">
        <v>11157.11999999999</v>
      </c>
      <c r="AT353" s="283">
        <v>11068</v>
      </c>
      <c r="AU353" s="283">
        <v>10990.175000000003</v>
      </c>
      <c r="AV353" s="283">
        <v>10912.350000000004</v>
      </c>
      <c r="AW353" s="283">
        <v>10834.525000000007</v>
      </c>
      <c r="AX353" s="283">
        <v>10756.70000000001</v>
      </c>
      <c r="AY353" s="283">
        <v>10682.922500000008</v>
      </c>
      <c r="AZ353" s="283">
        <v>10609.145000000008</v>
      </c>
      <c r="BA353" s="283">
        <v>10535.367500000006</v>
      </c>
      <c r="BB353" s="283">
        <v>10461.590000000004</v>
      </c>
      <c r="BC353" s="283">
        <v>10384.942500000003</v>
      </c>
      <c r="BD353" s="283">
        <v>10308.295000000002</v>
      </c>
      <c r="BE353" s="283">
        <v>10231.647500000001</v>
      </c>
      <c r="BF353" s="283">
        <v>10155</v>
      </c>
      <c r="BG353" s="283">
        <v>10097.505000000001</v>
      </c>
      <c r="BH353" s="283">
        <v>10040.010000000004</v>
      </c>
      <c r="BI353" s="283">
        <v>9982.5150000000049</v>
      </c>
      <c r="BJ353" s="283">
        <v>9925.0200000000059</v>
      </c>
      <c r="BK353" s="283">
        <v>9871.1950000000033</v>
      </c>
      <c r="BL353" s="283">
        <v>9817.3700000000026</v>
      </c>
      <c r="BM353" s="283">
        <v>9763.5450000000019</v>
      </c>
      <c r="BN353" s="283">
        <v>9709.7199999999993</v>
      </c>
      <c r="BO353" s="283">
        <v>9632.7024999999994</v>
      </c>
      <c r="BP353" s="283">
        <v>9555.6850000000013</v>
      </c>
      <c r="BQ353" s="283">
        <v>9478.6675000000032</v>
      </c>
      <c r="BR353" s="283">
        <v>9401.6500000000051</v>
      </c>
      <c r="BS353" s="283">
        <v>9324.4125000000058</v>
      </c>
      <c r="BT353" s="283">
        <v>9247.1750000000047</v>
      </c>
      <c r="BU353" s="283">
        <v>9169.9375000000036</v>
      </c>
      <c r="BV353" s="283">
        <v>9092.7000000000044</v>
      </c>
      <c r="BW353" s="283">
        <v>9041.8950000000041</v>
      </c>
      <c r="BX353" s="283">
        <v>8991.0900000000038</v>
      </c>
      <c r="BY353" s="283">
        <v>8940.2850000000035</v>
      </c>
      <c r="BZ353" s="283">
        <v>8889.4800000000032</v>
      </c>
      <c r="CA353" s="283">
        <v>8841.8500000000022</v>
      </c>
      <c r="CB353" s="283">
        <v>8794.2200000000012</v>
      </c>
      <c r="CC353" s="283">
        <v>8746.59</v>
      </c>
      <c r="CD353" s="283">
        <v>8698.9599999999991</v>
      </c>
      <c r="CE353" s="283">
        <v>8650.6299999999992</v>
      </c>
      <c r="CF353" s="283">
        <v>8602.2999999999993</v>
      </c>
      <c r="CG353" s="283">
        <v>8553.9699999999993</v>
      </c>
      <c r="CH353" s="283">
        <v>8505.64</v>
      </c>
      <c r="CI353" s="283">
        <v>8443.4724999999999</v>
      </c>
      <c r="CJ353" s="283">
        <v>8381.3049999999985</v>
      </c>
      <c r="CK353" s="283">
        <v>8319.1374999999989</v>
      </c>
      <c r="CL353" s="283">
        <v>8256.9699999999993</v>
      </c>
      <c r="CM353" s="283">
        <v>8210.2274999999991</v>
      </c>
      <c r="CN353" s="283">
        <v>8163.4849999999997</v>
      </c>
      <c r="CO353" s="283">
        <v>8116.7425000000003</v>
      </c>
      <c r="CP353" s="283">
        <v>8070</v>
      </c>
      <c r="CQ353" s="283">
        <v>0</v>
      </c>
      <c r="CR353" s="283">
        <v>0</v>
      </c>
      <c r="CS353" s="283">
        <v>0</v>
      </c>
      <c r="CT353" s="283">
        <v>0</v>
      </c>
      <c r="CU353" s="283">
        <v>0</v>
      </c>
      <c r="CV353" s="283">
        <v>0</v>
      </c>
      <c r="CW353" s="283">
        <v>0</v>
      </c>
      <c r="CX353" s="283">
        <v>0</v>
      </c>
      <c r="CY353" s="283">
        <v>0</v>
      </c>
      <c r="CZ353" s="283">
        <v>0</v>
      </c>
      <c r="DA353" s="283">
        <v>0</v>
      </c>
      <c r="DB353" s="283">
        <v>0</v>
      </c>
    </row>
    <row r="354" spans="5:106" s="283" customFormat="1">
      <c r="E354" s="283">
        <v>33</v>
      </c>
      <c r="F354" s="284">
        <v>13503.999999999996</v>
      </c>
      <c r="G354" s="283">
        <v>13490.199999999997</v>
      </c>
      <c r="H354" s="283">
        <v>13476.399999999996</v>
      </c>
      <c r="I354" s="283">
        <v>13462.599999999995</v>
      </c>
      <c r="J354" s="283">
        <v>13448.799999999996</v>
      </c>
      <c r="K354" s="283">
        <v>13434.999999999996</v>
      </c>
      <c r="L354" s="283">
        <v>13421.199999999997</v>
      </c>
      <c r="M354" s="283">
        <v>13407.399999999998</v>
      </c>
      <c r="N354" s="283">
        <v>13393.599999999999</v>
      </c>
      <c r="O354" s="283">
        <v>13379.8</v>
      </c>
      <c r="P354" s="283">
        <v>13276.299999999994</v>
      </c>
      <c r="Q354" s="283">
        <v>13256.700000000006</v>
      </c>
      <c r="R354" s="283">
        <v>13128.299999999994</v>
      </c>
      <c r="S354" s="283">
        <v>13105.299999999994</v>
      </c>
      <c r="T354" s="283">
        <v>12980.299999999994</v>
      </c>
      <c r="U354" s="283">
        <v>12955.599999999988</v>
      </c>
      <c r="V354" s="283">
        <v>12832.299999999994</v>
      </c>
      <c r="W354" s="283">
        <v>12714.099999999988</v>
      </c>
      <c r="X354" s="283">
        <v>12601</v>
      </c>
      <c r="Y354" s="283">
        <v>12489.599999999988</v>
      </c>
      <c r="Z354" s="283">
        <v>12381.599999999988</v>
      </c>
      <c r="AA354" s="283">
        <v>12351.700000000006</v>
      </c>
      <c r="AB354" s="283">
        <v>12321.799999999994</v>
      </c>
      <c r="AC354" s="283">
        <v>12220.5</v>
      </c>
      <c r="AD354" s="283">
        <v>12188.900000000012</v>
      </c>
      <c r="AE354" s="283">
        <v>12091</v>
      </c>
      <c r="AF354" s="283">
        <v>12057.700000000006</v>
      </c>
      <c r="AG354" s="283">
        <v>11963.200000000006</v>
      </c>
      <c r="AH354" s="283">
        <v>11869.890000000001</v>
      </c>
      <c r="AI354" s="283">
        <v>11779.810000000005</v>
      </c>
      <c r="AJ354" s="283">
        <v>11692.280000000002</v>
      </c>
      <c r="AK354" s="283">
        <v>11650.190000000015</v>
      </c>
      <c r="AL354" s="283">
        <v>11556.759999999987</v>
      </c>
      <c r="AM354" s="283">
        <v>11465.2</v>
      </c>
      <c r="AN354" s="283">
        <v>11421.580000000011</v>
      </c>
      <c r="AO354" s="283">
        <v>11332.060000000007</v>
      </c>
      <c r="AP354" s="283">
        <v>11288.440000000015</v>
      </c>
      <c r="AQ354" s="283">
        <v>11199.090000000015</v>
      </c>
      <c r="AR354" s="283">
        <v>11111.95</v>
      </c>
      <c r="AS354" s="283">
        <v>11067.47999999999</v>
      </c>
      <c r="AT354" s="283">
        <v>10980</v>
      </c>
      <c r="AU354" s="283">
        <v>10903.230000000003</v>
      </c>
      <c r="AV354" s="283">
        <v>10826.460000000005</v>
      </c>
      <c r="AW354" s="283">
        <v>10749.690000000006</v>
      </c>
      <c r="AX354" s="283">
        <v>10672.920000000009</v>
      </c>
      <c r="AY354" s="283">
        <v>10599.480000000007</v>
      </c>
      <c r="AZ354" s="283">
        <v>10526.040000000006</v>
      </c>
      <c r="BA354" s="283">
        <v>10452.600000000006</v>
      </c>
      <c r="BB354" s="283">
        <v>10379.160000000003</v>
      </c>
      <c r="BC354" s="283">
        <v>10301.870000000003</v>
      </c>
      <c r="BD354" s="283">
        <v>10224.580000000002</v>
      </c>
      <c r="BE354" s="283">
        <v>10147.290000000001</v>
      </c>
      <c r="BF354" s="283">
        <v>10070</v>
      </c>
      <c r="BG354" s="283">
        <v>10013.060000000001</v>
      </c>
      <c r="BH354" s="283">
        <v>9956.1200000000026</v>
      </c>
      <c r="BI354" s="283">
        <v>9899.1800000000039</v>
      </c>
      <c r="BJ354" s="283">
        <v>9842.2400000000052</v>
      </c>
      <c r="BK354" s="283">
        <v>9788.8400000000038</v>
      </c>
      <c r="BL354" s="283">
        <v>9735.4400000000023</v>
      </c>
      <c r="BM354" s="283">
        <v>9682.0400000000009</v>
      </c>
      <c r="BN354" s="283">
        <v>9628.64</v>
      </c>
      <c r="BO354" s="283">
        <v>9551.6550000000007</v>
      </c>
      <c r="BP354" s="283">
        <v>9474.6700000000019</v>
      </c>
      <c r="BQ354" s="283">
        <v>9397.6850000000031</v>
      </c>
      <c r="BR354" s="283">
        <v>9320.7000000000044</v>
      </c>
      <c r="BS354" s="283">
        <v>9243.5650000000041</v>
      </c>
      <c r="BT354" s="283">
        <v>9166.4300000000039</v>
      </c>
      <c r="BU354" s="283">
        <v>9089.2950000000037</v>
      </c>
      <c r="BV354" s="283">
        <v>9012.1600000000035</v>
      </c>
      <c r="BW354" s="283">
        <v>8962.1475000000028</v>
      </c>
      <c r="BX354" s="283">
        <v>8912.1350000000039</v>
      </c>
      <c r="BY354" s="283">
        <v>8862.1225000000031</v>
      </c>
      <c r="BZ354" s="283">
        <v>8812.1100000000024</v>
      </c>
      <c r="CA354" s="283">
        <v>8764.7425000000003</v>
      </c>
      <c r="CB354" s="283">
        <v>8717.375</v>
      </c>
      <c r="CC354" s="283">
        <v>8670.0074999999997</v>
      </c>
      <c r="CD354" s="283">
        <v>8622.64</v>
      </c>
      <c r="CE354" s="283">
        <v>8575.1849999999995</v>
      </c>
      <c r="CF354" s="283">
        <v>8527.73</v>
      </c>
      <c r="CG354" s="283">
        <v>8480.2749999999996</v>
      </c>
      <c r="CH354" s="283">
        <v>8432.82</v>
      </c>
      <c r="CI354" s="283">
        <v>8370.8649999999998</v>
      </c>
      <c r="CJ354" s="283">
        <v>8308.91</v>
      </c>
      <c r="CK354" s="283">
        <v>8246.9549999999999</v>
      </c>
      <c r="CL354" s="283">
        <v>8185</v>
      </c>
      <c r="CM354" s="283">
        <v>0</v>
      </c>
      <c r="CN354" s="283">
        <v>0</v>
      </c>
      <c r="CO354" s="283">
        <v>0</v>
      </c>
      <c r="CP354" s="283">
        <v>0</v>
      </c>
      <c r="CQ354" s="283">
        <v>0</v>
      </c>
      <c r="CR354" s="283">
        <v>0</v>
      </c>
      <c r="CS354" s="283">
        <v>0</v>
      </c>
      <c r="CT354" s="283">
        <v>0</v>
      </c>
    </row>
    <row r="355" spans="5:106" s="283" customFormat="1">
      <c r="E355" s="283">
        <v>34</v>
      </c>
      <c r="F355" s="284">
        <v>13511.199999999997</v>
      </c>
      <c r="G355" s="283">
        <v>13497.28571428571</v>
      </c>
      <c r="H355" s="283">
        <v>13483.371428571425</v>
      </c>
      <c r="I355" s="283">
        <v>13469.45714285714</v>
      </c>
      <c r="J355" s="283">
        <v>13455.542857142855</v>
      </c>
      <c r="K355" s="283">
        <v>13441.62857142857</v>
      </c>
      <c r="L355" s="283">
        <v>13427.714285714284</v>
      </c>
      <c r="M355" s="283">
        <v>13413.8</v>
      </c>
      <c r="N355" s="283">
        <v>13396.8</v>
      </c>
      <c r="O355" s="283">
        <v>13265.200000000012</v>
      </c>
      <c r="P355" s="283">
        <v>13162.399999999994</v>
      </c>
      <c r="Q355" s="283">
        <v>13139.600000000006</v>
      </c>
      <c r="R355" s="283">
        <v>13014.399999999994</v>
      </c>
      <c r="S355" s="283">
        <v>12988.399999999994</v>
      </c>
      <c r="T355" s="283">
        <v>12866.399999999994</v>
      </c>
      <c r="U355" s="283">
        <v>12838.799999999988</v>
      </c>
      <c r="V355" s="283">
        <v>12718.399999999994</v>
      </c>
      <c r="W355" s="283">
        <v>12602.799999999988</v>
      </c>
      <c r="X355" s="283">
        <v>12492</v>
      </c>
      <c r="Y355" s="283">
        <v>12382.799999999988</v>
      </c>
      <c r="Z355" s="283">
        <v>12276.799999999988</v>
      </c>
      <c r="AA355" s="283">
        <v>12245.600000000006</v>
      </c>
      <c r="AB355" s="283">
        <v>12214.399999999994</v>
      </c>
      <c r="AC355" s="283">
        <v>12116</v>
      </c>
      <c r="AD355" s="283">
        <v>12083.200000000012</v>
      </c>
      <c r="AE355" s="283">
        <v>11988</v>
      </c>
      <c r="AF355" s="283">
        <v>11953.600000000006</v>
      </c>
      <c r="AG355" s="283">
        <v>11861.600000000006</v>
      </c>
      <c r="AH355" s="283">
        <v>11770.720000000001</v>
      </c>
      <c r="AI355" s="283">
        <v>11682.880000000005</v>
      </c>
      <c r="AJ355" s="283">
        <v>11597.440000000002</v>
      </c>
      <c r="AK355" s="283">
        <v>11554.320000000014</v>
      </c>
      <c r="AL355" s="283">
        <v>11462.879999999988</v>
      </c>
      <c r="AM355" s="283">
        <v>11373.2</v>
      </c>
      <c r="AN355" s="283">
        <v>11328.64000000001</v>
      </c>
      <c r="AO355" s="283">
        <v>11240.880000000006</v>
      </c>
      <c r="AP355" s="283">
        <v>11196.320000000014</v>
      </c>
      <c r="AQ355" s="283">
        <v>11108.720000000014</v>
      </c>
      <c r="AR355" s="283">
        <v>11023.2</v>
      </c>
      <c r="AS355" s="283">
        <v>10977.839999999991</v>
      </c>
      <c r="AT355" s="283">
        <v>10892</v>
      </c>
      <c r="AU355" s="283">
        <v>10816.285000000003</v>
      </c>
      <c r="AV355" s="283">
        <v>10740.570000000005</v>
      </c>
      <c r="AW355" s="283">
        <v>10664.855000000007</v>
      </c>
      <c r="AX355" s="283">
        <v>10589.140000000009</v>
      </c>
      <c r="AY355" s="283">
        <v>10516.037500000006</v>
      </c>
      <c r="AZ355" s="283">
        <v>10442.935000000005</v>
      </c>
      <c r="BA355" s="283">
        <v>10369.832500000004</v>
      </c>
      <c r="BB355" s="283">
        <v>10296.730000000003</v>
      </c>
      <c r="BC355" s="283">
        <v>10218.797500000002</v>
      </c>
      <c r="BD355" s="283">
        <v>10140.865000000002</v>
      </c>
      <c r="BE355" s="283">
        <v>10062.932500000001</v>
      </c>
      <c r="BF355" s="283">
        <v>9985</v>
      </c>
      <c r="BG355" s="283">
        <v>9928.6150000000016</v>
      </c>
      <c r="BH355" s="283">
        <v>9872.2300000000014</v>
      </c>
      <c r="BI355" s="283">
        <v>9815.845000000003</v>
      </c>
      <c r="BJ355" s="283">
        <v>9759.4600000000046</v>
      </c>
      <c r="BK355" s="283">
        <v>9706.4850000000042</v>
      </c>
      <c r="BL355" s="283">
        <v>9653.510000000002</v>
      </c>
      <c r="BM355" s="283">
        <v>9600.5349999999999</v>
      </c>
      <c r="BN355" s="283">
        <v>9547.56</v>
      </c>
      <c r="BO355" s="283">
        <v>9470.6075000000019</v>
      </c>
      <c r="BP355" s="283">
        <v>9393.6550000000025</v>
      </c>
      <c r="BQ355" s="283">
        <v>9316.7025000000031</v>
      </c>
      <c r="BR355" s="283">
        <v>9239.7500000000036</v>
      </c>
      <c r="BS355" s="283">
        <v>9162.7175000000025</v>
      </c>
      <c r="BT355" s="283">
        <v>9085.6850000000031</v>
      </c>
      <c r="BU355" s="283">
        <v>9008.6525000000038</v>
      </c>
      <c r="BV355" s="283">
        <v>8931.6200000000026</v>
      </c>
      <c r="BW355" s="283">
        <v>8882.4000000000015</v>
      </c>
      <c r="BX355" s="283">
        <v>8833.1800000000021</v>
      </c>
      <c r="BY355" s="283">
        <v>8783.9600000000028</v>
      </c>
      <c r="BZ355" s="283">
        <v>8734.7400000000016</v>
      </c>
      <c r="CA355" s="283">
        <v>8687.635000000002</v>
      </c>
      <c r="CB355" s="283">
        <v>8640.5300000000007</v>
      </c>
      <c r="CC355" s="283">
        <v>8593.4249999999993</v>
      </c>
      <c r="CD355" s="283">
        <v>8546.32</v>
      </c>
      <c r="CE355" s="283">
        <v>8499.74</v>
      </c>
      <c r="CF355" s="283">
        <v>8453.16</v>
      </c>
      <c r="CG355" s="283">
        <v>8406.58</v>
      </c>
      <c r="CH355" s="283">
        <v>8360</v>
      </c>
      <c r="CI355" s="283">
        <v>0</v>
      </c>
      <c r="CJ355" s="283">
        <v>0</v>
      </c>
      <c r="CK355" s="283">
        <v>0</v>
      </c>
      <c r="CL355" s="283">
        <v>0</v>
      </c>
      <c r="CM355" s="283">
        <v>0</v>
      </c>
      <c r="CN355" s="283">
        <v>0</v>
      </c>
      <c r="CO355" s="283">
        <v>0</v>
      </c>
      <c r="CP355" s="283">
        <v>0</v>
      </c>
      <c r="CQ355" s="283">
        <v>0</v>
      </c>
      <c r="CR355" s="283">
        <v>0</v>
      </c>
      <c r="CS355" s="283">
        <v>0</v>
      </c>
      <c r="CT355" s="283">
        <v>0</v>
      </c>
      <c r="CU355" s="283">
        <v>0</v>
      </c>
      <c r="CV355" s="283">
        <v>0</v>
      </c>
      <c r="CW355" s="283">
        <v>0</v>
      </c>
      <c r="CX355" s="283">
        <v>0</v>
      </c>
      <c r="CY355" s="283">
        <v>0</v>
      </c>
      <c r="CZ355" s="283">
        <v>0</v>
      </c>
      <c r="DA355" s="283">
        <v>0</v>
      </c>
      <c r="DB355" s="283">
        <v>0</v>
      </c>
    </row>
    <row r="356" spans="5:106" s="283" customFormat="1">
      <c r="E356" s="283">
        <v>35</v>
      </c>
      <c r="F356" s="284">
        <v>13518.399999999998</v>
      </c>
      <c r="G356" s="283">
        <v>13504.279999999999</v>
      </c>
      <c r="H356" s="283">
        <v>13490.159999999998</v>
      </c>
      <c r="I356" s="283">
        <v>13476.039999999997</v>
      </c>
      <c r="J356" s="283">
        <v>13461.919999999998</v>
      </c>
      <c r="K356" s="283">
        <v>13447.8</v>
      </c>
      <c r="L356" s="283">
        <v>13430.8</v>
      </c>
      <c r="M356" s="283">
        <v>13300.499999999989</v>
      </c>
      <c r="N356" s="283">
        <v>13278.499999999989</v>
      </c>
      <c r="O356" s="283">
        <v>13150.000000000011</v>
      </c>
      <c r="P356" s="283">
        <v>13048.499999999995</v>
      </c>
      <c r="Q356" s="283">
        <v>13022.500000000005</v>
      </c>
      <c r="R356" s="283">
        <v>12900.499999999995</v>
      </c>
      <c r="S356" s="283">
        <v>12871.499999999995</v>
      </c>
      <c r="T356" s="283">
        <v>12752.499999999995</v>
      </c>
      <c r="U356" s="283">
        <v>12721.999999999989</v>
      </c>
      <c r="V356" s="283">
        <v>12604.499999999995</v>
      </c>
      <c r="W356" s="283">
        <v>12491.499999999989</v>
      </c>
      <c r="X356" s="283">
        <v>12383</v>
      </c>
      <c r="Y356" s="283">
        <v>12275.999999999989</v>
      </c>
      <c r="Z356" s="283">
        <v>12171.999999999989</v>
      </c>
      <c r="AA356" s="283">
        <v>12139.500000000005</v>
      </c>
      <c r="AB356" s="283">
        <v>12106.999999999995</v>
      </c>
      <c r="AC356" s="283">
        <v>12011.5</v>
      </c>
      <c r="AD356" s="283">
        <v>11977.500000000011</v>
      </c>
      <c r="AE356" s="283">
        <v>11885</v>
      </c>
      <c r="AF356" s="283">
        <v>11849.500000000005</v>
      </c>
      <c r="AG356" s="283">
        <v>11760.000000000005</v>
      </c>
      <c r="AH356" s="283">
        <v>11671.550000000001</v>
      </c>
      <c r="AI356" s="283">
        <v>11585.950000000004</v>
      </c>
      <c r="AJ356" s="283">
        <v>11502.600000000002</v>
      </c>
      <c r="AK356" s="283">
        <v>11458.450000000013</v>
      </c>
      <c r="AL356" s="283">
        <v>11368.999999999989</v>
      </c>
      <c r="AM356" s="283">
        <v>11281.2</v>
      </c>
      <c r="AN356" s="283">
        <v>11235.70000000001</v>
      </c>
      <c r="AO356" s="283">
        <v>11149.700000000006</v>
      </c>
      <c r="AP356" s="283">
        <v>11104.200000000013</v>
      </c>
      <c r="AQ356" s="283">
        <v>11018.350000000013</v>
      </c>
      <c r="AR356" s="283">
        <v>10934.45</v>
      </c>
      <c r="AS356" s="283">
        <v>10888.199999999992</v>
      </c>
      <c r="AT356" s="283">
        <v>10804</v>
      </c>
      <c r="AU356" s="283">
        <v>10729.340000000002</v>
      </c>
      <c r="AV356" s="283">
        <v>10654.680000000004</v>
      </c>
      <c r="AW356" s="283">
        <v>10580.020000000006</v>
      </c>
      <c r="AX356" s="283">
        <v>10505.360000000008</v>
      </c>
      <c r="AY356" s="283">
        <v>10432.595000000007</v>
      </c>
      <c r="AZ356" s="283">
        <v>10359.830000000005</v>
      </c>
      <c r="BA356" s="283">
        <v>10287.065000000004</v>
      </c>
      <c r="BB356" s="283">
        <v>10214.300000000003</v>
      </c>
      <c r="BC356" s="283">
        <v>10135.725000000002</v>
      </c>
      <c r="BD356" s="283">
        <v>10057.150000000001</v>
      </c>
      <c r="BE356" s="283">
        <v>9978.5750000000007</v>
      </c>
      <c r="BF356" s="283">
        <v>9900</v>
      </c>
      <c r="BG356" s="283">
        <v>9844.1700000000019</v>
      </c>
      <c r="BH356" s="283">
        <v>9788.340000000002</v>
      </c>
      <c r="BI356" s="283">
        <v>9732.510000000002</v>
      </c>
      <c r="BJ356" s="283">
        <v>9676.6800000000039</v>
      </c>
      <c r="BK356" s="283">
        <v>9624.1300000000028</v>
      </c>
      <c r="BL356" s="283">
        <v>9571.5800000000017</v>
      </c>
      <c r="BM356" s="283">
        <v>9519.0300000000007</v>
      </c>
      <c r="BN356" s="283">
        <v>9466.48</v>
      </c>
      <c r="BO356" s="283">
        <v>9389.5600000000013</v>
      </c>
      <c r="BP356" s="283">
        <v>9312.6400000000012</v>
      </c>
      <c r="BQ356" s="283">
        <v>9235.7200000000012</v>
      </c>
      <c r="BR356" s="283">
        <v>9158.8000000000029</v>
      </c>
      <c r="BS356" s="283">
        <v>9081.8700000000026</v>
      </c>
      <c r="BT356" s="283">
        <v>9004.9400000000023</v>
      </c>
      <c r="BU356" s="283">
        <v>8928.010000000002</v>
      </c>
      <c r="BV356" s="283">
        <v>8851.0800000000017</v>
      </c>
      <c r="BW356" s="283">
        <v>8802.6525000000001</v>
      </c>
      <c r="BX356" s="283">
        <v>8754.2250000000004</v>
      </c>
      <c r="BY356" s="283">
        <v>8705.7975000000006</v>
      </c>
      <c r="BZ356" s="283">
        <v>8657.3700000000008</v>
      </c>
      <c r="CA356" s="283">
        <v>8610.5275000000001</v>
      </c>
      <c r="CB356" s="283">
        <v>8563.6850000000013</v>
      </c>
      <c r="CC356" s="283">
        <v>8516.8425000000007</v>
      </c>
      <c r="CD356" s="283">
        <v>8470</v>
      </c>
      <c r="CE356" s="283">
        <v>0</v>
      </c>
      <c r="CF356" s="283">
        <v>0</v>
      </c>
      <c r="CG356" s="283">
        <v>0</v>
      </c>
      <c r="CH356" s="283">
        <v>0</v>
      </c>
      <c r="CI356" s="283">
        <v>0</v>
      </c>
      <c r="CJ356" s="283">
        <v>0</v>
      </c>
      <c r="CK356" s="283">
        <v>0</v>
      </c>
      <c r="CL356" s="283">
        <v>0</v>
      </c>
      <c r="CM356" s="283">
        <v>0</v>
      </c>
      <c r="CN356" s="283">
        <v>0</v>
      </c>
      <c r="CO356" s="283">
        <v>0</v>
      </c>
      <c r="CP356" s="283">
        <v>0</v>
      </c>
      <c r="CQ356" s="283">
        <v>0</v>
      </c>
      <c r="CR356" s="283">
        <v>0</v>
      </c>
      <c r="CS356" s="283">
        <v>0</v>
      </c>
      <c r="CT356" s="283">
        <v>0</v>
      </c>
    </row>
    <row r="357" spans="5:106" s="283" customFormat="1">
      <c r="E357" s="283">
        <v>36</v>
      </c>
      <c r="F357" s="284">
        <v>13525.599999999999</v>
      </c>
      <c r="G357" s="283">
        <v>13511</v>
      </c>
      <c r="H357" s="283">
        <v>13496.4</v>
      </c>
      <c r="I357" s="283">
        <v>13481.8</v>
      </c>
      <c r="J357" s="283">
        <v>13464.8</v>
      </c>
      <c r="K357" s="283">
        <v>13334.80000000001</v>
      </c>
      <c r="L357" s="283">
        <v>13313</v>
      </c>
      <c r="M357" s="283">
        <v>13186.19999999999</v>
      </c>
      <c r="N357" s="283">
        <v>13160.19999999999</v>
      </c>
      <c r="O357" s="283">
        <v>13034.80000000001</v>
      </c>
      <c r="P357" s="283">
        <v>12934.599999999995</v>
      </c>
      <c r="Q357" s="283">
        <v>12905.400000000005</v>
      </c>
      <c r="R357" s="283">
        <v>12786.599999999995</v>
      </c>
      <c r="S357" s="283">
        <v>12754.599999999995</v>
      </c>
      <c r="T357" s="283">
        <v>12638.599999999995</v>
      </c>
      <c r="U357" s="283">
        <v>12605.19999999999</v>
      </c>
      <c r="V357" s="283">
        <v>12490.599999999995</v>
      </c>
      <c r="W357" s="283">
        <v>12380.19999999999</v>
      </c>
      <c r="X357" s="283">
        <v>12274</v>
      </c>
      <c r="Y357" s="283">
        <v>12169.19999999999</v>
      </c>
      <c r="Z357" s="283">
        <v>12067.19999999999</v>
      </c>
      <c r="AA357" s="283">
        <v>12033.400000000005</v>
      </c>
      <c r="AB357" s="283">
        <v>11999.599999999995</v>
      </c>
      <c r="AC357" s="283">
        <v>11907</v>
      </c>
      <c r="AD357" s="283">
        <v>11871.80000000001</v>
      </c>
      <c r="AE357" s="283">
        <v>11782</v>
      </c>
      <c r="AF357" s="283">
        <v>11745.400000000005</v>
      </c>
      <c r="AG357" s="283">
        <v>11658.400000000005</v>
      </c>
      <c r="AH357" s="283">
        <v>11572.380000000001</v>
      </c>
      <c r="AI357" s="283">
        <v>11489.020000000004</v>
      </c>
      <c r="AJ357" s="283">
        <v>11407.760000000002</v>
      </c>
      <c r="AK357" s="283">
        <v>11362.580000000013</v>
      </c>
      <c r="AL357" s="283">
        <v>11275.11999999999</v>
      </c>
      <c r="AM357" s="283">
        <v>11189.2</v>
      </c>
      <c r="AN357" s="283">
        <v>11142.760000000009</v>
      </c>
      <c r="AO357" s="283">
        <v>11058.520000000006</v>
      </c>
      <c r="AP357" s="283">
        <v>11012.080000000013</v>
      </c>
      <c r="AQ357" s="283">
        <v>10927.980000000012</v>
      </c>
      <c r="AR357" s="283">
        <v>10845.7</v>
      </c>
      <c r="AS357" s="283">
        <v>10798.559999999992</v>
      </c>
      <c r="AT357" s="283">
        <v>10716</v>
      </c>
      <c r="AU357" s="283">
        <v>10642.395</v>
      </c>
      <c r="AV357" s="283">
        <v>10568.790000000003</v>
      </c>
      <c r="AW357" s="283">
        <v>10495.185000000005</v>
      </c>
      <c r="AX357" s="283">
        <v>10421.580000000007</v>
      </c>
      <c r="AY357" s="283">
        <v>10349.152500000007</v>
      </c>
      <c r="AZ357" s="283">
        <v>10276.725000000006</v>
      </c>
      <c r="BA357" s="283">
        <v>10204.297500000004</v>
      </c>
      <c r="BB357" s="283">
        <v>10131.870000000003</v>
      </c>
      <c r="BC357" s="283">
        <v>10052.652500000002</v>
      </c>
      <c r="BD357" s="283">
        <v>9973.4350000000013</v>
      </c>
      <c r="BE357" s="283">
        <v>9894.2175000000007</v>
      </c>
      <c r="BF357" s="283">
        <v>9815</v>
      </c>
      <c r="BG357" s="283">
        <v>9759.7250000000022</v>
      </c>
      <c r="BH357" s="283">
        <v>9704.4500000000025</v>
      </c>
      <c r="BI357" s="283">
        <v>9649.1750000000029</v>
      </c>
      <c r="BJ357" s="283">
        <v>9593.9000000000033</v>
      </c>
      <c r="BK357" s="283">
        <v>9541.7750000000015</v>
      </c>
      <c r="BL357" s="283">
        <v>9489.6500000000015</v>
      </c>
      <c r="BM357" s="283">
        <v>9437.5250000000015</v>
      </c>
      <c r="BN357" s="283">
        <v>9385.4</v>
      </c>
      <c r="BO357" s="283">
        <v>9308.5125000000007</v>
      </c>
      <c r="BP357" s="283">
        <v>9231.625</v>
      </c>
      <c r="BQ357" s="283">
        <v>9154.7375000000011</v>
      </c>
      <c r="BR357" s="283">
        <v>9077.8500000000022</v>
      </c>
      <c r="BS357" s="283">
        <v>9001.0225000000028</v>
      </c>
      <c r="BT357" s="283">
        <v>8924.1950000000015</v>
      </c>
      <c r="BU357" s="283">
        <v>8847.3675000000003</v>
      </c>
      <c r="BV357" s="283">
        <v>8770.5400000000009</v>
      </c>
      <c r="BW357" s="283">
        <v>8722.9050000000007</v>
      </c>
      <c r="BX357" s="283">
        <v>8675.27</v>
      </c>
      <c r="BY357" s="283">
        <v>8627.6350000000002</v>
      </c>
      <c r="BZ357" s="283">
        <v>8580</v>
      </c>
      <c r="CA357" s="283">
        <v>0</v>
      </c>
      <c r="CB357" s="283">
        <v>0</v>
      </c>
      <c r="CC357" s="283">
        <v>0</v>
      </c>
      <c r="CD357" s="283">
        <v>0</v>
      </c>
      <c r="CE357" s="283">
        <v>0</v>
      </c>
      <c r="CF357" s="283">
        <v>0</v>
      </c>
      <c r="CG357" s="283">
        <v>0</v>
      </c>
      <c r="CH357" s="283">
        <v>0</v>
      </c>
      <c r="CI357" s="283">
        <v>0</v>
      </c>
      <c r="CJ357" s="283">
        <v>0</v>
      </c>
      <c r="CK357" s="283">
        <v>0</v>
      </c>
      <c r="CL357" s="283">
        <v>0</v>
      </c>
      <c r="CM357" s="283">
        <v>0</v>
      </c>
      <c r="CN357" s="283">
        <v>0</v>
      </c>
      <c r="CO357" s="283">
        <v>0</v>
      </c>
      <c r="CP357" s="283">
        <v>0</v>
      </c>
      <c r="CQ357" s="283">
        <v>0</v>
      </c>
      <c r="CR357" s="283">
        <v>0</v>
      </c>
      <c r="CS357" s="283">
        <v>0</v>
      </c>
      <c r="CT357" s="283">
        <v>0</v>
      </c>
      <c r="CU357" s="283">
        <v>0</v>
      </c>
      <c r="CV357" s="283">
        <v>0</v>
      </c>
      <c r="CW357" s="283">
        <v>0</v>
      </c>
      <c r="CX357" s="283">
        <v>0</v>
      </c>
      <c r="CY357" s="283">
        <v>0</v>
      </c>
      <c r="CZ357" s="283">
        <v>0</v>
      </c>
      <c r="DA357" s="283">
        <v>0</v>
      </c>
      <c r="DB357" s="283">
        <v>0</v>
      </c>
    </row>
    <row r="358" spans="5:106" s="283" customFormat="1">
      <c r="E358" s="283">
        <v>37</v>
      </c>
      <c r="F358" s="284">
        <v>13532.8</v>
      </c>
      <c r="G358" s="283">
        <v>13515.8</v>
      </c>
      <c r="H358" s="283">
        <v>13498.8</v>
      </c>
      <c r="I358" s="283">
        <v>13370</v>
      </c>
      <c r="J358" s="283">
        <v>13347.800000000005</v>
      </c>
      <c r="K358" s="283">
        <v>13221.600000000009</v>
      </c>
      <c r="L358" s="283">
        <v>13195.5</v>
      </c>
      <c r="M358" s="283">
        <v>13071.899999999991</v>
      </c>
      <c r="N358" s="283">
        <v>13041.899999999991</v>
      </c>
      <c r="O358" s="283">
        <v>12919.600000000009</v>
      </c>
      <c r="P358" s="283">
        <v>12820.699999999995</v>
      </c>
      <c r="Q358" s="283">
        <v>12788.300000000005</v>
      </c>
      <c r="R358" s="283">
        <v>12672.699999999995</v>
      </c>
      <c r="S358" s="283">
        <v>12637.699999999995</v>
      </c>
      <c r="T358" s="283">
        <v>12524.699999999995</v>
      </c>
      <c r="U358" s="283">
        <v>12488.399999999991</v>
      </c>
      <c r="V358" s="283">
        <v>12376.699999999995</v>
      </c>
      <c r="W358" s="283">
        <v>12268.899999999991</v>
      </c>
      <c r="X358" s="283">
        <v>12165</v>
      </c>
      <c r="Y358" s="283">
        <v>12062.399999999991</v>
      </c>
      <c r="Z358" s="283">
        <v>11962.399999999991</v>
      </c>
      <c r="AA358" s="283">
        <v>11927.300000000005</v>
      </c>
      <c r="AB358" s="283">
        <v>11892.199999999995</v>
      </c>
      <c r="AC358" s="283">
        <v>11802.5</v>
      </c>
      <c r="AD358" s="283">
        <v>11766.100000000009</v>
      </c>
      <c r="AE358" s="283">
        <v>11679</v>
      </c>
      <c r="AF358" s="283">
        <v>11641.300000000005</v>
      </c>
      <c r="AG358" s="283">
        <v>11556.800000000005</v>
      </c>
      <c r="AH358" s="283">
        <v>11473.210000000001</v>
      </c>
      <c r="AI358" s="283">
        <v>11392.090000000004</v>
      </c>
      <c r="AJ358" s="283">
        <v>11312.920000000002</v>
      </c>
      <c r="AK358" s="283">
        <v>11266.710000000012</v>
      </c>
      <c r="AL358" s="283">
        <v>11181.239999999991</v>
      </c>
      <c r="AM358" s="283">
        <v>11097.2</v>
      </c>
      <c r="AN358" s="283">
        <v>11049.820000000009</v>
      </c>
      <c r="AO358" s="283">
        <v>10967.340000000006</v>
      </c>
      <c r="AP358" s="283">
        <v>10919.960000000012</v>
      </c>
      <c r="AQ358" s="283">
        <v>10837.610000000011</v>
      </c>
      <c r="AR358" s="283">
        <v>10756.95</v>
      </c>
      <c r="AS358" s="283">
        <v>10708.919999999993</v>
      </c>
      <c r="AT358" s="283">
        <v>10628</v>
      </c>
      <c r="AU358" s="283">
        <v>10555.45</v>
      </c>
      <c r="AV358" s="283">
        <v>10482.900000000003</v>
      </c>
      <c r="AW358" s="283">
        <v>10410.350000000006</v>
      </c>
      <c r="AX358" s="283">
        <v>10337.800000000007</v>
      </c>
      <c r="AY358" s="283">
        <v>10265.710000000006</v>
      </c>
      <c r="AZ358" s="283">
        <v>10193.620000000004</v>
      </c>
      <c r="BA358" s="283">
        <v>10121.530000000002</v>
      </c>
      <c r="BB358" s="283">
        <v>10049.440000000002</v>
      </c>
      <c r="BC358" s="283">
        <v>9969.5800000000017</v>
      </c>
      <c r="BD358" s="283">
        <v>9889.7200000000012</v>
      </c>
      <c r="BE358" s="283">
        <v>9809.86</v>
      </c>
      <c r="BF358" s="283">
        <v>9730</v>
      </c>
      <c r="BG358" s="283">
        <v>9675.2800000000007</v>
      </c>
      <c r="BH358" s="283">
        <v>9620.5600000000013</v>
      </c>
      <c r="BI358" s="283">
        <v>9565.840000000002</v>
      </c>
      <c r="BJ358" s="283">
        <v>9511.1200000000026</v>
      </c>
      <c r="BK358" s="283">
        <v>9459.4200000000019</v>
      </c>
      <c r="BL358" s="283">
        <v>9407.7200000000012</v>
      </c>
      <c r="BM358" s="283">
        <v>9356.02</v>
      </c>
      <c r="BN358" s="283">
        <v>9304.32</v>
      </c>
      <c r="BO358" s="283">
        <v>9227.4650000000001</v>
      </c>
      <c r="BP358" s="283">
        <v>9150.61</v>
      </c>
      <c r="BQ358" s="283">
        <v>9073.755000000001</v>
      </c>
      <c r="BR358" s="283">
        <v>8996.9000000000015</v>
      </c>
      <c r="BS358" s="283">
        <v>8920.1750000000011</v>
      </c>
      <c r="BT358" s="283">
        <v>8843.4500000000007</v>
      </c>
      <c r="BU358" s="283">
        <v>8766.7250000000004</v>
      </c>
      <c r="BV358" s="283">
        <v>8690</v>
      </c>
      <c r="BW358" s="283">
        <v>0</v>
      </c>
      <c r="BX358" s="283">
        <v>0</v>
      </c>
      <c r="BY358" s="283">
        <v>0</v>
      </c>
      <c r="BZ358" s="283">
        <v>0</v>
      </c>
      <c r="CA358" s="283">
        <v>0</v>
      </c>
      <c r="CB358" s="283">
        <v>0</v>
      </c>
      <c r="CC358" s="283">
        <v>0</v>
      </c>
      <c r="CD358" s="283">
        <v>0</v>
      </c>
      <c r="CE358" s="283">
        <v>0</v>
      </c>
      <c r="CF358" s="283">
        <v>0</v>
      </c>
      <c r="CG358" s="283">
        <v>0</v>
      </c>
      <c r="CH358" s="283">
        <v>0</v>
      </c>
      <c r="CI358" s="283">
        <v>0</v>
      </c>
      <c r="CJ358" s="283">
        <v>0</v>
      </c>
      <c r="CK358" s="283">
        <v>0</v>
      </c>
      <c r="CL358" s="283">
        <v>0</v>
      </c>
      <c r="CM358" s="283">
        <v>0</v>
      </c>
      <c r="CN358" s="283">
        <v>0</v>
      </c>
      <c r="CO358" s="283">
        <v>0</v>
      </c>
      <c r="CP358" s="283">
        <v>0</v>
      </c>
      <c r="CQ358" s="283">
        <v>0</v>
      </c>
      <c r="CR358" s="283">
        <v>0</v>
      </c>
      <c r="CS358" s="283">
        <v>0</v>
      </c>
      <c r="CT358" s="283">
        <v>0</v>
      </c>
    </row>
    <row r="359" spans="5:106" s="283" customFormat="1">
      <c r="E359" s="283">
        <v>38</v>
      </c>
      <c r="F359" s="284">
        <v>13540</v>
      </c>
      <c r="G359" s="283">
        <v>13405.200000000004</v>
      </c>
      <c r="H359" s="283">
        <v>13383.200000000004</v>
      </c>
      <c r="I359" s="283">
        <v>13258</v>
      </c>
      <c r="J359" s="283">
        <v>13231.200000000004</v>
      </c>
      <c r="K359" s="283">
        <v>13108.400000000009</v>
      </c>
      <c r="L359" s="283">
        <v>13078</v>
      </c>
      <c r="M359" s="283">
        <v>12957.599999999991</v>
      </c>
      <c r="N359" s="283">
        <v>12923.599999999991</v>
      </c>
      <c r="O359" s="283">
        <v>12804.400000000009</v>
      </c>
      <c r="P359" s="283">
        <v>12706.799999999996</v>
      </c>
      <c r="Q359" s="283">
        <v>12671.200000000004</v>
      </c>
      <c r="R359" s="283">
        <v>12558.799999999996</v>
      </c>
      <c r="S359" s="283">
        <v>12520.799999999996</v>
      </c>
      <c r="T359" s="283">
        <v>12410.799999999996</v>
      </c>
      <c r="U359" s="283">
        <v>12371.599999999991</v>
      </c>
      <c r="V359" s="283">
        <v>12262.799999999996</v>
      </c>
      <c r="W359" s="283">
        <v>12157.599999999991</v>
      </c>
      <c r="X359" s="283">
        <v>12056</v>
      </c>
      <c r="Y359" s="283">
        <v>11955.599999999991</v>
      </c>
      <c r="Z359" s="283">
        <v>11857.599999999991</v>
      </c>
      <c r="AA359" s="283">
        <v>11821.200000000004</v>
      </c>
      <c r="AB359" s="283">
        <v>11784.799999999996</v>
      </c>
      <c r="AC359" s="283">
        <v>11698</v>
      </c>
      <c r="AD359" s="283">
        <v>11660.400000000009</v>
      </c>
      <c r="AE359" s="283">
        <v>11576</v>
      </c>
      <c r="AF359" s="283">
        <v>11537.200000000004</v>
      </c>
      <c r="AG359" s="283">
        <v>11455.200000000004</v>
      </c>
      <c r="AH359" s="283">
        <v>11374.04</v>
      </c>
      <c r="AI359" s="283">
        <v>11295.160000000003</v>
      </c>
      <c r="AJ359" s="283">
        <v>11218.080000000002</v>
      </c>
      <c r="AK359" s="283">
        <v>11170.840000000011</v>
      </c>
      <c r="AL359" s="283">
        <v>11087.359999999991</v>
      </c>
      <c r="AM359" s="283">
        <v>11005.2</v>
      </c>
      <c r="AN359" s="283">
        <v>10956.880000000008</v>
      </c>
      <c r="AO359" s="283">
        <v>10876.160000000005</v>
      </c>
      <c r="AP359" s="283">
        <v>10827.840000000011</v>
      </c>
      <c r="AQ359" s="283">
        <v>10747.240000000011</v>
      </c>
      <c r="AR359" s="283">
        <v>10668.2</v>
      </c>
      <c r="AS359" s="283">
        <v>10619.279999999993</v>
      </c>
      <c r="AT359" s="283">
        <v>10540</v>
      </c>
      <c r="AU359" s="283">
        <v>10468.505000000001</v>
      </c>
      <c r="AV359" s="283">
        <v>10397.010000000004</v>
      </c>
      <c r="AW359" s="283">
        <v>10325.515000000005</v>
      </c>
      <c r="AX359" s="283">
        <v>10254.020000000006</v>
      </c>
      <c r="AY359" s="283">
        <v>10182.267500000005</v>
      </c>
      <c r="AZ359" s="283">
        <v>10110.515000000003</v>
      </c>
      <c r="BA359" s="283">
        <v>10038.762500000003</v>
      </c>
      <c r="BB359" s="283">
        <v>9967.010000000002</v>
      </c>
      <c r="BC359" s="283">
        <v>9886.5075000000015</v>
      </c>
      <c r="BD359" s="283">
        <v>9806.005000000001</v>
      </c>
      <c r="BE359" s="283">
        <v>9725.5025000000005</v>
      </c>
      <c r="BF359" s="283">
        <v>9645</v>
      </c>
      <c r="BG359" s="283">
        <v>9590.8349999999991</v>
      </c>
      <c r="BH359" s="283">
        <v>9536.67</v>
      </c>
      <c r="BI359" s="283">
        <v>9482.505000000001</v>
      </c>
      <c r="BJ359" s="283">
        <v>9428.340000000002</v>
      </c>
      <c r="BK359" s="283">
        <v>9377.0650000000023</v>
      </c>
      <c r="BL359" s="283">
        <v>9325.7900000000009</v>
      </c>
      <c r="BM359" s="283">
        <v>9274.5149999999994</v>
      </c>
      <c r="BN359" s="283">
        <v>9223.24</v>
      </c>
      <c r="BO359" s="283">
        <v>9146.4174999999996</v>
      </c>
      <c r="BP359" s="283">
        <v>9069.5950000000012</v>
      </c>
      <c r="BQ359" s="283">
        <v>8992.7725000000009</v>
      </c>
      <c r="BR359" s="283">
        <v>8915.9500000000007</v>
      </c>
      <c r="BS359" s="283">
        <v>0</v>
      </c>
      <c r="BT359" s="283">
        <v>0</v>
      </c>
      <c r="BU359" s="283">
        <v>0</v>
      </c>
      <c r="BV359" s="283">
        <v>0</v>
      </c>
      <c r="BW359" s="283">
        <v>0</v>
      </c>
      <c r="BX359" s="283">
        <v>0</v>
      </c>
      <c r="BY359" s="283">
        <v>0</v>
      </c>
      <c r="BZ359" s="283">
        <v>0</v>
      </c>
      <c r="CA359" s="283">
        <v>0</v>
      </c>
      <c r="CB359" s="283">
        <v>0</v>
      </c>
      <c r="CC359" s="283">
        <v>0</v>
      </c>
      <c r="CD359" s="283">
        <v>0</v>
      </c>
      <c r="CE359" s="283">
        <v>0</v>
      </c>
      <c r="CF359" s="283">
        <v>0</v>
      </c>
      <c r="CG359" s="283">
        <v>0</v>
      </c>
      <c r="CH359" s="283">
        <v>0</v>
      </c>
      <c r="CI359" s="283">
        <v>0</v>
      </c>
      <c r="CJ359" s="283">
        <v>0</v>
      </c>
      <c r="CK359" s="283">
        <v>0</v>
      </c>
      <c r="CL359" s="283">
        <v>0</v>
      </c>
      <c r="CM359" s="283">
        <v>0</v>
      </c>
      <c r="CN359" s="283">
        <v>0</v>
      </c>
      <c r="CO359" s="283">
        <v>0</v>
      </c>
      <c r="CP359" s="283">
        <v>0</v>
      </c>
      <c r="CQ359" s="283">
        <v>0</v>
      </c>
      <c r="CR359" s="283">
        <v>0</v>
      </c>
      <c r="CS359" s="283">
        <v>0</v>
      </c>
      <c r="CT359" s="283">
        <v>0</v>
      </c>
      <c r="CU359" s="283">
        <v>0</v>
      </c>
      <c r="CV359" s="283">
        <v>0</v>
      </c>
      <c r="CW359" s="283">
        <v>0</v>
      </c>
      <c r="CX359" s="283">
        <v>0</v>
      </c>
      <c r="CY359" s="283">
        <v>0</v>
      </c>
      <c r="CZ359" s="283">
        <v>0</v>
      </c>
      <c r="DA359" s="283">
        <v>0</v>
      </c>
      <c r="DB359" s="283">
        <v>0</v>
      </c>
    </row>
    <row r="360" spans="5:106" s="283" customFormat="1">
      <c r="E360" s="283">
        <v>39</v>
      </c>
      <c r="F360" s="284">
        <v>13425</v>
      </c>
      <c r="G360" s="283">
        <v>13294.600000000004</v>
      </c>
      <c r="H360" s="283">
        <v>13267.600000000004</v>
      </c>
      <c r="I360" s="283">
        <v>13146</v>
      </c>
      <c r="J360" s="283">
        <v>13114.600000000004</v>
      </c>
      <c r="K360" s="283">
        <v>12995.200000000008</v>
      </c>
      <c r="L360" s="283">
        <v>12960.5</v>
      </c>
      <c r="M360" s="283">
        <v>12843.299999999992</v>
      </c>
      <c r="N360" s="283">
        <v>12805.299999999992</v>
      </c>
      <c r="O360" s="283">
        <v>12689.200000000008</v>
      </c>
      <c r="P360" s="283">
        <v>12592.899999999996</v>
      </c>
      <c r="Q360" s="283">
        <v>12554.100000000004</v>
      </c>
      <c r="R360" s="283">
        <v>12444.899999999996</v>
      </c>
      <c r="S360" s="283">
        <v>12403.899999999996</v>
      </c>
      <c r="T360" s="283">
        <v>12296.899999999996</v>
      </c>
      <c r="U360" s="283">
        <v>12254.799999999992</v>
      </c>
      <c r="V360" s="283">
        <v>12148.899999999996</v>
      </c>
      <c r="W360" s="283">
        <v>12046.299999999992</v>
      </c>
      <c r="X360" s="283">
        <v>11947</v>
      </c>
      <c r="Y360" s="283">
        <v>11848.799999999992</v>
      </c>
      <c r="Z360" s="283">
        <v>11752.799999999992</v>
      </c>
      <c r="AA360" s="283">
        <v>11715.100000000004</v>
      </c>
      <c r="AB360" s="283">
        <v>11677.399999999996</v>
      </c>
      <c r="AC360" s="283">
        <v>11593.5</v>
      </c>
      <c r="AD360" s="283">
        <v>11554.700000000008</v>
      </c>
      <c r="AE360" s="283">
        <v>11473</v>
      </c>
      <c r="AF360" s="283">
        <v>11433.100000000004</v>
      </c>
      <c r="AG360" s="283">
        <v>11353.600000000004</v>
      </c>
      <c r="AH360" s="283">
        <v>11274.87</v>
      </c>
      <c r="AI360" s="283">
        <v>11198.230000000003</v>
      </c>
      <c r="AJ360" s="283">
        <v>11123.240000000002</v>
      </c>
      <c r="AK360" s="283">
        <v>11074.97000000001</v>
      </c>
      <c r="AL360" s="283">
        <v>10993.479999999992</v>
      </c>
      <c r="AM360" s="283">
        <v>10913.2</v>
      </c>
      <c r="AN360" s="283">
        <v>10863.940000000008</v>
      </c>
      <c r="AO360" s="283">
        <v>10784.980000000005</v>
      </c>
      <c r="AP360" s="283">
        <v>10735.72000000001</v>
      </c>
      <c r="AQ360" s="283">
        <v>10656.87000000001</v>
      </c>
      <c r="AR360" s="283">
        <v>10579.45</v>
      </c>
      <c r="AS360" s="283">
        <v>10529.639999999994</v>
      </c>
      <c r="AT360" s="283">
        <v>10452</v>
      </c>
      <c r="AU360" s="283">
        <v>10381.560000000001</v>
      </c>
      <c r="AV360" s="283">
        <v>10311.120000000003</v>
      </c>
      <c r="AW360" s="283">
        <v>10240.680000000004</v>
      </c>
      <c r="AX360" s="283">
        <v>10170.240000000005</v>
      </c>
      <c r="AY360" s="283">
        <v>10098.825000000004</v>
      </c>
      <c r="AZ360" s="283">
        <v>10027.410000000003</v>
      </c>
      <c r="BA360" s="283">
        <v>9955.9950000000026</v>
      </c>
      <c r="BB360" s="283">
        <v>9884.5800000000017</v>
      </c>
      <c r="BC360" s="283">
        <v>9803.4350000000013</v>
      </c>
      <c r="BD360" s="283">
        <v>9722.2900000000009</v>
      </c>
      <c r="BE360" s="283">
        <v>9641.1450000000004</v>
      </c>
      <c r="BF360" s="283">
        <v>9560</v>
      </c>
      <c r="BG360" s="283">
        <v>9506.39</v>
      </c>
      <c r="BH360" s="283">
        <v>9452.7800000000007</v>
      </c>
      <c r="BI360" s="283">
        <v>9399.1700000000019</v>
      </c>
      <c r="BJ360" s="283">
        <v>9345.5600000000013</v>
      </c>
      <c r="BK360" s="283">
        <v>9294.7100000000009</v>
      </c>
      <c r="BL360" s="283">
        <v>9243.86</v>
      </c>
      <c r="BM360" s="283">
        <v>9193.01</v>
      </c>
      <c r="BN360" s="283">
        <v>9142.16</v>
      </c>
      <c r="BO360" s="283">
        <v>9065.369999999999</v>
      </c>
      <c r="BP360" s="283">
        <v>8988.58</v>
      </c>
      <c r="BQ360" s="283">
        <v>8911.7900000000009</v>
      </c>
      <c r="BR360" s="283">
        <v>8835</v>
      </c>
      <c r="BS360" s="283">
        <v>0</v>
      </c>
      <c r="BT360" s="283">
        <v>0</v>
      </c>
      <c r="BU360" s="283">
        <v>0</v>
      </c>
      <c r="BV360" s="283">
        <v>0</v>
      </c>
      <c r="BW360" s="283">
        <v>0</v>
      </c>
      <c r="BX360" s="283">
        <v>0</v>
      </c>
      <c r="BY360" s="283">
        <v>0</v>
      </c>
      <c r="BZ360" s="283">
        <v>0</v>
      </c>
      <c r="CA360" s="283">
        <v>0</v>
      </c>
      <c r="CB360" s="283">
        <v>0</v>
      </c>
      <c r="CC360" s="283">
        <v>0</v>
      </c>
      <c r="CD360" s="283">
        <v>0</v>
      </c>
      <c r="CE360" s="283">
        <v>0</v>
      </c>
      <c r="CF360" s="283">
        <v>0</v>
      </c>
      <c r="CG360" s="283">
        <v>0</v>
      </c>
      <c r="CH360" s="283">
        <v>0</v>
      </c>
      <c r="CI360" s="283">
        <v>0</v>
      </c>
      <c r="CJ360" s="283">
        <v>0</v>
      </c>
      <c r="CK360" s="283">
        <v>0</v>
      </c>
      <c r="CL360" s="283">
        <v>0</v>
      </c>
      <c r="CM360" s="283">
        <v>0</v>
      </c>
      <c r="CN360" s="283">
        <v>0</v>
      </c>
      <c r="CO360" s="283">
        <v>0</v>
      </c>
      <c r="CP360" s="283">
        <v>0</v>
      </c>
      <c r="CQ360" s="283">
        <v>0</v>
      </c>
      <c r="CR360" s="283">
        <v>0</v>
      </c>
      <c r="CS360" s="283">
        <v>0</v>
      </c>
      <c r="CT360" s="283">
        <v>0</v>
      </c>
    </row>
    <row r="361" spans="5:106" s="283" customFormat="1">
      <c r="E361" s="283">
        <v>40</v>
      </c>
      <c r="F361" s="284">
        <v>13310</v>
      </c>
      <c r="G361" s="283">
        <v>13184.000000000004</v>
      </c>
      <c r="H361" s="283">
        <v>13152.000000000004</v>
      </c>
      <c r="I361" s="283">
        <v>13034</v>
      </c>
      <c r="J361" s="283">
        <v>12998.000000000004</v>
      </c>
      <c r="K361" s="283">
        <v>12882.000000000007</v>
      </c>
      <c r="L361" s="283">
        <v>12843</v>
      </c>
      <c r="M361" s="283">
        <v>12728.999999999993</v>
      </c>
      <c r="N361" s="283">
        <v>12686.999999999993</v>
      </c>
      <c r="O361" s="283">
        <v>12574.000000000007</v>
      </c>
      <c r="P361" s="283">
        <v>12478.999999999996</v>
      </c>
      <c r="Q361" s="283">
        <v>12437.000000000004</v>
      </c>
      <c r="R361" s="283">
        <v>12330.999999999996</v>
      </c>
      <c r="S361" s="283">
        <v>12286.999999999996</v>
      </c>
      <c r="T361" s="283">
        <v>12182.999999999996</v>
      </c>
      <c r="U361" s="283">
        <v>12137.999999999993</v>
      </c>
      <c r="V361" s="283">
        <v>12034.999999999996</v>
      </c>
      <c r="W361" s="283">
        <v>11934.999999999993</v>
      </c>
      <c r="X361" s="283">
        <v>11838</v>
      </c>
      <c r="Y361" s="283">
        <v>11741.999999999993</v>
      </c>
      <c r="Z361" s="283">
        <v>11647.999999999993</v>
      </c>
      <c r="AA361" s="283">
        <v>11609.000000000004</v>
      </c>
      <c r="AB361" s="283">
        <v>11569.999999999996</v>
      </c>
      <c r="AC361" s="283">
        <v>11489</v>
      </c>
      <c r="AD361" s="283">
        <v>11449.000000000007</v>
      </c>
      <c r="AE361" s="283">
        <v>11370</v>
      </c>
      <c r="AF361" s="283">
        <v>11329.000000000004</v>
      </c>
      <c r="AG361" s="283">
        <v>11252.000000000004</v>
      </c>
      <c r="AH361" s="283">
        <v>11175.7</v>
      </c>
      <c r="AI361" s="283">
        <v>11101.300000000003</v>
      </c>
      <c r="AJ361" s="283">
        <v>11028.400000000001</v>
      </c>
      <c r="AK361" s="283">
        <v>10979.100000000009</v>
      </c>
      <c r="AL361" s="283">
        <v>10899.599999999993</v>
      </c>
      <c r="AM361" s="283">
        <v>10821.2</v>
      </c>
      <c r="AN361" s="283">
        <v>10771.000000000007</v>
      </c>
      <c r="AO361" s="283">
        <v>10693.800000000005</v>
      </c>
      <c r="AP361" s="283">
        <v>10643.600000000009</v>
      </c>
      <c r="AQ361" s="283">
        <v>10566.500000000009</v>
      </c>
      <c r="AR361" s="283">
        <v>10490.7</v>
      </c>
      <c r="AS361" s="283">
        <v>10439.999999999995</v>
      </c>
      <c r="AT361" s="283">
        <v>10364</v>
      </c>
      <c r="AU361" s="283">
        <v>10294.615000000002</v>
      </c>
      <c r="AV361" s="283">
        <v>10225.230000000001</v>
      </c>
      <c r="AW361" s="283">
        <v>10155.845000000003</v>
      </c>
      <c r="AX361" s="283">
        <v>10086.460000000005</v>
      </c>
      <c r="AY361" s="283">
        <v>10015.382500000003</v>
      </c>
      <c r="AZ361" s="283">
        <v>9944.3050000000039</v>
      </c>
      <c r="BA361" s="283">
        <v>9873.2275000000027</v>
      </c>
      <c r="BB361" s="283">
        <v>9802.1500000000015</v>
      </c>
      <c r="BC361" s="283">
        <v>9720.3625000000011</v>
      </c>
      <c r="BD361" s="283">
        <v>9638.5750000000007</v>
      </c>
      <c r="BE361" s="283">
        <v>9556.7875000000004</v>
      </c>
      <c r="BF361" s="283">
        <v>9475</v>
      </c>
      <c r="BG361" s="283">
        <v>9421.9449999999997</v>
      </c>
      <c r="BH361" s="283">
        <v>9368.8900000000012</v>
      </c>
      <c r="BI361" s="283">
        <v>9315.8350000000009</v>
      </c>
      <c r="BJ361" s="283">
        <v>9262.7800000000007</v>
      </c>
      <c r="BK361" s="283">
        <v>9212.3549999999996</v>
      </c>
      <c r="BL361" s="283">
        <v>9161.93</v>
      </c>
      <c r="BM361" s="283">
        <v>9111.505000000001</v>
      </c>
      <c r="BN361" s="283">
        <v>9061.08</v>
      </c>
      <c r="BO361" s="283">
        <v>0</v>
      </c>
      <c r="BP361" s="283">
        <v>0</v>
      </c>
      <c r="BQ361" s="283">
        <v>0</v>
      </c>
      <c r="BR361" s="283">
        <v>0</v>
      </c>
      <c r="BS361" s="283">
        <v>0</v>
      </c>
      <c r="BT361" s="283">
        <v>0</v>
      </c>
      <c r="BU361" s="283">
        <v>0</v>
      </c>
      <c r="BV361" s="283">
        <v>0</v>
      </c>
      <c r="BW361" s="283">
        <v>0</v>
      </c>
      <c r="BX361" s="283">
        <v>0</v>
      </c>
      <c r="BY361" s="283">
        <v>0</v>
      </c>
      <c r="BZ361" s="283">
        <v>0</v>
      </c>
      <c r="CA361" s="283">
        <v>0</v>
      </c>
      <c r="CB361" s="283">
        <v>0</v>
      </c>
      <c r="CC361" s="283">
        <v>0</v>
      </c>
      <c r="CD361" s="283">
        <v>0</v>
      </c>
      <c r="CE361" s="283">
        <v>0</v>
      </c>
      <c r="CF361" s="283">
        <v>0</v>
      </c>
      <c r="CG361" s="283">
        <v>0</v>
      </c>
      <c r="CH361" s="283">
        <v>0</v>
      </c>
      <c r="CI361" s="283">
        <v>0</v>
      </c>
      <c r="CJ361" s="283">
        <v>0</v>
      </c>
      <c r="CK361" s="283">
        <v>0</v>
      </c>
      <c r="CL361" s="283">
        <v>0</v>
      </c>
      <c r="CM361" s="283">
        <v>0</v>
      </c>
      <c r="CN361" s="283">
        <v>0</v>
      </c>
      <c r="CO361" s="283">
        <v>0</v>
      </c>
      <c r="CP361" s="283">
        <v>0</v>
      </c>
      <c r="CQ361" s="283">
        <v>0</v>
      </c>
      <c r="CR361" s="283">
        <v>0</v>
      </c>
      <c r="CS361" s="283">
        <v>0</v>
      </c>
      <c r="CT361" s="283">
        <v>0</v>
      </c>
      <c r="CU361" s="283">
        <v>0</v>
      </c>
      <c r="CV361" s="283">
        <v>0</v>
      </c>
      <c r="CW361" s="283">
        <v>0</v>
      </c>
      <c r="CX361" s="283">
        <v>0</v>
      </c>
      <c r="CY361" s="283">
        <v>0</v>
      </c>
      <c r="CZ361" s="283">
        <v>0</v>
      </c>
      <c r="DA361" s="283">
        <v>0</v>
      </c>
      <c r="DB361" s="283">
        <v>0</v>
      </c>
    </row>
    <row r="362" spans="5:106" s="283" customFormat="1">
      <c r="E362" s="283">
        <v>41</v>
      </c>
      <c r="F362" s="284">
        <v>13195</v>
      </c>
      <c r="G362" s="283">
        <v>13073.400000000003</v>
      </c>
      <c r="H362" s="283">
        <v>13036.400000000003</v>
      </c>
      <c r="I362" s="283">
        <v>12922</v>
      </c>
      <c r="J362" s="283">
        <v>12881.400000000003</v>
      </c>
      <c r="K362" s="283">
        <v>12768.800000000007</v>
      </c>
      <c r="L362" s="283">
        <v>12725.5</v>
      </c>
      <c r="M362" s="283">
        <v>12614.699999999993</v>
      </c>
      <c r="N362" s="283">
        <v>12568.699999999993</v>
      </c>
      <c r="O362" s="283">
        <v>12458.800000000007</v>
      </c>
      <c r="P362" s="283">
        <v>12365.099999999997</v>
      </c>
      <c r="Q362" s="283">
        <v>12319.900000000003</v>
      </c>
      <c r="R362" s="283">
        <v>12217.099999999997</v>
      </c>
      <c r="S362" s="283">
        <v>12170.099999999997</v>
      </c>
      <c r="T362" s="283">
        <v>12069.099999999997</v>
      </c>
      <c r="U362" s="283">
        <v>12021.199999999993</v>
      </c>
      <c r="V362" s="283">
        <v>11921.099999999997</v>
      </c>
      <c r="W362" s="283">
        <v>11823.699999999993</v>
      </c>
      <c r="X362" s="283">
        <v>11729</v>
      </c>
      <c r="Y362" s="283">
        <v>11635.199999999993</v>
      </c>
      <c r="Z362" s="283">
        <v>11543.199999999993</v>
      </c>
      <c r="AA362" s="283">
        <v>11502.900000000003</v>
      </c>
      <c r="AB362" s="283">
        <v>11462.599999999997</v>
      </c>
      <c r="AC362" s="283">
        <v>11384.5</v>
      </c>
      <c r="AD362" s="283">
        <v>11343.300000000007</v>
      </c>
      <c r="AE362" s="283">
        <v>11267</v>
      </c>
      <c r="AF362" s="283">
        <v>11224.900000000003</v>
      </c>
      <c r="AG362" s="283">
        <v>11150.400000000003</v>
      </c>
      <c r="AH362" s="283">
        <v>11076.53</v>
      </c>
      <c r="AI362" s="283">
        <v>11004.370000000003</v>
      </c>
      <c r="AJ362" s="283">
        <v>10933.560000000001</v>
      </c>
      <c r="AK362" s="283">
        <v>10883.230000000009</v>
      </c>
      <c r="AL362" s="283">
        <v>10805.719999999994</v>
      </c>
      <c r="AM362" s="283">
        <v>10729.2</v>
      </c>
      <c r="AN362" s="283">
        <v>10678.060000000007</v>
      </c>
      <c r="AO362" s="283">
        <v>10602.620000000004</v>
      </c>
      <c r="AP362" s="283">
        <v>10551.480000000009</v>
      </c>
      <c r="AQ362" s="283">
        <v>10476.130000000008</v>
      </c>
      <c r="AR362" s="283">
        <v>10401.950000000001</v>
      </c>
      <c r="AS362" s="283">
        <v>10350.359999999995</v>
      </c>
      <c r="AT362" s="283">
        <v>10276</v>
      </c>
      <c r="AU362" s="283">
        <v>10207.670000000002</v>
      </c>
      <c r="AV362" s="283">
        <v>10139.340000000002</v>
      </c>
      <c r="AW362" s="283">
        <v>10071.010000000002</v>
      </c>
      <c r="AX362" s="283">
        <v>10002.680000000004</v>
      </c>
      <c r="AY362" s="283">
        <v>9931.9400000000023</v>
      </c>
      <c r="AZ362" s="283">
        <v>9861.2000000000025</v>
      </c>
      <c r="BA362" s="283">
        <v>9790.4600000000028</v>
      </c>
      <c r="BB362" s="283">
        <v>9719.7200000000012</v>
      </c>
      <c r="BC362" s="283">
        <v>9637.2900000000009</v>
      </c>
      <c r="BD362" s="283">
        <v>9554.86</v>
      </c>
      <c r="BE362" s="283">
        <v>9472.43</v>
      </c>
      <c r="BF362" s="283">
        <v>9390</v>
      </c>
      <c r="BG362" s="283">
        <v>9337.5</v>
      </c>
      <c r="BH362" s="283">
        <v>9285</v>
      </c>
      <c r="BI362" s="283">
        <v>9232.5</v>
      </c>
      <c r="BJ362" s="283">
        <v>9180</v>
      </c>
      <c r="BK362" s="283">
        <v>9130</v>
      </c>
      <c r="BL362" s="283">
        <v>9080</v>
      </c>
      <c r="BM362" s="283">
        <v>9030</v>
      </c>
      <c r="BN362" s="283">
        <v>8980</v>
      </c>
      <c r="BO362" s="283">
        <v>0</v>
      </c>
      <c r="BP362" s="283">
        <v>0</v>
      </c>
      <c r="BQ362" s="283">
        <v>0</v>
      </c>
      <c r="BR362" s="283">
        <v>0</v>
      </c>
      <c r="BS362" s="283">
        <v>0</v>
      </c>
      <c r="BT362" s="283">
        <v>0</v>
      </c>
      <c r="BU362" s="283">
        <v>0</v>
      </c>
      <c r="BV362" s="283">
        <v>0</v>
      </c>
      <c r="BW362" s="283">
        <v>0</v>
      </c>
      <c r="BX362" s="283">
        <v>0</v>
      </c>
      <c r="BY362" s="283">
        <v>0</v>
      </c>
      <c r="BZ362" s="283">
        <v>0</v>
      </c>
      <c r="CA362" s="283">
        <v>0</v>
      </c>
      <c r="CB362" s="283">
        <v>0</v>
      </c>
      <c r="CC362" s="283">
        <v>0</v>
      </c>
      <c r="CD362" s="283">
        <v>0</v>
      </c>
      <c r="CE362" s="283">
        <v>0</v>
      </c>
      <c r="CF362" s="283">
        <v>0</v>
      </c>
      <c r="CG362" s="283">
        <v>0</v>
      </c>
      <c r="CH362" s="283">
        <v>0</v>
      </c>
      <c r="CI362" s="283">
        <v>0</v>
      </c>
      <c r="CJ362" s="283">
        <v>0</v>
      </c>
      <c r="CK362" s="283">
        <v>0</v>
      </c>
      <c r="CL362" s="283">
        <v>0</v>
      </c>
      <c r="CM362" s="283">
        <v>0</v>
      </c>
      <c r="CN362" s="283">
        <v>0</v>
      </c>
      <c r="CO362" s="283">
        <v>0</v>
      </c>
      <c r="CP362" s="283">
        <v>0</v>
      </c>
      <c r="CQ362" s="283">
        <v>0</v>
      </c>
      <c r="CR362" s="283">
        <v>0</v>
      </c>
      <c r="CS362" s="283">
        <v>0</v>
      </c>
      <c r="CT362" s="283">
        <v>0</v>
      </c>
      <c r="CU362" s="283">
        <v>0</v>
      </c>
      <c r="CV362" s="283">
        <v>0</v>
      </c>
      <c r="CW362" s="283">
        <v>0</v>
      </c>
      <c r="CX362" s="283">
        <v>0</v>
      </c>
      <c r="CY362" s="283">
        <v>0</v>
      </c>
      <c r="CZ362" s="283">
        <v>0</v>
      </c>
      <c r="DA362" s="283">
        <v>0</v>
      </c>
      <c r="DB362" s="283">
        <v>0</v>
      </c>
    </row>
    <row r="363" spans="5:106" s="283" customFormat="1">
      <c r="E363" s="283">
        <v>42</v>
      </c>
      <c r="F363" s="284">
        <v>13080</v>
      </c>
      <c r="G363" s="283">
        <v>12962.800000000003</v>
      </c>
      <c r="H363" s="283">
        <v>12920.800000000003</v>
      </c>
      <c r="I363" s="283">
        <v>12810</v>
      </c>
      <c r="J363" s="283">
        <v>12764.800000000003</v>
      </c>
      <c r="K363" s="283">
        <v>12655.600000000006</v>
      </c>
      <c r="L363" s="283">
        <v>12608</v>
      </c>
      <c r="M363" s="283">
        <v>12500.399999999994</v>
      </c>
      <c r="N363" s="283">
        <v>12450.399999999994</v>
      </c>
      <c r="O363" s="283">
        <v>12343.600000000006</v>
      </c>
      <c r="P363" s="283">
        <v>12251.199999999997</v>
      </c>
      <c r="Q363" s="283">
        <v>12202.800000000003</v>
      </c>
      <c r="R363" s="283">
        <v>12103.199999999997</v>
      </c>
      <c r="S363" s="283">
        <v>12053.199999999997</v>
      </c>
      <c r="T363" s="283">
        <v>11955.199999999997</v>
      </c>
      <c r="U363" s="283">
        <v>11904.399999999994</v>
      </c>
      <c r="V363" s="283">
        <v>11807.199999999997</v>
      </c>
      <c r="W363" s="283">
        <v>11712.399999999994</v>
      </c>
      <c r="X363" s="283">
        <v>11620</v>
      </c>
      <c r="Y363" s="283">
        <v>11528.399999999994</v>
      </c>
      <c r="Z363" s="283">
        <v>11438.399999999994</v>
      </c>
      <c r="AA363" s="283">
        <v>11396.800000000003</v>
      </c>
      <c r="AB363" s="283">
        <v>11355.199999999997</v>
      </c>
      <c r="AC363" s="283">
        <v>11280</v>
      </c>
      <c r="AD363" s="283">
        <v>11237.600000000006</v>
      </c>
      <c r="AE363" s="283">
        <v>11164</v>
      </c>
      <c r="AF363" s="283">
        <v>11120.800000000003</v>
      </c>
      <c r="AG363" s="283">
        <v>11048.800000000003</v>
      </c>
      <c r="AH363" s="283">
        <v>10977.36</v>
      </c>
      <c r="AI363" s="283">
        <v>10907.440000000002</v>
      </c>
      <c r="AJ363" s="283">
        <v>10838.720000000001</v>
      </c>
      <c r="AK363" s="283">
        <v>10787.360000000008</v>
      </c>
      <c r="AL363" s="283">
        <v>10711.839999999995</v>
      </c>
      <c r="AM363" s="283">
        <v>10637.2</v>
      </c>
      <c r="AN363" s="283">
        <v>10585.120000000006</v>
      </c>
      <c r="AO363" s="283">
        <v>10511.440000000004</v>
      </c>
      <c r="AP363" s="283">
        <v>10459.360000000008</v>
      </c>
      <c r="AQ363" s="283">
        <v>10385.760000000007</v>
      </c>
      <c r="AR363" s="283">
        <v>10313.200000000001</v>
      </c>
      <c r="AS363" s="283">
        <v>10260.719999999996</v>
      </c>
      <c r="AT363" s="283">
        <v>10188</v>
      </c>
      <c r="AU363" s="283">
        <v>10120.725000000002</v>
      </c>
      <c r="AV363" s="283">
        <v>10053.450000000003</v>
      </c>
      <c r="AW363" s="283">
        <v>9986.1750000000029</v>
      </c>
      <c r="AX363" s="283">
        <v>9918.9000000000033</v>
      </c>
      <c r="AY363" s="283">
        <v>9848.4975000000013</v>
      </c>
      <c r="AZ363" s="283">
        <v>9778.0950000000012</v>
      </c>
      <c r="BA363" s="283">
        <v>9707.692500000001</v>
      </c>
      <c r="BB363" s="283">
        <v>9637.2900000000009</v>
      </c>
      <c r="BC363" s="283">
        <v>9554.2175000000007</v>
      </c>
      <c r="BD363" s="283">
        <v>9471.1450000000004</v>
      </c>
      <c r="BE363" s="283">
        <v>9388.0725000000002</v>
      </c>
      <c r="BF363" s="283">
        <v>9305</v>
      </c>
      <c r="BG363" s="283">
        <v>0</v>
      </c>
      <c r="BH363" s="283">
        <v>0</v>
      </c>
      <c r="BI363" s="283">
        <v>0</v>
      </c>
      <c r="BJ363" s="283">
        <v>0</v>
      </c>
      <c r="BK363" s="283">
        <v>0</v>
      </c>
      <c r="BL363" s="283">
        <v>0</v>
      </c>
      <c r="BM363" s="283">
        <v>0</v>
      </c>
      <c r="BN363" s="283">
        <v>0</v>
      </c>
      <c r="BO363" s="283">
        <v>0</v>
      </c>
      <c r="BP363" s="283">
        <v>0</v>
      </c>
      <c r="BQ363" s="283">
        <v>0</v>
      </c>
      <c r="BR363" s="283">
        <v>0</v>
      </c>
      <c r="BS363" s="283">
        <v>0</v>
      </c>
      <c r="BT363" s="283">
        <v>0</v>
      </c>
      <c r="BU363" s="283">
        <v>0</v>
      </c>
      <c r="BV363" s="283">
        <v>0</v>
      </c>
      <c r="BW363" s="283">
        <v>0</v>
      </c>
      <c r="BX363" s="283">
        <v>0</v>
      </c>
      <c r="BY363" s="283">
        <v>0</v>
      </c>
      <c r="BZ363" s="283">
        <v>0</v>
      </c>
      <c r="CA363" s="283">
        <v>0</v>
      </c>
      <c r="CB363" s="283">
        <v>0</v>
      </c>
      <c r="CC363" s="283">
        <v>0</v>
      </c>
      <c r="CD363" s="283">
        <v>0</v>
      </c>
      <c r="CE363" s="283">
        <v>0</v>
      </c>
      <c r="CF363" s="283">
        <v>0</v>
      </c>
      <c r="CG363" s="283">
        <v>0</v>
      </c>
      <c r="CH363" s="283">
        <v>0</v>
      </c>
      <c r="CI363" s="283">
        <v>0</v>
      </c>
      <c r="CJ363" s="283">
        <v>0</v>
      </c>
      <c r="CK363" s="283">
        <v>0</v>
      </c>
      <c r="CL363" s="283">
        <v>0</v>
      </c>
      <c r="CM363" s="283">
        <v>0</v>
      </c>
      <c r="CN363" s="283">
        <v>0</v>
      </c>
      <c r="CO363" s="283">
        <v>0</v>
      </c>
      <c r="CP363" s="283">
        <v>0</v>
      </c>
      <c r="CQ363" s="283">
        <v>0</v>
      </c>
      <c r="CR363" s="283">
        <v>0</v>
      </c>
      <c r="CS363" s="283">
        <v>0</v>
      </c>
      <c r="CT363" s="283">
        <v>0</v>
      </c>
      <c r="CU363" s="283">
        <v>0</v>
      </c>
      <c r="CV363" s="283">
        <v>0</v>
      </c>
      <c r="CW363" s="283">
        <v>0</v>
      </c>
      <c r="CX363" s="283">
        <v>0</v>
      </c>
      <c r="CY363" s="283">
        <v>0</v>
      </c>
      <c r="CZ363" s="283">
        <v>0</v>
      </c>
      <c r="DA363" s="283">
        <v>0</v>
      </c>
      <c r="DB363" s="283">
        <v>0</v>
      </c>
    </row>
    <row r="364" spans="5:106" s="283" customFormat="1">
      <c r="E364" s="283">
        <v>43</v>
      </c>
      <c r="F364" s="284">
        <v>12965</v>
      </c>
      <c r="G364" s="283">
        <v>12852.200000000003</v>
      </c>
      <c r="H364" s="283">
        <v>12805.200000000003</v>
      </c>
      <c r="I364" s="283">
        <v>12698</v>
      </c>
      <c r="J364" s="283">
        <v>12648.200000000003</v>
      </c>
      <c r="K364" s="283">
        <v>12542.400000000005</v>
      </c>
      <c r="L364" s="283">
        <v>12490.5</v>
      </c>
      <c r="M364" s="283">
        <v>12386.099999999995</v>
      </c>
      <c r="N364" s="283">
        <v>12332.099999999995</v>
      </c>
      <c r="O364" s="283">
        <v>12228.400000000005</v>
      </c>
      <c r="P364" s="283">
        <v>12137.299999999997</v>
      </c>
      <c r="Q364" s="283">
        <v>12085.700000000003</v>
      </c>
      <c r="R364" s="283">
        <v>11989.299999999997</v>
      </c>
      <c r="S364" s="283">
        <v>11936.299999999997</v>
      </c>
      <c r="T364" s="283">
        <v>11841.299999999997</v>
      </c>
      <c r="U364" s="283">
        <v>11787.599999999995</v>
      </c>
      <c r="V364" s="283">
        <v>11693.299999999997</v>
      </c>
      <c r="W364" s="283">
        <v>11601.099999999995</v>
      </c>
      <c r="X364" s="283">
        <v>11511</v>
      </c>
      <c r="Y364" s="283">
        <v>11421.599999999995</v>
      </c>
      <c r="Z364" s="283">
        <v>11333.599999999995</v>
      </c>
      <c r="AA364" s="283">
        <v>11290.700000000003</v>
      </c>
      <c r="AB364" s="283">
        <v>11247.799999999997</v>
      </c>
      <c r="AC364" s="283">
        <v>11175.5</v>
      </c>
      <c r="AD364" s="283">
        <v>11131.900000000005</v>
      </c>
      <c r="AE364" s="283">
        <v>11061</v>
      </c>
      <c r="AF364" s="283">
        <v>11016.700000000003</v>
      </c>
      <c r="AG364" s="283">
        <v>10947.200000000003</v>
      </c>
      <c r="AH364" s="283">
        <v>10878.19</v>
      </c>
      <c r="AI364" s="283">
        <v>10810.510000000002</v>
      </c>
      <c r="AJ364" s="283">
        <v>10743.880000000001</v>
      </c>
      <c r="AK364" s="283">
        <v>10691.490000000007</v>
      </c>
      <c r="AL364" s="283">
        <v>10617.959999999995</v>
      </c>
      <c r="AM364" s="283">
        <v>10545.2</v>
      </c>
      <c r="AN364" s="283">
        <v>10492.180000000006</v>
      </c>
      <c r="AO364" s="283">
        <v>10420.260000000004</v>
      </c>
      <c r="AP364" s="283">
        <v>10367.240000000007</v>
      </c>
      <c r="AQ364" s="283">
        <v>10295.390000000007</v>
      </c>
      <c r="AR364" s="283">
        <v>10224.450000000001</v>
      </c>
      <c r="AS364" s="283">
        <v>10171.079999999996</v>
      </c>
      <c r="AT364" s="283">
        <v>10100</v>
      </c>
      <c r="AU364" s="283">
        <v>10033.780000000001</v>
      </c>
      <c r="AV364" s="283">
        <v>9967.5600000000013</v>
      </c>
      <c r="AW364" s="283">
        <v>9901.340000000002</v>
      </c>
      <c r="AX364" s="283">
        <v>9835.1200000000026</v>
      </c>
      <c r="AY364" s="283">
        <v>9765.0550000000021</v>
      </c>
      <c r="AZ364" s="283">
        <v>9694.9900000000016</v>
      </c>
      <c r="BA364" s="283">
        <v>9624.9250000000011</v>
      </c>
      <c r="BB364" s="283">
        <v>9554.86</v>
      </c>
      <c r="BC364" s="283">
        <v>9471.1450000000004</v>
      </c>
      <c r="BD364" s="283">
        <v>9387.43</v>
      </c>
      <c r="BE364" s="283">
        <v>9303.7150000000001</v>
      </c>
      <c r="BF364" s="283">
        <v>9220</v>
      </c>
      <c r="BG364" s="283">
        <v>0</v>
      </c>
      <c r="BH364" s="283">
        <v>0</v>
      </c>
      <c r="BI364" s="283">
        <v>0</v>
      </c>
      <c r="BJ364" s="283">
        <v>0</v>
      </c>
      <c r="BK364" s="283">
        <v>0</v>
      </c>
      <c r="BL364" s="283">
        <v>0</v>
      </c>
      <c r="BM364" s="283">
        <v>0</v>
      </c>
      <c r="BN364" s="283">
        <v>0</v>
      </c>
      <c r="BO364" s="283">
        <v>0</v>
      </c>
      <c r="BP364" s="283">
        <v>0</v>
      </c>
      <c r="BQ364" s="283">
        <v>0</v>
      </c>
      <c r="BR364" s="283">
        <v>0</v>
      </c>
      <c r="BS364" s="283">
        <v>0</v>
      </c>
      <c r="BT364" s="283">
        <v>0</v>
      </c>
      <c r="BU364" s="283">
        <v>0</v>
      </c>
      <c r="BV364" s="283">
        <v>0</v>
      </c>
      <c r="BW364" s="283">
        <v>0</v>
      </c>
      <c r="BX364" s="283">
        <v>0</v>
      </c>
      <c r="BY364" s="283">
        <v>0</v>
      </c>
      <c r="BZ364" s="283">
        <v>0</v>
      </c>
      <c r="CA364" s="283">
        <v>0</v>
      </c>
      <c r="CB364" s="283">
        <v>0</v>
      </c>
      <c r="CC364" s="283">
        <v>0</v>
      </c>
      <c r="CD364" s="283">
        <v>0</v>
      </c>
      <c r="CE364" s="283">
        <v>0</v>
      </c>
      <c r="CF364" s="283">
        <v>0</v>
      </c>
      <c r="CG364" s="283">
        <v>0</v>
      </c>
      <c r="CH364" s="283">
        <v>0</v>
      </c>
      <c r="CI364" s="283">
        <v>0</v>
      </c>
      <c r="CJ364" s="283">
        <v>0</v>
      </c>
      <c r="CK364" s="283">
        <v>0</v>
      </c>
      <c r="CL364" s="283">
        <v>0</v>
      </c>
      <c r="CM364" s="283">
        <v>0</v>
      </c>
      <c r="CN364" s="283">
        <v>0</v>
      </c>
      <c r="CO364" s="283">
        <v>0</v>
      </c>
      <c r="CP364" s="283">
        <v>0</v>
      </c>
      <c r="CQ364" s="283">
        <v>0</v>
      </c>
      <c r="CR364" s="283">
        <v>0</v>
      </c>
      <c r="CS364" s="283">
        <v>0</v>
      </c>
      <c r="CT364" s="283">
        <v>0</v>
      </c>
      <c r="CU364" s="283">
        <v>0</v>
      </c>
      <c r="CV364" s="283">
        <v>0</v>
      </c>
      <c r="CW364" s="283">
        <v>0</v>
      </c>
      <c r="CX364" s="283">
        <v>0</v>
      </c>
      <c r="CY364" s="283">
        <v>0</v>
      </c>
      <c r="CZ364" s="283">
        <v>0</v>
      </c>
      <c r="DA364" s="283">
        <v>0</v>
      </c>
      <c r="DB364" s="283">
        <v>0</v>
      </c>
    </row>
    <row r="365" spans="5:106" s="283" customFormat="1">
      <c r="E365" s="283">
        <v>44</v>
      </c>
      <c r="F365" s="284">
        <v>12850</v>
      </c>
      <c r="G365" s="283">
        <v>12741.600000000002</v>
      </c>
      <c r="H365" s="283">
        <v>12689.600000000002</v>
      </c>
      <c r="I365" s="283">
        <v>12586</v>
      </c>
      <c r="J365" s="283">
        <v>12531.600000000002</v>
      </c>
      <c r="K365" s="283">
        <v>12429.200000000004</v>
      </c>
      <c r="L365" s="283">
        <v>12373</v>
      </c>
      <c r="M365" s="283">
        <v>12271.799999999996</v>
      </c>
      <c r="N365" s="283">
        <v>12213.799999999996</v>
      </c>
      <c r="O365" s="283">
        <v>12113.200000000004</v>
      </c>
      <c r="P365" s="283">
        <v>12023.399999999998</v>
      </c>
      <c r="Q365" s="283">
        <v>11968.600000000002</v>
      </c>
      <c r="R365" s="283">
        <v>11875.399999999998</v>
      </c>
      <c r="S365" s="283">
        <v>11819.399999999998</v>
      </c>
      <c r="T365" s="283">
        <v>11727.399999999998</v>
      </c>
      <c r="U365" s="283">
        <v>11670.799999999996</v>
      </c>
      <c r="V365" s="283">
        <v>11579.399999999998</v>
      </c>
      <c r="W365" s="283">
        <v>11489.799999999996</v>
      </c>
      <c r="X365" s="283">
        <v>11402</v>
      </c>
      <c r="Y365" s="283">
        <v>11314.799999999996</v>
      </c>
      <c r="Z365" s="283">
        <v>11228.799999999996</v>
      </c>
      <c r="AA365" s="283">
        <v>11184.600000000002</v>
      </c>
      <c r="AB365" s="283">
        <v>11140.399999999998</v>
      </c>
      <c r="AC365" s="283">
        <v>11071</v>
      </c>
      <c r="AD365" s="283">
        <v>11026.200000000004</v>
      </c>
      <c r="AE365" s="283">
        <v>10958</v>
      </c>
      <c r="AF365" s="283">
        <v>10912.600000000002</v>
      </c>
      <c r="AG365" s="283">
        <v>10845.600000000002</v>
      </c>
      <c r="AH365" s="283">
        <v>10779.02</v>
      </c>
      <c r="AI365" s="283">
        <v>10713.580000000002</v>
      </c>
      <c r="AJ365" s="283">
        <v>10649.04</v>
      </c>
      <c r="AK365" s="283">
        <v>10595.620000000006</v>
      </c>
      <c r="AL365" s="283">
        <v>10524.079999999996</v>
      </c>
      <c r="AM365" s="283">
        <v>10453.200000000001</v>
      </c>
      <c r="AN365" s="283">
        <v>10399.240000000005</v>
      </c>
      <c r="AO365" s="283">
        <v>10329.080000000004</v>
      </c>
      <c r="AP365" s="283">
        <v>10275.120000000006</v>
      </c>
      <c r="AQ365" s="283">
        <v>10205.020000000006</v>
      </c>
      <c r="AR365" s="283">
        <v>10135.700000000001</v>
      </c>
      <c r="AS365" s="283">
        <v>10081.439999999997</v>
      </c>
      <c r="AT365" s="283">
        <v>10012</v>
      </c>
      <c r="AU365" s="283">
        <v>9946.8349999999991</v>
      </c>
      <c r="AV365" s="283">
        <v>9881.67</v>
      </c>
      <c r="AW365" s="283">
        <v>9816.505000000001</v>
      </c>
      <c r="AX365" s="283">
        <v>9751.340000000002</v>
      </c>
      <c r="AY365" s="283">
        <v>9681.6125000000029</v>
      </c>
      <c r="AZ365" s="283">
        <v>9611.885000000002</v>
      </c>
      <c r="BA365" s="283">
        <v>9542.1575000000012</v>
      </c>
      <c r="BB365" s="283">
        <v>9472.43</v>
      </c>
      <c r="BC365" s="283">
        <v>0</v>
      </c>
      <c r="BD365" s="283">
        <v>0</v>
      </c>
      <c r="BE365" s="283">
        <v>0</v>
      </c>
      <c r="BF365" s="283">
        <v>0</v>
      </c>
      <c r="BG365" s="283">
        <v>0</v>
      </c>
      <c r="BH365" s="283">
        <v>0</v>
      </c>
      <c r="BI365" s="283">
        <v>0</v>
      </c>
      <c r="BJ365" s="283">
        <v>0</v>
      </c>
      <c r="BK365" s="283">
        <v>0</v>
      </c>
      <c r="BL365" s="283">
        <v>0</v>
      </c>
      <c r="BM365" s="283">
        <v>0</v>
      </c>
      <c r="BN365" s="283">
        <v>0</v>
      </c>
      <c r="BO365" s="283">
        <v>0</v>
      </c>
      <c r="BP365" s="283">
        <v>0</v>
      </c>
      <c r="BQ365" s="283">
        <v>0</v>
      </c>
      <c r="BR365" s="283">
        <v>0</v>
      </c>
      <c r="BS365" s="283">
        <v>0</v>
      </c>
      <c r="BT365" s="283">
        <v>0</v>
      </c>
      <c r="BU365" s="283">
        <v>0</v>
      </c>
      <c r="BV365" s="283">
        <v>0</v>
      </c>
      <c r="BW365" s="283">
        <v>0</v>
      </c>
      <c r="BX365" s="283">
        <v>0</v>
      </c>
      <c r="BY365" s="283">
        <v>0</v>
      </c>
      <c r="BZ365" s="283">
        <v>0</v>
      </c>
      <c r="CA365" s="283">
        <v>0</v>
      </c>
      <c r="CB365" s="283">
        <v>0</v>
      </c>
      <c r="CC365" s="283">
        <v>0</v>
      </c>
      <c r="CD365" s="283">
        <v>0</v>
      </c>
      <c r="CE365" s="283">
        <v>0</v>
      </c>
      <c r="CF365" s="283">
        <v>0</v>
      </c>
      <c r="CG365" s="283">
        <v>0</v>
      </c>
      <c r="CH365" s="283">
        <v>0</v>
      </c>
      <c r="CI365" s="283">
        <v>0</v>
      </c>
      <c r="CJ365" s="283">
        <v>0</v>
      </c>
      <c r="CK365" s="283">
        <v>0</v>
      </c>
      <c r="CL365" s="283">
        <v>0</v>
      </c>
      <c r="CM365" s="283">
        <v>0</v>
      </c>
      <c r="CN365" s="283">
        <v>0</v>
      </c>
      <c r="CO365" s="283">
        <v>0</v>
      </c>
      <c r="CP365" s="283">
        <v>0</v>
      </c>
      <c r="CQ365" s="283">
        <v>0</v>
      </c>
      <c r="CR365" s="283">
        <v>0</v>
      </c>
      <c r="CS365" s="283">
        <v>0</v>
      </c>
      <c r="CT365" s="283">
        <v>0</v>
      </c>
      <c r="CU365" s="283">
        <v>0</v>
      </c>
      <c r="CV365" s="283">
        <v>0</v>
      </c>
      <c r="CW365" s="283">
        <v>0</v>
      </c>
      <c r="CX365" s="283">
        <v>0</v>
      </c>
      <c r="CY365" s="283">
        <v>0</v>
      </c>
      <c r="CZ365" s="283">
        <v>0</v>
      </c>
      <c r="DA365" s="283">
        <v>0</v>
      </c>
      <c r="DB365" s="283">
        <v>0</v>
      </c>
    </row>
    <row r="366" spans="5:106" s="283" customFormat="1">
      <c r="E366" s="283">
        <v>45</v>
      </c>
      <c r="F366" s="284">
        <v>12735</v>
      </c>
      <c r="G366" s="283">
        <v>12631.000000000002</v>
      </c>
      <c r="H366" s="283">
        <v>12574.000000000002</v>
      </c>
      <c r="I366" s="283">
        <v>12474</v>
      </c>
      <c r="J366" s="283">
        <v>12415.000000000002</v>
      </c>
      <c r="K366" s="283">
        <v>12316.000000000004</v>
      </c>
      <c r="L366" s="283">
        <v>12255.5</v>
      </c>
      <c r="M366" s="283">
        <v>12157.499999999996</v>
      </c>
      <c r="N366" s="283">
        <v>12095.499999999996</v>
      </c>
      <c r="O366" s="283">
        <v>11998.000000000004</v>
      </c>
      <c r="P366" s="283">
        <v>11909.499999999998</v>
      </c>
      <c r="Q366" s="283">
        <v>11851.500000000002</v>
      </c>
      <c r="R366" s="283">
        <v>11761.499999999998</v>
      </c>
      <c r="S366" s="283">
        <v>11702.499999999998</v>
      </c>
      <c r="T366" s="283">
        <v>11613.499999999998</v>
      </c>
      <c r="U366" s="283">
        <v>11553.999999999996</v>
      </c>
      <c r="V366" s="283">
        <v>11465.499999999998</v>
      </c>
      <c r="W366" s="283">
        <v>11378.499999999996</v>
      </c>
      <c r="X366" s="283">
        <v>11293</v>
      </c>
      <c r="Y366" s="283">
        <v>11207.999999999996</v>
      </c>
      <c r="Z366" s="283">
        <v>11123.999999999996</v>
      </c>
      <c r="AA366" s="283">
        <v>11078.500000000002</v>
      </c>
      <c r="AB366" s="283">
        <v>11032.999999999998</v>
      </c>
      <c r="AC366" s="283">
        <v>10966.5</v>
      </c>
      <c r="AD366" s="283">
        <v>10920.500000000004</v>
      </c>
      <c r="AE366" s="283">
        <v>10855</v>
      </c>
      <c r="AF366" s="283">
        <v>10808.500000000002</v>
      </c>
      <c r="AG366" s="283">
        <v>10744.000000000002</v>
      </c>
      <c r="AH366" s="283">
        <v>10679.85</v>
      </c>
      <c r="AI366" s="283">
        <v>10616.650000000001</v>
      </c>
      <c r="AJ366" s="283">
        <v>10554.2</v>
      </c>
      <c r="AK366" s="283">
        <v>10499.750000000005</v>
      </c>
      <c r="AL366" s="283">
        <v>10430.199999999997</v>
      </c>
      <c r="AM366" s="283">
        <v>10361.200000000001</v>
      </c>
      <c r="AN366" s="283">
        <v>10306.300000000005</v>
      </c>
      <c r="AO366" s="283">
        <v>10237.900000000003</v>
      </c>
      <c r="AP366" s="283">
        <v>10183.000000000005</v>
      </c>
      <c r="AQ366" s="283">
        <v>10114.650000000005</v>
      </c>
      <c r="AR366" s="283">
        <v>10046.950000000001</v>
      </c>
      <c r="AS366" s="283">
        <v>9991.7999999999975</v>
      </c>
      <c r="AT366" s="283">
        <v>9924</v>
      </c>
      <c r="AU366" s="283">
        <v>9859.89</v>
      </c>
      <c r="AV366" s="283">
        <v>9795.7800000000007</v>
      </c>
      <c r="AW366" s="283">
        <v>9731.6700000000019</v>
      </c>
      <c r="AX366" s="283">
        <v>9667.5600000000013</v>
      </c>
      <c r="AY366" s="283">
        <v>9598.1700000000019</v>
      </c>
      <c r="AZ366" s="283">
        <v>9528.7800000000007</v>
      </c>
      <c r="BA366" s="283">
        <v>9459.39</v>
      </c>
      <c r="BB366" s="283">
        <v>9390</v>
      </c>
      <c r="BC366" s="283">
        <v>0</v>
      </c>
      <c r="BD366" s="283">
        <v>0</v>
      </c>
      <c r="BE366" s="283">
        <v>0</v>
      </c>
      <c r="BF366" s="283">
        <v>0</v>
      </c>
      <c r="BG366" s="283">
        <v>0</v>
      </c>
      <c r="BH366" s="283">
        <v>0</v>
      </c>
      <c r="BI366" s="283">
        <v>0</v>
      </c>
      <c r="BJ366" s="283">
        <v>0</v>
      </c>
      <c r="BK366" s="283">
        <v>0</v>
      </c>
      <c r="BL366" s="283">
        <v>0</v>
      </c>
      <c r="BM366" s="283">
        <v>0</v>
      </c>
      <c r="BN366" s="283">
        <v>0</v>
      </c>
      <c r="BO366" s="283">
        <v>0</v>
      </c>
      <c r="BP366" s="283">
        <v>0</v>
      </c>
      <c r="BQ366" s="283">
        <v>0</v>
      </c>
      <c r="BR366" s="283">
        <v>0</v>
      </c>
      <c r="BS366" s="283">
        <v>0</v>
      </c>
      <c r="BT366" s="283">
        <v>0</v>
      </c>
      <c r="BU366" s="283">
        <v>0</v>
      </c>
      <c r="BV366" s="283">
        <v>0</v>
      </c>
      <c r="BW366" s="283">
        <v>0</v>
      </c>
      <c r="BX366" s="283">
        <v>0</v>
      </c>
      <c r="BY366" s="283">
        <v>0</v>
      </c>
      <c r="BZ366" s="283">
        <v>0</v>
      </c>
      <c r="CA366" s="283">
        <v>0</v>
      </c>
      <c r="CB366" s="283">
        <v>0</v>
      </c>
      <c r="CC366" s="283">
        <v>0</v>
      </c>
      <c r="CD366" s="283">
        <v>0</v>
      </c>
      <c r="CE366" s="283">
        <v>0</v>
      </c>
      <c r="CF366" s="283">
        <v>0</v>
      </c>
      <c r="CG366" s="283">
        <v>0</v>
      </c>
      <c r="CH366" s="283">
        <v>0</v>
      </c>
      <c r="CI366" s="283">
        <v>0</v>
      </c>
      <c r="CJ366" s="283">
        <v>0</v>
      </c>
      <c r="CK366" s="283">
        <v>0</v>
      </c>
      <c r="CL366" s="283">
        <v>0</v>
      </c>
      <c r="CM366" s="283">
        <v>0</v>
      </c>
      <c r="CN366" s="283">
        <v>0</v>
      </c>
      <c r="CO366" s="283">
        <v>0</v>
      </c>
      <c r="CP366" s="283">
        <v>0</v>
      </c>
      <c r="CQ366" s="283">
        <v>0</v>
      </c>
      <c r="CR366" s="283">
        <v>0</v>
      </c>
      <c r="CS366" s="283">
        <v>0</v>
      </c>
      <c r="CT366" s="283">
        <v>0</v>
      </c>
      <c r="CU366" s="283">
        <v>0</v>
      </c>
      <c r="CV366" s="283">
        <v>0</v>
      </c>
      <c r="CW366" s="283">
        <v>0</v>
      </c>
      <c r="CX366" s="283">
        <v>0</v>
      </c>
      <c r="CY366" s="283">
        <v>0</v>
      </c>
      <c r="CZ366" s="283">
        <v>0</v>
      </c>
      <c r="DA366" s="283">
        <v>0</v>
      </c>
      <c r="DB366" s="283">
        <v>0</v>
      </c>
    </row>
    <row r="367" spans="5:106" s="283" customFormat="1">
      <c r="E367" s="283">
        <v>46</v>
      </c>
      <c r="F367" s="284">
        <v>12620</v>
      </c>
      <c r="G367" s="283">
        <v>12520.400000000001</v>
      </c>
      <c r="H367" s="283">
        <v>12458.400000000001</v>
      </c>
      <c r="I367" s="283">
        <v>12362</v>
      </c>
      <c r="J367" s="283">
        <v>12298.400000000001</v>
      </c>
      <c r="K367" s="283">
        <v>12202.800000000003</v>
      </c>
      <c r="L367" s="283">
        <v>12138</v>
      </c>
      <c r="M367" s="283">
        <v>12043.199999999997</v>
      </c>
      <c r="N367" s="283">
        <v>11977.199999999997</v>
      </c>
      <c r="O367" s="283">
        <v>11882.800000000003</v>
      </c>
      <c r="P367" s="283">
        <v>11795.599999999999</v>
      </c>
      <c r="Q367" s="283">
        <v>11734.400000000001</v>
      </c>
      <c r="R367" s="283">
        <v>11647.599999999999</v>
      </c>
      <c r="S367" s="283">
        <v>11585.599999999999</v>
      </c>
      <c r="T367" s="283">
        <v>11499.599999999999</v>
      </c>
      <c r="U367" s="283">
        <v>11437.199999999997</v>
      </c>
      <c r="V367" s="283">
        <v>11351.599999999999</v>
      </c>
      <c r="W367" s="283">
        <v>11267.199999999997</v>
      </c>
      <c r="X367" s="283">
        <v>11184</v>
      </c>
      <c r="Y367" s="283">
        <v>11101.199999999997</v>
      </c>
      <c r="Z367" s="283">
        <v>11019.199999999997</v>
      </c>
      <c r="AA367" s="283">
        <v>10972.400000000001</v>
      </c>
      <c r="AB367" s="283">
        <v>10925.599999999999</v>
      </c>
      <c r="AC367" s="283">
        <v>10862</v>
      </c>
      <c r="AD367" s="283">
        <v>10814.800000000003</v>
      </c>
      <c r="AE367" s="283">
        <v>10752</v>
      </c>
      <c r="AF367" s="283">
        <v>10704.400000000001</v>
      </c>
      <c r="AG367" s="283">
        <v>10642.400000000001</v>
      </c>
      <c r="AH367" s="283">
        <v>10580.68</v>
      </c>
      <c r="AI367" s="283">
        <v>10519.720000000001</v>
      </c>
      <c r="AJ367" s="283">
        <v>10459.36</v>
      </c>
      <c r="AK367" s="283">
        <v>10403.880000000005</v>
      </c>
      <c r="AL367" s="283">
        <v>10336.319999999998</v>
      </c>
      <c r="AM367" s="283">
        <v>10269.200000000001</v>
      </c>
      <c r="AN367" s="283">
        <v>10213.360000000004</v>
      </c>
      <c r="AO367" s="283">
        <v>10146.720000000003</v>
      </c>
      <c r="AP367" s="283">
        <v>10090.880000000005</v>
      </c>
      <c r="AQ367" s="283">
        <v>10024.280000000004</v>
      </c>
      <c r="AR367" s="283">
        <v>9958.2000000000007</v>
      </c>
      <c r="AS367" s="283">
        <v>9902.159999999998</v>
      </c>
      <c r="AT367" s="283">
        <v>9836</v>
      </c>
      <c r="AU367" s="283">
        <v>9772.9449999999997</v>
      </c>
      <c r="AV367" s="283">
        <v>9709.8900000000012</v>
      </c>
      <c r="AW367" s="283">
        <v>9646.8350000000009</v>
      </c>
      <c r="AX367" s="283">
        <v>9583.7800000000007</v>
      </c>
      <c r="AY367" s="283">
        <v>0</v>
      </c>
      <c r="AZ367" s="283">
        <v>0</v>
      </c>
      <c r="BA367" s="283">
        <v>0</v>
      </c>
      <c r="BB367" s="283">
        <v>0</v>
      </c>
      <c r="BC367" s="283">
        <v>0</v>
      </c>
      <c r="BD367" s="283">
        <v>0</v>
      </c>
      <c r="BE367" s="283">
        <v>0</v>
      </c>
      <c r="BF367" s="283">
        <v>0</v>
      </c>
      <c r="BG367" s="283">
        <v>0</v>
      </c>
      <c r="BH367" s="283">
        <v>0</v>
      </c>
      <c r="BI367" s="283">
        <v>0</v>
      </c>
      <c r="BJ367" s="283">
        <v>0</v>
      </c>
      <c r="BK367" s="283">
        <v>0</v>
      </c>
      <c r="BL367" s="283">
        <v>0</v>
      </c>
      <c r="BM367" s="283">
        <v>0</v>
      </c>
      <c r="BN367" s="283">
        <v>0</v>
      </c>
      <c r="BO367" s="283">
        <v>0</v>
      </c>
      <c r="BP367" s="283">
        <v>0</v>
      </c>
      <c r="BQ367" s="283">
        <v>0</v>
      </c>
      <c r="BR367" s="283">
        <v>0</v>
      </c>
      <c r="BS367" s="283">
        <v>0</v>
      </c>
      <c r="BT367" s="283">
        <v>0</v>
      </c>
      <c r="BU367" s="283">
        <v>0</v>
      </c>
      <c r="BV367" s="283">
        <v>0</v>
      </c>
      <c r="BW367" s="283">
        <v>0</v>
      </c>
      <c r="BX367" s="283">
        <v>0</v>
      </c>
      <c r="BY367" s="283">
        <v>0</v>
      </c>
      <c r="BZ367" s="283">
        <v>0</v>
      </c>
      <c r="CA367" s="283">
        <v>0</v>
      </c>
      <c r="CB367" s="283">
        <v>0</v>
      </c>
      <c r="CC367" s="283">
        <v>0</v>
      </c>
      <c r="CD367" s="283">
        <v>0</v>
      </c>
      <c r="CE367" s="283">
        <v>0</v>
      </c>
      <c r="CF367" s="283">
        <v>0</v>
      </c>
      <c r="CG367" s="283">
        <v>0</v>
      </c>
      <c r="CH367" s="283">
        <v>0</v>
      </c>
      <c r="CI367" s="283">
        <v>0</v>
      </c>
      <c r="CJ367" s="283">
        <v>0</v>
      </c>
      <c r="CK367" s="283">
        <v>0</v>
      </c>
      <c r="CL367" s="283">
        <v>0</v>
      </c>
      <c r="CM367" s="283">
        <v>0</v>
      </c>
      <c r="CN367" s="283">
        <v>0</v>
      </c>
      <c r="CO367" s="283">
        <v>0</v>
      </c>
      <c r="CP367" s="283">
        <v>0</v>
      </c>
      <c r="CQ367" s="283">
        <v>0</v>
      </c>
      <c r="CR367" s="283">
        <v>0</v>
      </c>
      <c r="CS367" s="283">
        <v>0</v>
      </c>
      <c r="CT367" s="283">
        <v>0</v>
      </c>
      <c r="CU367" s="283">
        <v>0</v>
      </c>
      <c r="CV367" s="283">
        <v>0</v>
      </c>
      <c r="CW367" s="283">
        <v>0</v>
      </c>
      <c r="CX367" s="283">
        <v>0</v>
      </c>
      <c r="CY367" s="283">
        <v>0</v>
      </c>
      <c r="CZ367" s="283">
        <v>0</v>
      </c>
      <c r="DA367" s="283">
        <v>0</v>
      </c>
      <c r="DB367" s="283">
        <v>0</v>
      </c>
    </row>
    <row r="368" spans="5:106" s="283" customFormat="1">
      <c r="E368" s="283">
        <v>47</v>
      </c>
      <c r="F368" s="284">
        <v>12505</v>
      </c>
      <c r="G368" s="283">
        <v>12409.800000000001</v>
      </c>
      <c r="H368" s="283">
        <v>12342.800000000001</v>
      </c>
      <c r="I368" s="283">
        <v>12250</v>
      </c>
      <c r="J368" s="283">
        <v>12181.800000000001</v>
      </c>
      <c r="K368" s="283">
        <v>12089.600000000002</v>
      </c>
      <c r="L368" s="283">
        <v>12020.5</v>
      </c>
      <c r="M368" s="283">
        <v>11928.899999999998</v>
      </c>
      <c r="N368" s="283">
        <v>11858.899999999998</v>
      </c>
      <c r="O368" s="283">
        <v>11767.600000000002</v>
      </c>
      <c r="P368" s="283">
        <v>11681.699999999999</v>
      </c>
      <c r="Q368" s="283">
        <v>11617.300000000001</v>
      </c>
      <c r="R368" s="283">
        <v>11533.699999999999</v>
      </c>
      <c r="S368" s="283">
        <v>11468.699999999999</v>
      </c>
      <c r="T368" s="283">
        <v>11385.699999999999</v>
      </c>
      <c r="U368" s="283">
        <v>11320.399999999998</v>
      </c>
      <c r="V368" s="283">
        <v>11237.699999999999</v>
      </c>
      <c r="W368" s="283">
        <v>11155.899999999998</v>
      </c>
      <c r="X368" s="283">
        <v>11075</v>
      </c>
      <c r="Y368" s="283">
        <v>10994.399999999998</v>
      </c>
      <c r="Z368" s="283">
        <v>10914.399999999998</v>
      </c>
      <c r="AA368" s="283">
        <v>10866.300000000001</v>
      </c>
      <c r="AB368" s="283">
        <v>10818.199999999999</v>
      </c>
      <c r="AC368" s="283">
        <v>10757.5</v>
      </c>
      <c r="AD368" s="283">
        <v>10709.100000000002</v>
      </c>
      <c r="AE368" s="283">
        <v>10649</v>
      </c>
      <c r="AF368" s="283">
        <v>10600.300000000001</v>
      </c>
      <c r="AG368" s="283">
        <v>10540.800000000001</v>
      </c>
      <c r="AH368" s="283">
        <v>10481.51</v>
      </c>
      <c r="AI368" s="283">
        <v>10422.790000000001</v>
      </c>
      <c r="AJ368" s="283">
        <v>10364.52</v>
      </c>
      <c r="AK368" s="283">
        <v>10308.010000000004</v>
      </c>
      <c r="AL368" s="283">
        <v>10242.439999999999</v>
      </c>
      <c r="AM368" s="283">
        <v>10177.200000000001</v>
      </c>
      <c r="AN368" s="283">
        <v>10120.420000000004</v>
      </c>
      <c r="AO368" s="283">
        <v>10055.540000000003</v>
      </c>
      <c r="AP368" s="283">
        <v>9998.7600000000039</v>
      </c>
      <c r="AQ368" s="283">
        <v>9933.9100000000035</v>
      </c>
      <c r="AR368" s="283">
        <v>9869.4500000000007</v>
      </c>
      <c r="AS368" s="283">
        <v>9812.5199999999986</v>
      </c>
      <c r="AT368" s="283">
        <v>9748</v>
      </c>
      <c r="AU368" s="283">
        <v>9686</v>
      </c>
      <c r="AV368" s="283">
        <v>9624</v>
      </c>
      <c r="AW368" s="283">
        <v>9562</v>
      </c>
      <c r="AX368" s="283">
        <v>9500</v>
      </c>
      <c r="AY368" s="283">
        <v>0</v>
      </c>
      <c r="AZ368" s="283">
        <v>0</v>
      </c>
      <c r="BA368" s="283">
        <v>0</v>
      </c>
      <c r="BB368" s="283">
        <v>0</v>
      </c>
      <c r="BC368" s="283">
        <v>0</v>
      </c>
      <c r="BD368" s="283">
        <v>0</v>
      </c>
      <c r="BE368" s="283">
        <v>0</v>
      </c>
      <c r="BF368" s="283">
        <v>0</v>
      </c>
      <c r="BG368" s="283">
        <v>0</v>
      </c>
      <c r="BH368" s="283">
        <v>0</v>
      </c>
      <c r="BI368" s="283">
        <v>0</v>
      </c>
      <c r="BJ368" s="283">
        <v>0</v>
      </c>
      <c r="BK368" s="283">
        <v>0</v>
      </c>
      <c r="BL368" s="283">
        <v>0</v>
      </c>
      <c r="BM368" s="283">
        <v>0</v>
      </c>
      <c r="BN368" s="283">
        <v>0</v>
      </c>
      <c r="BO368" s="283">
        <v>0</v>
      </c>
      <c r="BP368" s="283">
        <v>0</v>
      </c>
      <c r="BQ368" s="283">
        <v>0</v>
      </c>
      <c r="BR368" s="283">
        <v>0</v>
      </c>
      <c r="BS368" s="283">
        <v>0</v>
      </c>
      <c r="BT368" s="283">
        <v>0</v>
      </c>
      <c r="BU368" s="283">
        <v>0</v>
      </c>
      <c r="BV368" s="283">
        <v>0</v>
      </c>
      <c r="BW368" s="283">
        <v>0</v>
      </c>
      <c r="BX368" s="283">
        <v>0</v>
      </c>
      <c r="BY368" s="283">
        <v>0</v>
      </c>
      <c r="BZ368" s="283">
        <v>0</v>
      </c>
      <c r="CA368" s="283">
        <v>0</v>
      </c>
      <c r="CB368" s="283">
        <v>0</v>
      </c>
      <c r="CC368" s="283">
        <v>0</v>
      </c>
      <c r="CD368" s="283">
        <v>0</v>
      </c>
      <c r="CE368" s="283">
        <v>0</v>
      </c>
      <c r="CF368" s="283">
        <v>0</v>
      </c>
      <c r="CG368" s="283">
        <v>0</v>
      </c>
      <c r="CH368" s="283">
        <v>0</v>
      </c>
      <c r="CI368" s="283">
        <v>0</v>
      </c>
      <c r="CJ368" s="283">
        <v>0</v>
      </c>
      <c r="CK368" s="283">
        <v>0</v>
      </c>
      <c r="CL368" s="283">
        <v>0</v>
      </c>
      <c r="CM368" s="283">
        <v>0</v>
      </c>
      <c r="CN368" s="283">
        <v>0</v>
      </c>
      <c r="CO368" s="283">
        <v>0</v>
      </c>
      <c r="CP368" s="283">
        <v>0</v>
      </c>
      <c r="CQ368" s="283">
        <v>0</v>
      </c>
      <c r="CR368" s="283">
        <v>0</v>
      </c>
      <c r="CS368" s="283">
        <v>0</v>
      </c>
      <c r="CT368" s="283">
        <v>0</v>
      </c>
      <c r="CU368" s="283">
        <v>0</v>
      </c>
      <c r="CV368" s="283">
        <v>0</v>
      </c>
      <c r="CW368" s="283">
        <v>0</v>
      </c>
      <c r="CX368" s="283">
        <v>0</v>
      </c>
      <c r="CY368" s="283">
        <v>0</v>
      </c>
      <c r="CZ368" s="283">
        <v>0</v>
      </c>
      <c r="DA368" s="283">
        <v>0</v>
      </c>
      <c r="DB368" s="283">
        <v>0</v>
      </c>
    </row>
    <row r="369" spans="5:106" s="283" customFormat="1">
      <c r="E369" s="283">
        <v>48</v>
      </c>
      <c r="F369" s="284">
        <v>12390</v>
      </c>
      <c r="G369" s="283">
        <v>12299.2</v>
      </c>
      <c r="H369" s="283">
        <v>12227.2</v>
      </c>
      <c r="I369" s="283">
        <v>12138</v>
      </c>
      <c r="J369" s="283">
        <v>12065.2</v>
      </c>
      <c r="K369" s="283">
        <v>11976.400000000001</v>
      </c>
      <c r="L369" s="283">
        <v>11903</v>
      </c>
      <c r="M369" s="283">
        <v>11814.599999999999</v>
      </c>
      <c r="N369" s="283">
        <v>11740.599999999999</v>
      </c>
      <c r="O369" s="283">
        <v>11652.400000000001</v>
      </c>
      <c r="P369" s="283">
        <v>11567.8</v>
      </c>
      <c r="Q369" s="283">
        <v>11500.2</v>
      </c>
      <c r="R369" s="283">
        <v>11419.8</v>
      </c>
      <c r="S369" s="283">
        <v>11351.8</v>
      </c>
      <c r="T369" s="283">
        <v>11271.8</v>
      </c>
      <c r="U369" s="283">
        <v>11203.599999999999</v>
      </c>
      <c r="V369" s="283">
        <v>11123.8</v>
      </c>
      <c r="W369" s="283">
        <v>11044.599999999999</v>
      </c>
      <c r="X369" s="283">
        <v>10966</v>
      </c>
      <c r="Y369" s="283">
        <v>10887.599999999999</v>
      </c>
      <c r="Z369" s="283">
        <v>10809.599999999999</v>
      </c>
      <c r="AA369" s="283">
        <v>10760.2</v>
      </c>
      <c r="AB369" s="283">
        <v>10710.8</v>
      </c>
      <c r="AC369" s="283">
        <v>10653</v>
      </c>
      <c r="AD369" s="283">
        <v>10603.400000000001</v>
      </c>
      <c r="AE369" s="283">
        <v>10546</v>
      </c>
      <c r="AF369" s="283">
        <v>10496.2</v>
      </c>
      <c r="AG369" s="283">
        <v>10439.200000000001</v>
      </c>
      <c r="AH369" s="283">
        <v>10382.34</v>
      </c>
      <c r="AI369" s="283">
        <v>10325.86</v>
      </c>
      <c r="AJ369" s="283">
        <v>10269.68</v>
      </c>
      <c r="AK369" s="283">
        <v>10212.140000000003</v>
      </c>
      <c r="AL369" s="283">
        <v>10148.56</v>
      </c>
      <c r="AM369" s="283">
        <v>10085.200000000001</v>
      </c>
      <c r="AN369" s="283">
        <v>10027.480000000003</v>
      </c>
      <c r="AO369" s="283">
        <v>9964.3600000000024</v>
      </c>
      <c r="AP369" s="283">
        <v>9906.6400000000031</v>
      </c>
      <c r="AQ369" s="283">
        <v>9843.5400000000027</v>
      </c>
      <c r="AR369" s="283">
        <v>9780.7000000000007</v>
      </c>
      <c r="AS369" s="283">
        <v>9722.8799999999992</v>
      </c>
      <c r="AT369" s="283">
        <v>9660</v>
      </c>
      <c r="AU369" s="283">
        <v>0</v>
      </c>
      <c r="AV369" s="283">
        <v>0</v>
      </c>
      <c r="AW369" s="283">
        <v>0</v>
      </c>
      <c r="AX369" s="283">
        <v>0</v>
      </c>
      <c r="AY369" s="283">
        <v>0</v>
      </c>
      <c r="AZ369" s="283">
        <v>0</v>
      </c>
      <c r="BA369" s="283">
        <v>0</v>
      </c>
      <c r="BB369" s="283">
        <v>0</v>
      </c>
      <c r="BC369" s="283">
        <v>0</v>
      </c>
      <c r="BD369" s="283">
        <v>0</v>
      </c>
      <c r="BE369" s="283">
        <v>0</v>
      </c>
      <c r="BF369" s="283">
        <v>0</v>
      </c>
      <c r="BG369" s="283">
        <v>0</v>
      </c>
      <c r="BH369" s="283">
        <v>0</v>
      </c>
      <c r="BI369" s="283">
        <v>0</v>
      </c>
      <c r="BJ369" s="283">
        <v>0</v>
      </c>
      <c r="BK369" s="283">
        <v>0</v>
      </c>
      <c r="BL369" s="283">
        <v>0</v>
      </c>
      <c r="BM369" s="283">
        <v>0</v>
      </c>
      <c r="BN369" s="283">
        <v>0</v>
      </c>
      <c r="BO369" s="283">
        <v>0</v>
      </c>
      <c r="BP369" s="283">
        <v>0</v>
      </c>
      <c r="BQ369" s="283">
        <v>0</v>
      </c>
      <c r="BR369" s="283">
        <v>0</v>
      </c>
      <c r="BS369" s="283">
        <v>0</v>
      </c>
      <c r="BT369" s="283">
        <v>0</v>
      </c>
      <c r="BU369" s="283">
        <v>0</v>
      </c>
      <c r="BV369" s="283">
        <v>0</v>
      </c>
      <c r="BW369" s="283">
        <v>0</v>
      </c>
      <c r="BX369" s="283">
        <v>0</v>
      </c>
      <c r="BY369" s="283">
        <v>0</v>
      </c>
      <c r="BZ369" s="283">
        <v>0</v>
      </c>
      <c r="CA369" s="283">
        <v>0</v>
      </c>
      <c r="CB369" s="283">
        <v>0</v>
      </c>
      <c r="CC369" s="283">
        <v>0</v>
      </c>
      <c r="CD369" s="283">
        <v>0</v>
      </c>
      <c r="CE369" s="283">
        <v>0</v>
      </c>
      <c r="CF369" s="283">
        <v>0</v>
      </c>
      <c r="CG369" s="283">
        <v>0</v>
      </c>
      <c r="CH369" s="283">
        <v>0</v>
      </c>
      <c r="CI369" s="283">
        <v>0</v>
      </c>
      <c r="CJ369" s="283">
        <v>0</v>
      </c>
      <c r="CK369" s="283">
        <v>0</v>
      </c>
      <c r="CL369" s="283">
        <v>0</v>
      </c>
      <c r="CM369" s="283">
        <v>0</v>
      </c>
      <c r="CN369" s="283">
        <v>0</v>
      </c>
      <c r="CO369" s="283">
        <v>0</v>
      </c>
      <c r="CP369" s="283">
        <v>0</v>
      </c>
      <c r="CQ369" s="283">
        <v>0</v>
      </c>
      <c r="CR369" s="283">
        <v>0</v>
      </c>
      <c r="CS369" s="283">
        <v>0</v>
      </c>
      <c r="CT369" s="283">
        <v>0</v>
      </c>
      <c r="CU369" s="283">
        <v>0</v>
      </c>
      <c r="CV369" s="283">
        <v>0</v>
      </c>
      <c r="CW369" s="283">
        <v>0</v>
      </c>
      <c r="CX369" s="283">
        <v>0</v>
      </c>
      <c r="CY369" s="283">
        <v>0</v>
      </c>
      <c r="CZ369" s="283">
        <v>0</v>
      </c>
      <c r="DA369" s="283">
        <v>0</v>
      </c>
      <c r="DB369" s="283">
        <v>0</v>
      </c>
    </row>
    <row r="370" spans="5:106" s="283" customFormat="1">
      <c r="E370" s="283">
        <v>49</v>
      </c>
      <c r="F370" s="284">
        <v>12275</v>
      </c>
      <c r="G370" s="283">
        <v>12188.6</v>
      </c>
      <c r="H370" s="283">
        <v>12111.6</v>
      </c>
      <c r="I370" s="283">
        <v>12026</v>
      </c>
      <c r="J370" s="283">
        <v>11948.6</v>
      </c>
      <c r="K370" s="283">
        <v>11863.2</v>
      </c>
      <c r="L370" s="283">
        <v>11785.5</v>
      </c>
      <c r="M370" s="283">
        <v>11700.3</v>
      </c>
      <c r="N370" s="283">
        <v>11622.3</v>
      </c>
      <c r="O370" s="283">
        <v>11537.2</v>
      </c>
      <c r="P370" s="283">
        <v>11453.9</v>
      </c>
      <c r="Q370" s="283">
        <v>11383.1</v>
      </c>
      <c r="R370" s="283">
        <v>11305.9</v>
      </c>
      <c r="S370" s="283">
        <v>11234.9</v>
      </c>
      <c r="T370" s="283">
        <v>11157.9</v>
      </c>
      <c r="U370" s="283">
        <v>11086.8</v>
      </c>
      <c r="V370" s="283">
        <v>11009.9</v>
      </c>
      <c r="W370" s="283">
        <v>10933.3</v>
      </c>
      <c r="X370" s="283">
        <v>10857</v>
      </c>
      <c r="Y370" s="283">
        <v>10780.8</v>
      </c>
      <c r="Z370" s="283">
        <v>10704.8</v>
      </c>
      <c r="AA370" s="283">
        <v>10654.1</v>
      </c>
      <c r="AB370" s="283">
        <v>10603.4</v>
      </c>
      <c r="AC370" s="283">
        <v>10548.5</v>
      </c>
      <c r="AD370" s="283">
        <v>10497.7</v>
      </c>
      <c r="AE370" s="283">
        <v>10443</v>
      </c>
      <c r="AF370" s="283">
        <v>10392.1</v>
      </c>
      <c r="AG370" s="283">
        <v>10337.6</v>
      </c>
      <c r="AH370" s="283">
        <v>10283.17</v>
      </c>
      <c r="AI370" s="283">
        <v>10228.93</v>
      </c>
      <c r="AJ370" s="283">
        <v>10174.84</v>
      </c>
      <c r="AK370" s="283">
        <v>10116.270000000002</v>
      </c>
      <c r="AL370" s="283">
        <v>10054.68</v>
      </c>
      <c r="AM370" s="283">
        <v>9993.2000000000007</v>
      </c>
      <c r="AN370" s="283">
        <v>9934.5400000000027</v>
      </c>
      <c r="AO370" s="283">
        <v>9873.1800000000021</v>
      </c>
      <c r="AP370" s="283">
        <v>9814.5200000000023</v>
      </c>
      <c r="AQ370" s="283">
        <v>9753.1700000000019</v>
      </c>
      <c r="AR370" s="283">
        <v>9691.9500000000007</v>
      </c>
      <c r="AS370" s="283">
        <v>9633.24</v>
      </c>
      <c r="AT370" s="283">
        <v>9572</v>
      </c>
      <c r="AU370" s="283">
        <v>0</v>
      </c>
      <c r="AV370" s="283">
        <v>0</v>
      </c>
      <c r="AW370" s="283">
        <v>0</v>
      </c>
      <c r="AX370" s="283">
        <v>0</v>
      </c>
      <c r="AY370" s="283">
        <v>0</v>
      </c>
      <c r="AZ370" s="283">
        <v>0</v>
      </c>
      <c r="BA370" s="283">
        <v>0</v>
      </c>
      <c r="BB370" s="283">
        <v>0</v>
      </c>
      <c r="BC370" s="283">
        <v>0</v>
      </c>
      <c r="BD370" s="283">
        <v>0</v>
      </c>
      <c r="BE370" s="283">
        <v>0</v>
      </c>
      <c r="BF370" s="283">
        <v>0</v>
      </c>
      <c r="BG370" s="283">
        <v>0</v>
      </c>
      <c r="BH370" s="283">
        <v>0</v>
      </c>
      <c r="BI370" s="283">
        <v>0</v>
      </c>
      <c r="BJ370" s="283">
        <v>0</v>
      </c>
      <c r="BK370" s="283">
        <v>0</v>
      </c>
      <c r="BL370" s="283">
        <v>0</v>
      </c>
      <c r="BM370" s="283">
        <v>0</v>
      </c>
      <c r="BN370" s="283">
        <v>0</v>
      </c>
      <c r="BO370" s="283">
        <v>0</v>
      </c>
      <c r="BP370" s="283">
        <v>0</v>
      </c>
      <c r="BQ370" s="283">
        <v>0</v>
      </c>
      <c r="BR370" s="283">
        <v>0</v>
      </c>
      <c r="BS370" s="283">
        <v>0</v>
      </c>
      <c r="BT370" s="283">
        <v>0</v>
      </c>
      <c r="BU370" s="283">
        <v>0</v>
      </c>
      <c r="BV370" s="283">
        <v>0</v>
      </c>
      <c r="BW370" s="283">
        <v>0</v>
      </c>
      <c r="BX370" s="283">
        <v>0</v>
      </c>
      <c r="BY370" s="283">
        <v>0</v>
      </c>
      <c r="BZ370" s="283">
        <v>0</v>
      </c>
      <c r="CA370" s="283">
        <v>0</v>
      </c>
      <c r="CB370" s="283">
        <v>0</v>
      </c>
      <c r="CC370" s="283">
        <v>0</v>
      </c>
      <c r="CD370" s="283">
        <v>0</v>
      </c>
      <c r="CE370" s="283">
        <v>0</v>
      </c>
      <c r="CF370" s="283">
        <v>0</v>
      </c>
      <c r="CG370" s="283">
        <v>0</v>
      </c>
      <c r="CH370" s="283">
        <v>0</v>
      </c>
      <c r="CI370" s="283">
        <v>0</v>
      </c>
      <c r="CJ370" s="283">
        <v>0</v>
      </c>
      <c r="CK370" s="283">
        <v>0</v>
      </c>
      <c r="CL370" s="283">
        <v>0</v>
      </c>
      <c r="CM370" s="283">
        <v>0</v>
      </c>
      <c r="CN370" s="283">
        <v>0</v>
      </c>
      <c r="CO370" s="283">
        <v>0</v>
      </c>
      <c r="CP370" s="283">
        <v>0</v>
      </c>
      <c r="CQ370" s="283">
        <v>0</v>
      </c>
      <c r="CR370" s="283">
        <v>0</v>
      </c>
      <c r="CS370" s="283">
        <v>0</v>
      </c>
      <c r="CT370" s="283">
        <v>0</v>
      </c>
      <c r="CU370" s="283">
        <v>0</v>
      </c>
      <c r="CV370" s="283">
        <v>0</v>
      </c>
      <c r="CW370" s="283">
        <v>0</v>
      </c>
      <c r="CX370" s="283">
        <v>0</v>
      </c>
      <c r="CY370" s="283">
        <v>0</v>
      </c>
      <c r="CZ370" s="283">
        <v>0</v>
      </c>
      <c r="DA370" s="283">
        <v>0</v>
      </c>
      <c r="DB370" s="283">
        <v>0</v>
      </c>
    </row>
    <row r="371" spans="5:106" s="283" customFormat="1">
      <c r="E371" s="283">
        <v>50</v>
      </c>
      <c r="F371" s="284">
        <v>12160</v>
      </c>
      <c r="G371" s="283">
        <v>12078</v>
      </c>
      <c r="H371" s="283">
        <v>11996</v>
      </c>
      <c r="I371" s="283">
        <v>11914</v>
      </c>
      <c r="J371" s="283">
        <v>11832</v>
      </c>
      <c r="K371" s="283">
        <v>11750</v>
      </c>
      <c r="L371" s="283">
        <v>11668</v>
      </c>
      <c r="M371" s="283">
        <v>11586</v>
      </c>
      <c r="N371" s="283">
        <v>11504</v>
      </c>
      <c r="O371" s="283">
        <v>11422</v>
      </c>
      <c r="P371" s="283">
        <v>11340</v>
      </c>
      <c r="Q371" s="283">
        <v>11266</v>
      </c>
      <c r="R371" s="283">
        <v>11192</v>
      </c>
      <c r="S371" s="283">
        <v>11118</v>
      </c>
      <c r="T371" s="283">
        <v>11044</v>
      </c>
      <c r="U371" s="283">
        <v>10970</v>
      </c>
      <c r="V371" s="283">
        <v>10896</v>
      </c>
      <c r="W371" s="283">
        <v>10822</v>
      </c>
      <c r="X371" s="283">
        <v>10748</v>
      </c>
      <c r="Y371" s="283">
        <v>10674</v>
      </c>
      <c r="Z371" s="283">
        <v>10600</v>
      </c>
      <c r="AA371" s="283">
        <v>10548</v>
      </c>
      <c r="AB371" s="283">
        <v>10496</v>
      </c>
      <c r="AC371" s="283">
        <v>10444</v>
      </c>
      <c r="AD371" s="283">
        <v>10392</v>
      </c>
      <c r="AE371" s="283">
        <v>10340</v>
      </c>
      <c r="AF371" s="283">
        <v>10288</v>
      </c>
      <c r="AG371" s="283">
        <v>10236</v>
      </c>
      <c r="AH371" s="283">
        <v>10184</v>
      </c>
      <c r="AI371" s="283">
        <v>10132</v>
      </c>
      <c r="AJ371" s="283">
        <v>10080</v>
      </c>
      <c r="AK371" s="283">
        <v>10020.400000000001</v>
      </c>
      <c r="AL371" s="283">
        <v>9960.8000000000011</v>
      </c>
      <c r="AM371" s="283">
        <v>9901.2000000000007</v>
      </c>
      <c r="AN371" s="283">
        <v>9841.6000000000022</v>
      </c>
      <c r="AO371" s="283">
        <v>9782.0000000000018</v>
      </c>
      <c r="AP371" s="283">
        <v>9722.4000000000015</v>
      </c>
      <c r="AQ371" s="283">
        <v>9662.8000000000011</v>
      </c>
      <c r="AR371" s="283">
        <v>9603.2000000000007</v>
      </c>
      <c r="AS371" s="283">
        <v>9543.6</v>
      </c>
      <c r="AT371" s="283">
        <v>9484</v>
      </c>
      <c r="AU371" s="283">
        <v>0</v>
      </c>
      <c r="AV371" s="283">
        <v>0</v>
      </c>
      <c r="AW371" s="283">
        <v>0</v>
      </c>
      <c r="AX371" s="283">
        <v>0</v>
      </c>
      <c r="AY371" s="283">
        <v>0</v>
      </c>
      <c r="AZ371" s="283">
        <v>0</v>
      </c>
      <c r="BA371" s="283">
        <v>0</v>
      </c>
      <c r="BB371" s="283">
        <v>0</v>
      </c>
      <c r="BC371" s="283">
        <v>0</v>
      </c>
      <c r="BD371" s="283">
        <v>0</v>
      </c>
      <c r="BE371" s="283">
        <v>0</v>
      </c>
      <c r="BF371" s="283">
        <v>0</v>
      </c>
      <c r="BG371" s="283">
        <v>0</v>
      </c>
      <c r="BH371" s="283">
        <v>0</v>
      </c>
      <c r="BI371" s="283">
        <v>0</v>
      </c>
      <c r="BJ371" s="283">
        <v>0</v>
      </c>
      <c r="BK371" s="283">
        <v>0</v>
      </c>
      <c r="BL371" s="283">
        <v>0</v>
      </c>
      <c r="BM371" s="283">
        <v>0</v>
      </c>
      <c r="BN371" s="283">
        <v>0</v>
      </c>
      <c r="BO371" s="283">
        <v>0</v>
      </c>
      <c r="BP371" s="283">
        <v>0</v>
      </c>
      <c r="BQ371" s="283">
        <v>0</v>
      </c>
      <c r="BR371" s="283">
        <v>0</v>
      </c>
      <c r="BS371" s="283">
        <v>0</v>
      </c>
      <c r="BT371" s="283">
        <v>0</v>
      </c>
      <c r="BU371" s="283">
        <v>0</v>
      </c>
      <c r="BV371" s="283">
        <v>0</v>
      </c>
      <c r="BW371" s="283">
        <v>0</v>
      </c>
      <c r="BX371" s="283">
        <v>0</v>
      </c>
      <c r="BY371" s="283">
        <v>0</v>
      </c>
      <c r="BZ371" s="283">
        <v>0</v>
      </c>
      <c r="CA371" s="283">
        <v>0</v>
      </c>
      <c r="CB371" s="283">
        <v>0</v>
      </c>
      <c r="CC371" s="283">
        <v>0</v>
      </c>
      <c r="CD371" s="283">
        <v>0</v>
      </c>
      <c r="CE371" s="283">
        <v>0</v>
      </c>
      <c r="CF371" s="283">
        <v>0</v>
      </c>
      <c r="CG371" s="283">
        <v>0</v>
      </c>
      <c r="CH371" s="283">
        <v>0</v>
      </c>
      <c r="CI371" s="283">
        <v>0</v>
      </c>
      <c r="CJ371" s="283">
        <v>0</v>
      </c>
      <c r="CK371" s="283">
        <v>0</v>
      </c>
      <c r="CL371" s="283">
        <v>0</v>
      </c>
      <c r="CM371" s="283">
        <v>0</v>
      </c>
      <c r="CN371" s="283">
        <v>0</v>
      </c>
      <c r="CO371" s="283">
        <v>0</v>
      </c>
      <c r="CP371" s="283">
        <v>0</v>
      </c>
      <c r="CQ371" s="283">
        <v>0</v>
      </c>
      <c r="CR371" s="283">
        <v>0</v>
      </c>
      <c r="CS371" s="283">
        <v>0</v>
      </c>
      <c r="CT371" s="283">
        <v>0</v>
      </c>
      <c r="CU371" s="283">
        <v>0</v>
      </c>
      <c r="CV371" s="283">
        <v>0</v>
      </c>
      <c r="CW371" s="283">
        <v>0</v>
      </c>
      <c r="CX371" s="283">
        <v>0</v>
      </c>
      <c r="CY371" s="283">
        <v>0</v>
      </c>
      <c r="CZ371" s="283">
        <v>0</v>
      </c>
      <c r="DA371" s="283">
        <v>0</v>
      </c>
      <c r="DB371" s="283">
        <v>0</v>
      </c>
    </row>
    <row r="372" spans="5:106" s="283" customFormat="1">
      <c r="F372" s="284"/>
    </row>
    <row r="373" spans="5:106" s="283" customFormat="1">
      <c r="F373" s="284"/>
      <c r="G373" s="320"/>
      <c r="H373" s="320" t="s">
        <v>76</v>
      </c>
      <c r="I373" s="320"/>
      <c r="J373" s="320"/>
      <c r="K373" s="320"/>
      <c r="L373" s="320"/>
      <c r="M373" s="320"/>
      <c r="N373" s="320"/>
      <c r="O373" s="320"/>
      <c r="P373" s="320"/>
      <c r="Q373" s="320"/>
      <c r="R373" s="320"/>
      <c r="S373" s="320"/>
      <c r="T373" s="320"/>
      <c r="U373" s="320"/>
      <c r="V373" s="320"/>
      <c r="W373" s="320"/>
      <c r="X373" s="320"/>
      <c r="Y373" s="320"/>
      <c r="Z373" s="320"/>
      <c r="AA373" s="320"/>
      <c r="AB373" s="320"/>
      <c r="AC373" s="320"/>
      <c r="AD373" s="320"/>
      <c r="AE373" s="320"/>
      <c r="AF373" s="320"/>
      <c r="AG373" s="320"/>
      <c r="AH373" s="320"/>
      <c r="AI373" s="320"/>
      <c r="AJ373" s="320"/>
      <c r="AK373" s="320"/>
      <c r="AL373" s="320"/>
      <c r="AM373" s="320"/>
      <c r="AN373" s="320"/>
      <c r="AO373" s="320"/>
      <c r="AP373" s="320"/>
      <c r="AQ373" s="320"/>
      <c r="AR373" s="320"/>
      <c r="AS373" s="320"/>
      <c r="AT373" s="320"/>
      <c r="AU373" s="320"/>
      <c r="AV373" s="320"/>
      <c r="AW373" s="320"/>
      <c r="AX373" s="320"/>
      <c r="AY373" s="320"/>
      <c r="AZ373" s="320"/>
      <c r="BA373" s="320"/>
      <c r="BB373" s="320"/>
      <c r="BC373" s="320"/>
      <c r="BD373" s="320"/>
      <c r="BE373" s="320"/>
    </row>
    <row r="374" spans="5:106" s="283" customFormat="1">
      <c r="F374" s="284"/>
      <c r="G374" s="321" t="s">
        <v>77</v>
      </c>
      <c r="H374" s="321">
        <v>100</v>
      </c>
      <c r="I374" s="321">
        <v>200</v>
      </c>
      <c r="J374" s="321">
        <v>300</v>
      </c>
      <c r="K374" s="321">
        <v>400</v>
      </c>
      <c r="L374" s="321">
        <v>500</v>
      </c>
      <c r="M374" s="321">
        <v>600</v>
      </c>
      <c r="N374" s="321">
        <v>700</v>
      </c>
      <c r="O374" s="321">
        <v>800</v>
      </c>
      <c r="P374" s="321">
        <v>900</v>
      </c>
      <c r="Q374" s="321">
        <v>1000</v>
      </c>
      <c r="R374" s="321">
        <v>1100</v>
      </c>
      <c r="S374" s="321">
        <v>1200</v>
      </c>
      <c r="T374" s="321">
        <v>1300</v>
      </c>
      <c r="U374" s="321">
        <v>1400</v>
      </c>
      <c r="V374" s="321">
        <v>1500</v>
      </c>
      <c r="W374" s="321">
        <v>1600</v>
      </c>
      <c r="X374" s="321">
        <v>1700</v>
      </c>
      <c r="Y374" s="321">
        <v>1800</v>
      </c>
      <c r="Z374" s="321">
        <v>1900</v>
      </c>
      <c r="AA374" s="321">
        <v>2000</v>
      </c>
      <c r="AB374" s="321">
        <v>2100</v>
      </c>
      <c r="AC374" s="321">
        <v>2200</v>
      </c>
      <c r="AD374" s="321">
        <v>2300</v>
      </c>
      <c r="AE374" s="321">
        <v>2400</v>
      </c>
      <c r="AF374" s="321">
        <v>2500</v>
      </c>
      <c r="AG374" s="321">
        <v>2600</v>
      </c>
      <c r="AH374" s="321">
        <v>2700</v>
      </c>
      <c r="AI374" s="321">
        <v>2800</v>
      </c>
      <c r="AJ374" s="321">
        <v>2900</v>
      </c>
      <c r="AK374" s="321">
        <v>3000</v>
      </c>
      <c r="AL374" s="321">
        <v>3100</v>
      </c>
      <c r="AM374" s="321">
        <v>3200</v>
      </c>
      <c r="AN374" s="321">
        <v>3300</v>
      </c>
      <c r="AO374" s="321">
        <v>3400</v>
      </c>
      <c r="AP374" s="321">
        <v>3500</v>
      </c>
      <c r="AQ374" s="321">
        <v>3600</v>
      </c>
      <c r="AR374" s="321">
        <v>3700</v>
      </c>
      <c r="AS374" s="321">
        <v>3800</v>
      </c>
      <c r="AT374" s="321">
        <v>3900</v>
      </c>
      <c r="AU374" s="321">
        <v>4000</v>
      </c>
      <c r="AV374" s="321">
        <v>4100</v>
      </c>
      <c r="AW374" s="321">
        <v>4200</v>
      </c>
      <c r="AX374" s="321">
        <v>4300</v>
      </c>
      <c r="AY374" s="321">
        <v>4400</v>
      </c>
      <c r="AZ374" s="321">
        <v>4500</v>
      </c>
      <c r="BA374" s="321">
        <v>4600</v>
      </c>
      <c r="BB374" s="321">
        <v>4700</v>
      </c>
      <c r="BC374" s="321">
        <v>4800</v>
      </c>
      <c r="BD374" s="321">
        <v>4900</v>
      </c>
      <c r="BE374" s="321">
        <v>5000</v>
      </c>
    </row>
    <row r="375" spans="5:106" s="283" customFormat="1">
      <c r="F375" s="284"/>
      <c r="G375" s="321">
        <v>-40</v>
      </c>
      <c r="H375" s="322">
        <v>12700</v>
      </c>
      <c r="I375" s="320">
        <v>12678.95</v>
      </c>
      <c r="J375" s="320">
        <v>12657.900000000001</v>
      </c>
      <c r="K375" s="320">
        <v>12636.850000000002</v>
      </c>
      <c r="L375" s="320">
        <v>12615.800000000003</v>
      </c>
      <c r="M375" s="320">
        <v>12594.750000000004</v>
      </c>
      <c r="N375" s="320">
        <v>12573.700000000004</v>
      </c>
      <c r="O375" s="320">
        <v>12552.650000000005</v>
      </c>
      <c r="P375" s="320">
        <v>12531.600000000006</v>
      </c>
      <c r="Q375" s="320">
        <v>12510.550000000007</v>
      </c>
      <c r="R375" s="320">
        <v>12489.500000000007</v>
      </c>
      <c r="S375" s="320">
        <v>12468.450000000008</v>
      </c>
      <c r="T375" s="320">
        <v>12447.400000000009</v>
      </c>
      <c r="U375" s="320">
        <v>12426.350000000009</v>
      </c>
      <c r="V375" s="320">
        <v>12405.30000000001</v>
      </c>
      <c r="W375" s="320">
        <v>12384.250000000011</v>
      </c>
      <c r="X375" s="320">
        <v>12363.200000000012</v>
      </c>
      <c r="Y375" s="320">
        <v>12342.150000000012</v>
      </c>
      <c r="Z375" s="320">
        <v>12321.100000000013</v>
      </c>
      <c r="AA375" s="322">
        <v>12300</v>
      </c>
      <c r="AB375" s="320">
        <v>12200</v>
      </c>
      <c r="AC375" s="320">
        <v>12100</v>
      </c>
      <c r="AD375" s="320">
        <v>12000</v>
      </c>
      <c r="AE375" s="320">
        <v>11900</v>
      </c>
      <c r="AF375" s="320">
        <v>11800</v>
      </c>
      <c r="AG375" s="320">
        <v>11700</v>
      </c>
      <c r="AH375" s="320">
        <v>11600</v>
      </c>
      <c r="AI375" s="320">
        <v>11500</v>
      </c>
      <c r="AJ375" s="320">
        <v>11400</v>
      </c>
      <c r="AK375" s="322">
        <v>11300</v>
      </c>
      <c r="AL375" s="323">
        <v>0</v>
      </c>
      <c r="AM375" s="323">
        <v>0</v>
      </c>
      <c r="AN375" s="323">
        <v>0</v>
      </c>
      <c r="AO375" s="323">
        <v>0</v>
      </c>
      <c r="AP375" s="323">
        <v>0</v>
      </c>
      <c r="AQ375" s="323">
        <v>0</v>
      </c>
      <c r="AR375" s="323">
        <v>0</v>
      </c>
      <c r="AS375" s="323">
        <v>0</v>
      </c>
      <c r="AT375" s="323">
        <v>0</v>
      </c>
      <c r="AU375" s="323">
        <v>0</v>
      </c>
      <c r="AV375" s="323">
        <v>0</v>
      </c>
      <c r="AW375" s="323">
        <v>0</v>
      </c>
      <c r="AX375" s="323">
        <v>0</v>
      </c>
      <c r="AY375" s="323">
        <v>0</v>
      </c>
      <c r="AZ375" s="323">
        <v>0</v>
      </c>
      <c r="BA375" s="323">
        <v>0</v>
      </c>
      <c r="BB375" s="323">
        <v>0</v>
      </c>
      <c r="BC375" s="323">
        <v>0</v>
      </c>
      <c r="BD375" s="323">
        <v>0</v>
      </c>
      <c r="BE375" s="323">
        <v>0</v>
      </c>
      <c r="BF375" s="323">
        <v>0</v>
      </c>
    </row>
    <row r="376" spans="5:106" s="283" customFormat="1">
      <c r="F376" s="284"/>
      <c r="G376" s="321">
        <v>-39</v>
      </c>
      <c r="H376" s="320">
        <v>12718.75</v>
      </c>
      <c r="I376" s="320">
        <v>12697.83</v>
      </c>
      <c r="J376" s="320">
        <v>12676.900000000001</v>
      </c>
      <c r="K376" s="320">
        <v>12656.000000000002</v>
      </c>
      <c r="L376" s="320">
        <v>12635.000000000004</v>
      </c>
      <c r="M376" s="320">
        <v>12614.110000000004</v>
      </c>
      <c r="N376" s="320">
        <v>12593.150000000005</v>
      </c>
      <c r="O376" s="320">
        <v>12572.120000000004</v>
      </c>
      <c r="P376" s="320">
        <v>12551.141000000005</v>
      </c>
      <c r="Q376" s="320">
        <v>12530.150000000007</v>
      </c>
      <c r="R376" s="320">
        <v>12509.150000000007</v>
      </c>
      <c r="S376" s="320">
        <v>12488.150000000009</v>
      </c>
      <c r="T376" s="320">
        <v>12467.150000000009</v>
      </c>
      <c r="U376" s="320">
        <v>12446.14000000001</v>
      </c>
      <c r="V376" s="320">
        <v>12425.13000000001</v>
      </c>
      <c r="W376" s="320">
        <v>12404.120000000012</v>
      </c>
      <c r="X376" s="320">
        <v>12383.100000000011</v>
      </c>
      <c r="Y376" s="320">
        <v>12362.080000000013</v>
      </c>
      <c r="Z376" s="320">
        <v>12341.070000000012</v>
      </c>
      <c r="AA376" s="320">
        <v>12320</v>
      </c>
      <c r="AB376" s="320">
        <v>12220.05</v>
      </c>
      <c r="AC376" s="320">
        <v>12120.11</v>
      </c>
      <c r="AD376" s="320">
        <v>12019.6</v>
      </c>
      <c r="AE376" s="320">
        <v>11919.66</v>
      </c>
      <c r="AF376" s="320">
        <v>11819.72</v>
      </c>
      <c r="AG376" s="320">
        <v>11719.24</v>
      </c>
      <c r="AH376" s="320">
        <v>11619.29</v>
      </c>
      <c r="AI376" s="320">
        <v>11519.35</v>
      </c>
      <c r="AJ376" s="320">
        <v>11419.4</v>
      </c>
      <c r="AK376" s="320">
        <v>11318.960999999996</v>
      </c>
      <c r="AL376" s="323">
        <v>0</v>
      </c>
      <c r="AM376" s="323">
        <v>0</v>
      </c>
      <c r="AN376" s="323">
        <v>0</v>
      </c>
      <c r="AO376" s="323">
        <v>0</v>
      </c>
      <c r="AP376" s="323">
        <v>0</v>
      </c>
      <c r="AQ376" s="323">
        <v>0</v>
      </c>
      <c r="AR376" s="323">
        <v>0</v>
      </c>
      <c r="AS376" s="323">
        <v>0</v>
      </c>
      <c r="AT376" s="323">
        <v>0</v>
      </c>
      <c r="AU376" s="323">
        <v>0</v>
      </c>
      <c r="AV376" s="323">
        <v>0</v>
      </c>
      <c r="AW376" s="323">
        <v>0</v>
      </c>
      <c r="AX376" s="323">
        <v>0</v>
      </c>
      <c r="AY376" s="323">
        <v>0</v>
      </c>
      <c r="AZ376" s="323">
        <v>0</v>
      </c>
      <c r="BA376" s="323">
        <v>0</v>
      </c>
      <c r="BB376" s="323">
        <v>0</v>
      </c>
      <c r="BC376" s="323">
        <v>0</v>
      </c>
      <c r="BD376" s="323">
        <v>0</v>
      </c>
      <c r="BE376" s="323">
        <v>0</v>
      </c>
      <c r="BF376" s="323">
        <v>0</v>
      </c>
    </row>
    <row r="377" spans="5:106" s="283" customFormat="1">
      <c r="F377" s="284"/>
      <c r="G377" s="321">
        <v>-38</v>
      </c>
      <c r="H377" s="320">
        <v>12737.5</v>
      </c>
      <c r="I377" s="320">
        <v>12716.71</v>
      </c>
      <c r="J377" s="320">
        <v>12695.900000000001</v>
      </c>
      <c r="K377" s="320">
        <v>12675.150000000001</v>
      </c>
      <c r="L377" s="320">
        <v>12654.200000000004</v>
      </c>
      <c r="M377" s="320">
        <v>12633.470000000005</v>
      </c>
      <c r="N377" s="320">
        <v>12612.600000000006</v>
      </c>
      <c r="O377" s="320">
        <v>12591.590000000004</v>
      </c>
      <c r="P377" s="320">
        <v>12570.682000000004</v>
      </c>
      <c r="Q377" s="320">
        <v>12549.750000000007</v>
      </c>
      <c r="R377" s="320">
        <v>12528.800000000007</v>
      </c>
      <c r="S377" s="320">
        <v>12507.850000000009</v>
      </c>
      <c r="T377" s="320">
        <v>12486.900000000009</v>
      </c>
      <c r="U377" s="320">
        <v>12465.930000000011</v>
      </c>
      <c r="V377" s="320">
        <v>12444.96000000001</v>
      </c>
      <c r="W377" s="320">
        <v>12423.990000000013</v>
      </c>
      <c r="X377" s="320">
        <v>12403.000000000011</v>
      </c>
      <c r="Y377" s="320">
        <v>12382.010000000013</v>
      </c>
      <c r="Z377" s="320">
        <v>12361.040000000012</v>
      </c>
      <c r="AA377" s="320">
        <v>12340</v>
      </c>
      <c r="AB377" s="320">
        <v>12240.099999999999</v>
      </c>
      <c r="AC377" s="320">
        <v>12140.220000000001</v>
      </c>
      <c r="AD377" s="320">
        <v>12039.2</v>
      </c>
      <c r="AE377" s="320">
        <v>11939.32</v>
      </c>
      <c r="AF377" s="320">
        <v>11839.439999999999</v>
      </c>
      <c r="AG377" s="320">
        <v>11738.48</v>
      </c>
      <c r="AH377" s="320">
        <v>11638.580000000002</v>
      </c>
      <c r="AI377" s="320">
        <v>11538.7</v>
      </c>
      <c r="AJ377" s="320">
        <v>11438.8</v>
      </c>
      <c r="AK377" s="320">
        <v>11337.907999999996</v>
      </c>
      <c r="AL377" s="323">
        <v>0</v>
      </c>
      <c r="AM377" s="323">
        <v>0</v>
      </c>
      <c r="AN377" s="323">
        <v>0</v>
      </c>
      <c r="AO377" s="323">
        <v>0</v>
      </c>
      <c r="AP377" s="323">
        <v>0</v>
      </c>
      <c r="AQ377" s="323">
        <v>0</v>
      </c>
      <c r="AR377" s="323">
        <v>0</v>
      </c>
      <c r="AS377" s="323">
        <v>0</v>
      </c>
      <c r="AT377" s="323">
        <v>0</v>
      </c>
      <c r="AU377" s="323">
        <v>0</v>
      </c>
      <c r="AV377" s="323">
        <v>0</v>
      </c>
      <c r="AW377" s="323">
        <v>0</v>
      </c>
      <c r="AX377" s="323">
        <v>0</v>
      </c>
      <c r="AY377" s="323">
        <v>0</v>
      </c>
      <c r="AZ377" s="323">
        <v>0</v>
      </c>
      <c r="BA377" s="323">
        <v>0</v>
      </c>
      <c r="BB377" s="323">
        <v>0</v>
      </c>
      <c r="BC377" s="323">
        <v>0</v>
      </c>
      <c r="BD377" s="323">
        <v>0</v>
      </c>
      <c r="BE377" s="323">
        <v>0</v>
      </c>
      <c r="BF377" s="323">
        <v>0</v>
      </c>
    </row>
    <row r="378" spans="5:106" s="283" customFormat="1">
      <c r="F378" s="284"/>
      <c r="G378" s="321">
        <v>-37</v>
      </c>
      <c r="H378" s="320">
        <v>12756.25</v>
      </c>
      <c r="I378" s="320">
        <v>12735.589999999998</v>
      </c>
      <c r="J378" s="320">
        <v>12714.900000000001</v>
      </c>
      <c r="K378" s="320">
        <v>12694.300000000001</v>
      </c>
      <c r="L378" s="320">
        <v>12673.400000000005</v>
      </c>
      <c r="M378" s="320">
        <v>12652.830000000005</v>
      </c>
      <c r="N378" s="320">
        <v>12632.050000000007</v>
      </c>
      <c r="O378" s="320">
        <v>12611.060000000003</v>
      </c>
      <c r="P378" s="320">
        <v>12590.223000000004</v>
      </c>
      <c r="Q378" s="320">
        <v>12569.350000000008</v>
      </c>
      <c r="R378" s="320">
        <v>12548.450000000006</v>
      </c>
      <c r="S378" s="320">
        <v>12527.55000000001</v>
      </c>
      <c r="T378" s="320">
        <v>12506.650000000009</v>
      </c>
      <c r="U378" s="320">
        <v>12485.720000000012</v>
      </c>
      <c r="V378" s="320">
        <v>12464.79000000001</v>
      </c>
      <c r="W378" s="320">
        <v>12443.860000000013</v>
      </c>
      <c r="X378" s="320">
        <v>12422.900000000011</v>
      </c>
      <c r="Y378" s="320">
        <v>12401.940000000013</v>
      </c>
      <c r="Z378" s="320">
        <v>12381.010000000011</v>
      </c>
      <c r="AA378" s="320">
        <v>12360</v>
      </c>
      <c r="AB378" s="320">
        <v>12260.149999999998</v>
      </c>
      <c r="AC378" s="320">
        <v>12160.330000000002</v>
      </c>
      <c r="AD378" s="320">
        <v>12058.800000000001</v>
      </c>
      <c r="AE378" s="320">
        <v>11958.98</v>
      </c>
      <c r="AF378" s="320">
        <v>11859.159999999998</v>
      </c>
      <c r="AG378" s="320">
        <v>11757.72</v>
      </c>
      <c r="AH378" s="320">
        <v>11657.870000000003</v>
      </c>
      <c r="AI378" s="320">
        <v>11558.050000000001</v>
      </c>
      <c r="AJ378" s="320">
        <v>11458.199999999999</v>
      </c>
      <c r="AK378" s="320">
        <v>11356.854999999996</v>
      </c>
      <c r="AL378" s="323">
        <v>0</v>
      </c>
      <c r="AM378" s="323">
        <v>0</v>
      </c>
      <c r="AN378" s="323">
        <v>0</v>
      </c>
      <c r="AO378" s="323">
        <v>0</v>
      </c>
      <c r="AP378" s="323">
        <v>0</v>
      </c>
      <c r="AQ378" s="323">
        <v>0</v>
      </c>
      <c r="AR378" s="323">
        <v>0</v>
      </c>
      <c r="AS378" s="323">
        <v>0</v>
      </c>
      <c r="AT378" s="323">
        <v>0</v>
      </c>
      <c r="AU378" s="323">
        <v>0</v>
      </c>
      <c r="AV378" s="323">
        <v>0</v>
      </c>
      <c r="AW378" s="323">
        <v>0</v>
      </c>
      <c r="AX378" s="323">
        <v>0</v>
      </c>
      <c r="AY378" s="323">
        <v>0</v>
      </c>
      <c r="AZ378" s="323">
        <v>0</v>
      </c>
      <c r="BA378" s="323">
        <v>0</v>
      </c>
      <c r="BB378" s="323">
        <v>0</v>
      </c>
      <c r="BC378" s="323">
        <v>0</v>
      </c>
      <c r="BD378" s="323">
        <v>0</v>
      </c>
      <c r="BE378" s="323">
        <v>0</v>
      </c>
      <c r="BF378" s="323">
        <v>0</v>
      </c>
    </row>
    <row r="379" spans="5:106" s="283" customFormat="1">
      <c r="F379" s="284"/>
      <c r="G379" s="321">
        <v>-36</v>
      </c>
      <c r="H379" s="320">
        <v>12775</v>
      </c>
      <c r="I379" s="320">
        <v>12754.469999999998</v>
      </c>
      <c r="J379" s="320">
        <v>12733.900000000001</v>
      </c>
      <c r="K379" s="320">
        <v>12713.45</v>
      </c>
      <c r="L379" s="320">
        <v>12692.600000000006</v>
      </c>
      <c r="M379" s="320">
        <v>12672.190000000006</v>
      </c>
      <c r="N379" s="320">
        <v>12651.500000000007</v>
      </c>
      <c r="O379" s="320">
        <v>12630.530000000002</v>
      </c>
      <c r="P379" s="320">
        <v>12609.764000000003</v>
      </c>
      <c r="Q379" s="320">
        <v>12588.950000000008</v>
      </c>
      <c r="R379" s="320">
        <v>12568.100000000006</v>
      </c>
      <c r="S379" s="320">
        <v>12547.250000000011</v>
      </c>
      <c r="T379" s="320">
        <v>12526.400000000009</v>
      </c>
      <c r="U379" s="320">
        <v>12505.510000000013</v>
      </c>
      <c r="V379" s="320">
        <v>12484.62000000001</v>
      </c>
      <c r="W379" s="320">
        <v>12463.730000000014</v>
      </c>
      <c r="X379" s="320">
        <v>12442.80000000001</v>
      </c>
      <c r="Y379" s="320">
        <v>12421.870000000014</v>
      </c>
      <c r="Z379" s="320">
        <v>12400.98000000001</v>
      </c>
      <c r="AA379" s="320">
        <v>12380</v>
      </c>
      <c r="AB379" s="320">
        <v>12280.199999999997</v>
      </c>
      <c r="AC379" s="320">
        <v>12180.440000000002</v>
      </c>
      <c r="AD379" s="320">
        <v>12078.400000000001</v>
      </c>
      <c r="AE379" s="320">
        <v>11978.64</v>
      </c>
      <c r="AF379" s="320">
        <v>11878.879999999997</v>
      </c>
      <c r="AG379" s="320">
        <v>11776.96</v>
      </c>
      <c r="AH379" s="320">
        <v>11677.160000000003</v>
      </c>
      <c r="AI379" s="320">
        <v>11577.400000000001</v>
      </c>
      <c r="AJ379" s="320">
        <v>11477.599999999999</v>
      </c>
      <c r="AK379" s="320">
        <v>11375.801999999996</v>
      </c>
      <c r="AL379" s="323">
        <v>0</v>
      </c>
      <c r="AM379" s="323">
        <v>0</v>
      </c>
      <c r="AN379" s="323">
        <v>0</v>
      </c>
      <c r="AO379" s="323">
        <v>0</v>
      </c>
      <c r="AP379" s="323">
        <v>0</v>
      </c>
      <c r="AQ379" s="323">
        <v>0</v>
      </c>
      <c r="AR379" s="323">
        <v>0</v>
      </c>
      <c r="AS379" s="323">
        <v>0</v>
      </c>
      <c r="AT379" s="323">
        <v>0</v>
      </c>
      <c r="AU379" s="323">
        <v>0</v>
      </c>
      <c r="AV379" s="323">
        <v>0</v>
      </c>
      <c r="AW379" s="323">
        <v>0</v>
      </c>
      <c r="AX379" s="323">
        <v>0</v>
      </c>
      <c r="AY379" s="323">
        <v>0</v>
      </c>
      <c r="AZ379" s="323">
        <v>0</v>
      </c>
      <c r="BA379" s="323">
        <v>0</v>
      </c>
      <c r="BB379" s="323">
        <v>0</v>
      </c>
      <c r="BC379" s="323">
        <v>0</v>
      </c>
      <c r="BD379" s="323">
        <v>0</v>
      </c>
      <c r="BE379" s="323">
        <v>0</v>
      </c>
      <c r="BF379" s="323">
        <v>0</v>
      </c>
    </row>
    <row r="380" spans="5:106" s="283" customFormat="1">
      <c r="F380" s="284"/>
      <c r="G380" s="321">
        <v>-35</v>
      </c>
      <c r="H380" s="320">
        <v>12793.75</v>
      </c>
      <c r="I380" s="320">
        <v>12773.349999999997</v>
      </c>
      <c r="J380" s="320">
        <v>12752.900000000001</v>
      </c>
      <c r="K380" s="320">
        <v>12732.6</v>
      </c>
      <c r="L380" s="320">
        <v>12711.800000000007</v>
      </c>
      <c r="M380" s="320">
        <v>12691.550000000007</v>
      </c>
      <c r="N380" s="320">
        <v>12670.950000000008</v>
      </c>
      <c r="O380" s="320">
        <v>12650.000000000002</v>
      </c>
      <c r="P380" s="320">
        <v>12629.305000000002</v>
      </c>
      <c r="Q380" s="320">
        <v>12608.550000000008</v>
      </c>
      <c r="R380" s="320">
        <v>12587.750000000005</v>
      </c>
      <c r="S380" s="320">
        <v>12566.950000000012</v>
      </c>
      <c r="T380" s="320">
        <v>12546.150000000009</v>
      </c>
      <c r="U380" s="320">
        <v>12525.300000000014</v>
      </c>
      <c r="V380" s="320">
        <v>12504.45000000001</v>
      </c>
      <c r="W380" s="320">
        <v>12483.600000000015</v>
      </c>
      <c r="X380" s="320">
        <v>12462.70000000001</v>
      </c>
      <c r="Y380" s="320">
        <v>12441.800000000014</v>
      </c>
      <c r="Z380" s="320">
        <v>12420.95000000001</v>
      </c>
      <c r="AA380" s="320">
        <v>12400</v>
      </c>
      <c r="AB380" s="320">
        <v>12300.249999999996</v>
      </c>
      <c r="AC380" s="320">
        <v>12200.550000000003</v>
      </c>
      <c r="AD380" s="320">
        <v>12098.000000000002</v>
      </c>
      <c r="AE380" s="320">
        <v>11998.3</v>
      </c>
      <c r="AF380" s="320">
        <v>11898.599999999997</v>
      </c>
      <c r="AG380" s="320">
        <v>11796.199999999999</v>
      </c>
      <c r="AH380" s="320">
        <v>11696.450000000004</v>
      </c>
      <c r="AI380" s="320">
        <v>11596.750000000002</v>
      </c>
      <c r="AJ380" s="320">
        <v>11496.999999999998</v>
      </c>
      <c r="AK380" s="320">
        <v>11394.748999999996</v>
      </c>
      <c r="AL380" s="323">
        <v>0</v>
      </c>
      <c r="AM380" s="323">
        <v>0</v>
      </c>
      <c r="AN380" s="323">
        <v>0</v>
      </c>
      <c r="AO380" s="323">
        <v>0</v>
      </c>
      <c r="AP380" s="323">
        <v>0</v>
      </c>
      <c r="AQ380" s="323">
        <v>0</v>
      </c>
      <c r="AR380" s="323">
        <v>0</v>
      </c>
      <c r="AS380" s="323">
        <v>0</v>
      </c>
      <c r="AT380" s="323">
        <v>0</v>
      </c>
      <c r="AU380" s="323">
        <v>0</v>
      </c>
      <c r="AV380" s="323">
        <v>0</v>
      </c>
      <c r="AW380" s="323">
        <v>0</v>
      </c>
      <c r="AX380" s="323">
        <v>0</v>
      </c>
      <c r="AY380" s="323">
        <v>0</v>
      </c>
      <c r="AZ380" s="323">
        <v>0</v>
      </c>
      <c r="BA380" s="323">
        <v>0</v>
      </c>
      <c r="BB380" s="323">
        <v>0</v>
      </c>
      <c r="BC380" s="323">
        <v>0</v>
      </c>
      <c r="BD380" s="323">
        <v>0</v>
      </c>
      <c r="BE380" s="323">
        <v>0</v>
      </c>
      <c r="BF380" s="323">
        <v>0</v>
      </c>
    </row>
    <row r="381" spans="5:106" s="283" customFormat="1">
      <c r="F381" s="284"/>
      <c r="G381" s="321">
        <v>-34</v>
      </c>
      <c r="H381" s="320">
        <v>12812.5</v>
      </c>
      <c r="I381" s="320">
        <v>12792.229999999996</v>
      </c>
      <c r="J381" s="320">
        <v>12771.900000000001</v>
      </c>
      <c r="K381" s="320">
        <v>12751.75</v>
      </c>
      <c r="L381" s="320">
        <v>12731.000000000007</v>
      </c>
      <c r="M381" s="320">
        <v>12710.910000000007</v>
      </c>
      <c r="N381" s="320">
        <v>12690.400000000009</v>
      </c>
      <c r="O381" s="320">
        <v>12669.470000000001</v>
      </c>
      <c r="P381" s="320">
        <v>12648.846000000001</v>
      </c>
      <c r="Q381" s="320">
        <v>12628.150000000009</v>
      </c>
      <c r="R381" s="320">
        <v>12607.400000000005</v>
      </c>
      <c r="S381" s="320">
        <v>12586.650000000012</v>
      </c>
      <c r="T381" s="320">
        <v>12565.900000000009</v>
      </c>
      <c r="U381" s="320">
        <v>12545.090000000015</v>
      </c>
      <c r="V381" s="320">
        <v>12524.28000000001</v>
      </c>
      <c r="W381" s="320">
        <v>12503.470000000016</v>
      </c>
      <c r="X381" s="320">
        <v>12482.600000000009</v>
      </c>
      <c r="Y381" s="320">
        <v>12461.730000000014</v>
      </c>
      <c r="Z381" s="320">
        <v>12440.920000000009</v>
      </c>
      <c r="AA381" s="320">
        <v>12420</v>
      </c>
      <c r="AB381" s="320">
        <v>12320.299999999996</v>
      </c>
      <c r="AC381" s="320">
        <v>12220.660000000003</v>
      </c>
      <c r="AD381" s="320">
        <v>12117.600000000002</v>
      </c>
      <c r="AE381" s="320">
        <v>12017.96</v>
      </c>
      <c r="AF381" s="320">
        <v>11918.319999999996</v>
      </c>
      <c r="AG381" s="320">
        <v>11815.439999999999</v>
      </c>
      <c r="AH381" s="320">
        <v>11715.740000000005</v>
      </c>
      <c r="AI381" s="320">
        <v>11616.100000000002</v>
      </c>
      <c r="AJ381" s="320">
        <v>11516.399999999998</v>
      </c>
      <c r="AK381" s="320">
        <v>11413.695999999996</v>
      </c>
      <c r="AL381" s="323">
        <v>0</v>
      </c>
      <c r="AM381" s="323">
        <v>0</v>
      </c>
      <c r="AN381" s="323">
        <v>0</v>
      </c>
      <c r="AO381" s="323">
        <v>0</v>
      </c>
      <c r="AP381" s="323">
        <v>0</v>
      </c>
      <c r="AQ381" s="323">
        <v>0</v>
      </c>
      <c r="AR381" s="323">
        <v>0</v>
      </c>
      <c r="AS381" s="323">
        <v>0</v>
      </c>
      <c r="AT381" s="323">
        <v>0</v>
      </c>
      <c r="AU381" s="323">
        <v>0</v>
      </c>
      <c r="AV381" s="323">
        <v>0</v>
      </c>
      <c r="AW381" s="323">
        <v>0</v>
      </c>
      <c r="AX381" s="323">
        <v>0</v>
      </c>
      <c r="AY381" s="323">
        <v>0</v>
      </c>
      <c r="AZ381" s="323">
        <v>0</v>
      </c>
      <c r="BA381" s="323">
        <v>0</v>
      </c>
      <c r="BB381" s="323">
        <v>0</v>
      </c>
      <c r="BC381" s="323">
        <v>0</v>
      </c>
      <c r="BD381" s="323">
        <v>0</v>
      </c>
      <c r="BE381" s="323">
        <v>0</v>
      </c>
      <c r="BF381" s="323">
        <v>0</v>
      </c>
    </row>
    <row r="382" spans="5:106" s="283" customFormat="1">
      <c r="F382" s="284"/>
      <c r="G382" s="321">
        <v>-33</v>
      </c>
      <c r="H382" s="320">
        <v>12831.25</v>
      </c>
      <c r="I382" s="320">
        <v>12811.109999999995</v>
      </c>
      <c r="J382" s="320">
        <v>12790.900000000001</v>
      </c>
      <c r="K382" s="320">
        <v>12770.9</v>
      </c>
      <c r="L382" s="320">
        <v>12750.200000000008</v>
      </c>
      <c r="M382" s="320">
        <v>12730.270000000008</v>
      </c>
      <c r="N382" s="320">
        <v>12709.850000000009</v>
      </c>
      <c r="O382" s="320">
        <v>12688.94</v>
      </c>
      <c r="P382" s="320">
        <v>12668.387000000001</v>
      </c>
      <c r="Q382" s="320">
        <v>12647.750000000009</v>
      </c>
      <c r="R382" s="320">
        <v>12627.050000000005</v>
      </c>
      <c r="S382" s="320">
        <v>12606.350000000013</v>
      </c>
      <c r="T382" s="320">
        <v>12585.650000000009</v>
      </c>
      <c r="U382" s="320">
        <v>12564.880000000016</v>
      </c>
      <c r="V382" s="320">
        <v>12544.11000000001</v>
      </c>
      <c r="W382" s="320">
        <v>12523.340000000017</v>
      </c>
      <c r="X382" s="320">
        <v>12502.500000000009</v>
      </c>
      <c r="Y382" s="320">
        <v>12481.660000000014</v>
      </c>
      <c r="Z382" s="320">
        <v>12460.890000000009</v>
      </c>
      <c r="AA382" s="320">
        <v>12440</v>
      </c>
      <c r="AB382" s="320">
        <v>12340.349999999995</v>
      </c>
      <c r="AC382" s="320">
        <v>12240.770000000004</v>
      </c>
      <c r="AD382" s="320">
        <v>12137.200000000003</v>
      </c>
      <c r="AE382" s="320">
        <v>12037.619999999999</v>
      </c>
      <c r="AF382" s="320">
        <v>11938.039999999995</v>
      </c>
      <c r="AG382" s="320">
        <v>11834.679999999998</v>
      </c>
      <c r="AH382" s="320">
        <v>11735.030000000006</v>
      </c>
      <c r="AI382" s="320">
        <v>11635.450000000003</v>
      </c>
      <c r="AJ382" s="320">
        <v>11535.799999999997</v>
      </c>
      <c r="AK382" s="320">
        <v>11432.642999999996</v>
      </c>
      <c r="AL382" s="323">
        <v>0</v>
      </c>
      <c r="AM382" s="323">
        <v>0</v>
      </c>
      <c r="AN382" s="323">
        <v>0</v>
      </c>
      <c r="AO382" s="323">
        <v>0</v>
      </c>
      <c r="AP382" s="323">
        <v>0</v>
      </c>
      <c r="AQ382" s="323">
        <v>0</v>
      </c>
      <c r="AR382" s="323">
        <v>0</v>
      </c>
      <c r="AS382" s="323">
        <v>0</v>
      </c>
      <c r="AT382" s="323">
        <v>0</v>
      </c>
      <c r="AU382" s="323">
        <v>0</v>
      </c>
      <c r="AV382" s="323">
        <v>0</v>
      </c>
      <c r="AW382" s="323">
        <v>0</v>
      </c>
      <c r="AX382" s="323">
        <v>0</v>
      </c>
      <c r="AY382" s="323">
        <v>0</v>
      </c>
      <c r="AZ382" s="323">
        <v>0</v>
      </c>
      <c r="BA382" s="323">
        <v>0</v>
      </c>
      <c r="BB382" s="323">
        <v>0</v>
      </c>
      <c r="BC382" s="323">
        <v>0</v>
      </c>
      <c r="BD382" s="323">
        <v>0</v>
      </c>
      <c r="BE382" s="323">
        <v>0</v>
      </c>
      <c r="BF382" s="323">
        <v>0</v>
      </c>
    </row>
    <row r="383" spans="5:106" s="283" customFormat="1">
      <c r="F383" s="284"/>
      <c r="G383" s="321">
        <v>-32</v>
      </c>
      <c r="H383" s="320">
        <v>12850</v>
      </c>
      <c r="I383" s="320">
        <v>12829.989999999994</v>
      </c>
      <c r="J383" s="320">
        <v>12809.900000000001</v>
      </c>
      <c r="K383" s="320">
        <v>12790.05</v>
      </c>
      <c r="L383" s="320">
        <v>12769.400000000009</v>
      </c>
      <c r="M383" s="320">
        <v>12749.630000000008</v>
      </c>
      <c r="N383" s="320">
        <v>12729.30000000001</v>
      </c>
      <c r="O383" s="320">
        <v>12708.41</v>
      </c>
      <c r="P383" s="320">
        <v>12687.928</v>
      </c>
      <c r="Q383" s="320">
        <v>12667.350000000009</v>
      </c>
      <c r="R383" s="320">
        <v>12646.700000000004</v>
      </c>
      <c r="S383" s="320">
        <v>12626.050000000014</v>
      </c>
      <c r="T383" s="320">
        <v>12605.400000000009</v>
      </c>
      <c r="U383" s="320">
        <v>12584.670000000016</v>
      </c>
      <c r="V383" s="320">
        <v>12563.94000000001</v>
      </c>
      <c r="W383" s="320">
        <v>12543.210000000017</v>
      </c>
      <c r="X383" s="320">
        <v>12522.400000000009</v>
      </c>
      <c r="Y383" s="320">
        <v>12501.590000000015</v>
      </c>
      <c r="Z383" s="320">
        <v>12480.860000000008</v>
      </c>
      <c r="AA383" s="320">
        <v>12460</v>
      </c>
      <c r="AB383" s="320">
        <v>12360.399999999994</v>
      </c>
      <c r="AC383" s="320">
        <v>12260.880000000005</v>
      </c>
      <c r="AD383" s="320">
        <v>12156.800000000003</v>
      </c>
      <c r="AE383" s="320">
        <v>12057.279999999999</v>
      </c>
      <c r="AF383" s="320">
        <v>11957.759999999995</v>
      </c>
      <c r="AG383" s="320">
        <v>11853.919999999998</v>
      </c>
      <c r="AH383" s="320">
        <v>11754.320000000007</v>
      </c>
      <c r="AI383" s="320">
        <v>11654.800000000003</v>
      </c>
      <c r="AJ383" s="320">
        <v>11555.199999999997</v>
      </c>
      <c r="AK383" s="320">
        <v>11451.589999999997</v>
      </c>
      <c r="AL383" s="323">
        <v>0</v>
      </c>
      <c r="AM383" s="323">
        <v>0</v>
      </c>
      <c r="AN383" s="323">
        <v>0</v>
      </c>
      <c r="AO383" s="323">
        <v>0</v>
      </c>
      <c r="AP383" s="323">
        <v>0</v>
      </c>
      <c r="AQ383" s="323">
        <v>0</v>
      </c>
      <c r="AR383" s="323">
        <v>0</v>
      </c>
      <c r="AS383" s="323">
        <v>0</v>
      </c>
      <c r="AT383" s="323">
        <v>0</v>
      </c>
      <c r="AU383" s="323">
        <v>0</v>
      </c>
      <c r="AV383" s="323">
        <v>0</v>
      </c>
      <c r="AW383" s="323">
        <v>0</v>
      </c>
      <c r="AX383" s="323">
        <v>0</v>
      </c>
      <c r="AY383" s="323">
        <v>0</v>
      </c>
      <c r="AZ383" s="323">
        <v>0</v>
      </c>
      <c r="BA383" s="323">
        <v>0</v>
      </c>
      <c r="BB383" s="323">
        <v>0</v>
      </c>
      <c r="BC383" s="323">
        <v>0</v>
      </c>
      <c r="BD383" s="323">
        <v>0</v>
      </c>
      <c r="BE383" s="323">
        <v>0</v>
      </c>
      <c r="BF383" s="323">
        <v>0</v>
      </c>
    </row>
    <row r="384" spans="5:106" s="283" customFormat="1">
      <c r="F384" s="284"/>
      <c r="G384" s="321">
        <v>-31</v>
      </c>
      <c r="H384" s="320">
        <v>12868.75</v>
      </c>
      <c r="I384" s="320">
        <v>12848.869999999994</v>
      </c>
      <c r="J384" s="320">
        <v>12828.900000000001</v>
      </c>
      <c r="K384" s="320">
        <v>12809.199999999999</v>
      </c>
      <c r="L384" s="320">
        <v>12788.600000000009</v>
      </c>
      <c r="M384" s="320">
        <v>12768.990000000009</v>
      </c>
      <c r="N384" s="320">
        <v>12748.750000000011</v>
      </c>
      <c r="O384" s="320">
        <v>12727.88</v>
      </c>
      <c r="P384" s="320">
        <v>12707.468999999999</v>
      </c>
      <c r="Q384" s="320">
        <v>12686.95000000001</v>
      </c>
      <c r="R384" s="320">
        <v>12666.350000000004</v>
      </c>
      <c r="S384" s="320">
        <v>12645.750000000015</v>
      </c>
      <c r="T384" s="320">
        <v>12625.150000000009</v>
      </c>
      <c r="U384" s="320">
        <v>12604.460000000017</v>
      </c>
      <c r="V384" s="320">
        <v>12583.77000000001</v>
      </c>
      <c r="W384" s="320">
        <v>12563.080000000018</v>
      </c>
      <c r="X384" s="320">
        <v>12542.300000000008</v>
      </c>
      <c r="Y384" s="320">
        <v>12521.520000000015</v>
      </c>
      <c r="Z384" s="320">
        <v>12500.830000000007</v>
      </c>
      <c r="AA384" s="320">
        <v>12480</v>
      </c>
      <c r="AB384" s="320">
        <v>12380.449999999993</v>
      </c>
      <c r="AC384" s="320">
        <v>12280.990000000005</v>
      </c>
      <c r="AD384" s="320">
        <v>12176.400000000003</v>
      </c>
      <c r="AE384" s="320">
        <v>12076.939999999999</v>
      </c>
      <c r="AF384" s="320">
        <v>11977.479999999994</v>
      </c>
      <c r="AG384" s="320">
        <v>11873.159999999998</v>
      </c>
      <c r="AH384" s="320">
        <v>11773.610000000008</v>
      </c>
      <c r="AI384" s="320">
        <v>11674.150000000003</v>
      </c>
      <c r="AJ384" s="320">
        <v>11574.599999999997</v>
      </c>
      <c r="AK384" s="320">
        <v>11470.536999999997</v>
      </c>
      <c r="AL384" s="323">
        <v>0</v>
      </c>
      <c r="AM384" s="323">
        <v>0</v>
      </c>
      <c r="AN384" s="323">
        <v>0</v>
      </c>
      <c r="AO384" s="323">
        <v>0</v>
      </c>
      <c r="AP384" s="323">
        <v>0</v>
      </c>
      <c r="AQ384" s="323">
        <v>0</v>
      </c>
      <c r="AR384" s="323">
        <v>0</v>
      </c>
      <c r="AS384" s="323">
        <v>0</v>
      </c>
      <c r="AT384" s="323">
        <v>0</v>
      </c>
      <c r="AU384" s="323">
        <v>0</v>
      </c>
      <c r="AV384" s="323">
        <v>0</v>
      </c>
      <c r="AW384" s="323">
        <v>0</v>
      </c>
      <c r="AX384" s="323">
        <v>0</v>
      </c>
      <c r="AY384" s="323">
        <v>0</v>
      </c>
      <c r="AZ384" s="323">
        <v>0</v>
      </c>
      <c r="BA384" s="323">
        <v>0</v>
      </c>
      <c r="BB384" s="323">
        <v>0</v>
      </c>
      <c r="BC384" s="323">
        <v>0</v>
      </c>
      <c r="BD384" s="323">
        <v>0</v>
      </c>
      <c r="BE384" s="323">
        <v>0</v>
      </c>
      <c r="BF384" s="323">
        <v>0</v>
      </c>
    </row>
    <row r="385" spans="6:58" s="283" customFormat="1">
      <c r="F385" s="284"/>
      <c r="G385" s="321">
        <v>-30</v>
      </c>
      <c r="H385" s="320">
        <v>12887.5</v>
      </c>
      <c r="I385" s="320">
        <v>12867.749999999993</v>
      </c>
      <c r="J385" s="320">
        <v>12847.900000000001</v>
      </c>
      <c r="K385" s="320">
        <v>12828.349999999999</v>
      </c>
      <c r="L385" s="320">
        <v>12807.80000000001</v>
      </c>
      <c r="M385" s="320">
        <v>12788.350000000009</v>
      </c>
      <c r="N385" s="320">
        <v>12768.200000000012</v>
      </c>
      <c r="O385" s="320">
        <v>12747.349999999999</v>
      </c>
      <c r="P385" s="320">
        <v>12727.009999999998</v>
      </c>
      <c r="Q385" s="320">
        <v>12706.55000000001</v>
      </c>
      <c r="R385" s="320">
        <v>12686.000000000004</v>
      </c>
      <c r="S385" s="320">
        <v>12665.450000000015</v>
      </c>
      <c r="T385" s="320">
        <v>12644.900000000009</v>
      </c>
      <c r="U385" s="320">
        <v>12624.250000000018</v>
      </c>
      <c r="V385" s="320">
        <v>12603.600000000009</v>
      </c>
      <c r="W385" s="320">
        <v>12582.950000000019</v>
      </c>
      <c r="X385" s="320">
        <v>12562.200000000008</v>
      </c>
      <c r="Y385" s="320">
        <v>12541.450000000015</v>
      </c>
      <c r="Z385" s="320">
        <v>12520.800000000007</v>
      </c>
      <c r="AA385" s="320">
        <v>12500</v>
      </c>
      <c r="AB385" s="320">
        <v>12400.499999999993</v>
      </c>
      <c r="AC385" s="320">
        <v>12301.100000000006</v>
      </c>
      <c r="AD385" s="320">
        <v>12196.000000000004</v>
      </c>
      <c r="AE385" s="320">
        <v>12096.599999999999</v>
      </c>
      <c r="AF385" s="320">
        <v>11997.199999999993</v>
      </c>
      <c r="AG385" s="320">
        <v>11892.399999999998</v>
      </c>
      <c r="AH385" s="320">
        <v>11792.900000000009</v>
      </c>
      <c r="AI385" s="320">
        <v>11693.500000000004</v>
      </c>
      <c r="AJ385" s="320">
        <v>11593.999999999996</v>
      </c>
      <c r="AK385" s="320">
        <v>11489.483999999997</v>
      </c>
      <c r="AL385" s="323">
        <v>0</v>
      </c>
      <c r="AM385" s="323">
        <v>0</v>
      </c>
      <c r="AN385" s="323">
        <v>0</v>
      </c>
      <c r="AO385" s="323">
        <v>0</v>
      </c>
      <c r="AP385" s="323">
        <v>0</v>
      </c>
      <c r="AQ385" s="323">
        <v>0</v>
      </c>
      <c r="AR385" s="323">
        <v>0</v>
      </c>
      <c r="AS385" s="323">
        <v>0</v>
      </c>
      <c r="AT385" s="323">
        <v>0</v>
      </c>
      <c r="AU385" s="323">
        <v>0</v>
      </c>
      <c r="AV385" s="323">
        <v>0</v>
      </c>
      <c r="AW385" s="323">
        <v>0</v>
      </c>
      <c r="AX385" s="323">
        <v>0</v>
      </c>
      <c r="AY385" s="323">
        <v>0</v>
      </c>
      <c r="AZ385" s="323">
        <v>0</v>
      </c>
      <c r="BA385" s="323">
        <v>0</v>
      </c>
      <c r="BB385" s="323">
        <v>0</v>
      </c>
      <c r="BC385" s="323">
        <v>0</v>
      </c>
      <c r="BD385" s="323">
        <v>0</v>
      </c>
      <c r="BE385" s="323">
        <v>0</v>
      </c>
      <c r="BF385" s="323">
        <v>0</v>
      </c>
    </row>
    <row r="386" spans="6:58" s="283" customFormat="1">
      <c r="F386" s="284"/>
      <c r="G386" s="321">
        <v>-29</v>
      </c>
      <c r="H386" s="320">
        <v>12906.25</v>
      </c>
      <c r="I386" s="320">
        <v>12886.629999999992</v>
      </c>
      <c r="J386" s="320">
        <v>12866.900000000001</v>
      </c>
      <c r="K386" s="320">
        <v>12847.499999999998</v>
      </c>
      <c r="L386" s="320">
        <v>12827.000000000011</v>
      </c>
      <c r="M386" s="320">
        <v>12807.71000000001</v>
      </c>
      <c r="N386" s="320">
        <v>12787.650000000012</v>
      </c>
      <c r="O386" s="320">
        <v>12766.819999999998</v>
      </c>
      <c r="P386" s="320">
        <v>12746.550999999998</v>
      </c>
      <c r="Q386" s="320">
        <v>12726.150000000011</v>
      </c>
      <c r="R386" s="320">
        <v>12705.650000000003</v>
      </c>
      <c r="S386" s="320">
        <v>12685.150000000016</v>
      </c>
      <c r="T386" s="320">
        <v>12664.650000000009</v>
      </c>
      <c r="U386" s="320">
        <v>12644.040000000019</v>
      </c>
      <c r="V386" s="320">
        <v>12623.430000000009</v>
      </c>
      <c r="W386" s="320">
        <v>12602.82000000002</v>
      </c>
      <c r="X386" s="320">
        <v>12582.100000000008</v>
      </c>
      <c r="Y386" s="320">
        <v>12561.380000000016</v>
      </c>
      <c r="Z386" s="320">
        <v>12540.770000000006</v>
      </c>
      <c r="AA386" s="320">
        <v>12520</v>
      </c>
      <c r="AB386" s="320">
        <v>12420.549999999992</v>
      </c>
      <c r="AC386" s="320">
        <v>12321.210000000006</v>
      </c>
      <c r="AD386" s="320">
        <v>12215.600000000004</v>
      </c>
      <c r="AE386" s="320">
        <v>12116.259999999998</v>
      </c>
      <c r="AF386" s="320">
        <v>12016.919999999993</v>
      </c>
      <c r="AG386" s="320">
        <v>11911.639999999998</v>
      </c>
      <c r="AH386" s="320">
        <v>11812.19000000001</v>
      </c>
      <c r="AI386" s="320">
        <v>11712.850000000004</v>
      </c>
      <c r="AJ386" s="320">
        <v>11613.399999999996</v>
      </c>
      <c r="AK386" s="320">
        <v>11508.430999999997</v>
      </c>
      <c r="AL386" s="323">
        <v>0</v>
      </c>
      <c r="AM386" s="323">
        <v>0</v>
      </c>
      <c r="AN386" s="323">
        <v>0</v>
      </c>
      <c r="AO386" s="323">
        <v>0</v>
      </c>
      <c r="AP386" s="323">
        <v>0</v>
      </c>
      <c r="AQ386" s="323">
        <v>0</v>
      </c>
      <c r="AR386" s="323">
        <v>0</v>
      </c>
      <c r="AS386" s="323">
        <v>0</v>
      </c>
      <c r="AT386" s="323">
        <v>0</v>
      </c>
      <c r="AU386" s="323">
        <v>0</v>
      </c>
      <c r="AV386" s="323">
        <v>0</v>
      </c>
      <c r="AW386" s="323">
        <v>0</v>
      </c>
      <c r="AX386" s="323">
        <v>0</v>
      </c>
      <c r="AY386" s="323">
        <v>0</v>
      </c>
      <c r="AZ386" s="323">
        <v>0</v>
      </c>
      <c r="BA386" s="323">
        <v>0</v>
      </c>
      <c r="BB386" s="323">
        <v>0</v>
      </c>
      <c r="BC386" s="323">
        <v>0</v>
      </c>
      <c r="BD386" s="323">
        <v>0</v>
      </c>
      <c r="BE386" s="323">
        <v>0</v>
      </c>
      <c r="BF386" s="323">
        <v>0</v>
      </c>
    </row>
    <row r="387" spans="6:58" s="283" customFormat="1">
      <c r="F387" s="284"/>
      <c r="G387" s="321">
        <v>-28</v>
      </c>
      <c r="H387" s="320">
        <v>12925</v>
      </c>
      <c r="I387" s="320">
        <v>12905.509999999991</v>
      </c>
      <c r="J387" s="320">
        <v>12885.900000000001</v>
      </c>
      <c r="K387" s="320">
        <v>12866.649999999998</v>
      </c>
      <c r="L387" s="320">
        <v>12846.200000000012</v>
      </c>
      <c r="M387" s="320">
        <v>12827.070000000011</v>
      </c>
      <c r="N387" s="320">
        <v>12807.100000000013</v>
      </c>
      <c r="O387" s="320">
        <v>12786.289999999997</v>
      </c>
      <c r="P387" s="320">
        <v>12766.091999999997</v>
      </c>
      <c r="Q387" s="320">
        <v>12745.750000000011</v>
      </c>
      <c r="R387" s="320">
        <v>12725.300000000003</v>
      </c>
      <c r="S387" s="320">
        <v>12704.850000000017</v>
      </c>
      <c r="T387" s="320">
        <v>12684.400000000009</v>
      </c>
      <c r="U387" s="320">
        <v>12663.83000000002</v>
      </c>
      <c r="V387" s="320">
        <v>12643.260000000009</v>
      </c>
      <c r="W387" s="320">
        <v>12622.690000000021</v>
      </c>
      <c r="X387" s="320">
        <v>12602.000000000007</v>
      </c>
      <c r="Y387" s="320">
        <v>12581.310000000016</v>
      </c>
      <c r="Z387" s="320">
        <v>12560.740000000005</v>
      </c>
      <c r="AA387" s="320">
        <v>12540</v>
      </c>
      <c r="AB387" s="320">
        <v>12440.599999999991</v>
      </c>
      <c r="AC387" s="320">
        <v>12341.320000000007</v>
      </c>
      <c r="AD387" s="320">
        <v>12235.200000000004</v>
      </c>
      <c r="AE387" s="320">
        <v>12135.919999999998</v>
      </c>
      <c r="AF387" s="320">
        <v>12036.639999999992</v>
      </c>
      <c r="AG387" s="320">
        <v>11930.879999999997</v>
      </c>
      <c r="AH387" s="320">
        <v>11831.48000000001</v>
      </c>
      <c r="AI387" s="320">
        <v>11732.200000000004</v>
      </c>
      <c r="AJ387" s="320">
        <v>11632.799999999996</v>
      </c>
      <c r="AK387" s="320">
        <v>11527.377999999997</v>
      </c>
      <c r="AL387" s="323">
        <v>0</v>
      </c>
      <c r="AM387" s="323">
        <v>0</v>
      </c>
      <c r="AN387" s="323">
        <v>0</v>
      </c>
      <c r="AO387" s="323">
        <v>0</v>
      </c>
      <c r="AP387" s="323">
        <v>0</v>
      </c>
      <c r="AQ387" s="323">
        <v>0</v>
      </c>
      <c r="AR387" s="323">
        <v>0</v>
      </c>
      <c r="AS387" s="323">
        <v>0</v>
      </c>
      <c r="AT387" s="323">
        <v>0</v>
      </c>
      <c r="AU387" s="323">
        <v>0</v>
      </c>
      <c r="AV387" s="323">
        <v>0</v>
      </c>
      <c r="AW387" s="323">
        <v>0</v>
      </c>
      <c r="AX387" s="323">
        <v>0</v>
      </c>
      <c r="AY387" s="323">
        <v>0</v>
      </c>
      <c r="AZ387" s="323">
        <v>0</v>
      </c>
      <c r="BA387" s="323">
        <v>0</v>
      </c>
      <c r="BB387" s="323">
        <v>0</v>
      </c>
      <c r="BC387" s="323">
        <v>0</v>
      </c>
      <c r="BD387" s="323">
        <v>0</v>
      </c>
      <c r="BE387" s="323">
        <v>0</v>
      </c>
      <c r="BF387" s="323">
        <v>0</v>
      </c>
    </row>
    <row r="388" spans="6:58" s="283" customFormat="1">
      <c r="F388" s="284"/>
      <c r="G388" s="321">
        <v>-27</v>
      </c>
      <c r="H388" s="320">
        <v>12943.75</v>
      </c>
      <c r="I388" s="320">
        <v>12924.38999999999</v>
      </c>
      <c r="J388" s="320">
        <v>12904.900000000001</v>
      </c>
      <c r="K388" s="320">
        <v>12885.799999999997</v>
      </c>
      <c r="L388" s="320">
        <v>12865.400000000012</v>
      </c>
      <c r="M388" s="320">
        <v>12846.430000000011</v>
      </c>
      <c r="N388" s="320">
        <v>12826.550000000014</v>
      </c>
      <c r="O388" s="320">
        <v>12805.759999999997</v>
      </c>
      <c r="P388" s="320">
        <v>12785.632999999996</v>
      </c>
      <c r="Q388" s="320">
        <v>12765.350000000011</v>
      </c>
      <c r="R388" s="320">
        <v>12744.950000000003</v>
      </c>
      <c r="S388" s="320">
        <v>12724.550000000017</v>
      </c>
      <c r="T388" s="320">
        <v>12704.150000000009</v>
      </c>
      <c r="U388" s="320">
        <v>12683.620000000021</v>
      </c>
      <c r="V388" s="320">
        <v>12663.090000000009</v>
      </c>
      <c r="W388" s="320">
        <v>12642.560000000021</v>
      </c>
      <c r="X388" s="320">
        <v>12621.900000000007</v>
      </c>
      <c r="Y388" s="320">
        <v>12601.240000000016</v>
      </c>
      <c r="Z388" s="320">
        <v>12580.710000000005</v>
      </c>
      <c r="AA388" s="320">
        <v>12560</v>
      </c>
      <c r="AB388" s="320">
        <v>12460.649999999991</v>
      </c>
      <c r="AC388" s="320">
        <v>12361.430000000008</v>
      </c>
      <c r="AD388" s="320">
        <v>12254.800000000005</v>
      </c>
      <c r="AE388" s="320">
        <v>12155.579999999998</v>
      </c>
      <c r="AF388" s="320">
        <v>12056.359999999991</v>
      </c>
      <c r="AG388" s="320">
        <v>11950.119999999997</v>
      </c>
      <c r="AH388" s="320">
        <v>11850.770000000011</v>
      </c>
      <c r="AI388" s="320">
        <v>11751.550000000005</v>
      </c>
      <c r="AJ388" s="320">
        <v>11652.199999999995</v>
      </c>
      <c r="AK388" s="320">
        <v>11546.324999999997</v>
      </c>
      <c r="AL388" s="323">
        <v>0</v>
      </c>
      <c r="AM388" s="323">
        <v>0</v>
      </c>
      <c r="AN388" s="323">
        <v>0</v>
      </c>
      <c r="AO388" s="323">
        <v>0</v>
      </c>
      <c r="AP388" s="323">
        <v>0</v>
      </c>
      <c r="AQ388" s="323">
        <v>0</v>
      </c>
      <c r="AR388" s="323">
        <v>0</v>
      </c>
      <c r="AS388" s="323">
        <v>0</v>
      </c>
      <c r="AT388" s="323">
        <v>0</v>
      </c>
      <c r="AU388" s="323">
        <v>0</v>
      </c>
      <c r="AV388" s="323">
        <v>0</v>
      </c>
      <c r="AW388" s="323">
        <v>0</v>
      </c>
      <c r="AX388" s="323">
        <v>0</v>
      </c>
      <c r="AY388" s="323">
        <v>0</v>
      </c>
      <c r="AZ388" s="323">
        <v>0</v>
      </c>
      <c r="BA388" s="323">
        <v>0</v>
      </c>
      <c r="BB388" s="323">
        <v>0</v>
      </c>
      <c r="BC388" s="323">
        <v>0</v>
      </c>
      <c r="BD388" s="323">
        <v>0</v>
      </c>
      <c r="BE388" s="323">
        <v>0</v>
      </c>
      <c r="BF388" s="323">
        <v>0</v>
      </c>
    </row>
    <row r="389" spans="6:58" s="283" customFormat="1">
      <c r="F389" s="284"/>
      <c r="G389" s="321">
        <v>-26</v>
      </c>
      <c r="H389" s="320">
        <v>12962.5</v>
      </c>
      <c r="I389" s="320">
        <v>12943.26999999999</v>
      </c>
      <c r="J389" s="320">
        <v>12923.900000000001</v>
      </c>
      <c r="K389" s="320">
        <v>12904.949999999997</v>
      </c>
      <c r="L389" s="320">
        <v>12884.600000000013</v>
      </c>
      <c r="M389" s="320">
        <v>12865.790000000012</v>
      </c>
      <c r="N389" s="320">
        <v>12846.000000000015</v>
      </c>
      <c r="O389" s="320">
        <v>12825.229999999996</v>
      </c>
      <c r="P389" s="320">
        <v>12805.173999999995</v>
      </c>
      <c r="Q389" s="320">
        <v>12784.950000000012</v>
      </c>
      <c r="R389" s="320">
        <v>12764.600000000002</v>
      </c>
      <c r="S389" s="320">
        <v>12744.250000000018</v>
      </c>
      <c r="T389" s="320">
        <v>12723.900000000009</v>
      </c>
      <c r="U389" s="320">
        <v>12703.410000000022</v>
      </c>
      <c r="V389" s="320">
        <v>12682.920000000009</v>
      </c>
      <c r="W389" s="320">
        <v>12662.430000000022</v>
      </c>
      <c r="X389" s="320">
        <v>12641.800000000007</v>
      </c>
      <c r="Y389" s="320">
        <v>12621.170000000016</v>
      </c>
      <c r="Z389" s="320">
        <v>12600.680000000004</v>
      </c>
      <c r="AA389" s="320">
        <v>12580</v>
      </c>
      <c r="AB389" s="320">
        <v>12480.69999999999</v>
      </c>
      <c r="AC389" s="320">
        <v>12381.540000000008</v>
      </c>
      <c r="AD389" s="320">
        <v>12274.400000000005</v>
      </c>
      <c r="AE389" s="320">
        <v>12175.239999999998</v>
      </c>
      <c r="AF389" s="320">
        <v>12076.079999999991</v>
      </c>
      <c r="AG389" s="320">
        <v>11969.359999999997</v>
      </c>
      <c r="AH389" s="320">
        <v>11870.060000000012</v>
      </c>
      <c r="AI389" s="320">
        <v>11770.900000000005</v>
      </c>
      <c r="AJ389" s="320">
        <v>11671.599999999995</v>
      </c>
      <c r="AK389" s="320">
        <v>11565.271999999997</v>
      </c>
      <c r="AL389" s="323">
        <v>0</v>
      </c>
      <c r="AM389" s="323">
        <v>0</v>
      </c>
      <c r="AN389" s="323">
        <v>0</v>
      </c>
      <c r="AO389" s="323">
        <v>0</v>
      </c>
      <c r="AP389" s="323">
        <v>0</v>
      </c>
      <c r="AQ389" s="323">
        <v>0</v>
      </c>
      <c r="AR389" s="323">
        <v>0</v>
      </c>
      <c r="AS389" s="323">
        <v>0</v>
      </c>
      <c r="AT389" s="323">
        <v>0</v>
      </c>
      <c r="AU389" s="323">
        <v>0</v>
      </c>
      <c r="AV389" s="323">
        <v>0</v>
      </c>
      <c r="AW389" s="323">
        <v>0</v>
      </c>
      <c r="AX389" s="323">
        <v>0</v>
      </c>
      <c r="AY389" s="323">
        <v>0</v>
      </c>
      <c r="AZ389" s="323">
        <v>0</v>
      </c>
      <c r="BA389" s="323">
        <v>0</v>
      </c>
      <c r="BB389" s="323">
        <v>0</v>
      </c>
      <c r="BC389" s="323">
        <v>0</v>
      </c>
      <c r="BD389" s="323">
        <v>0</v>
      </c>
      <c r="BE389" s="323">
        <v>0</v>
      </c>
      <c r="BF389" s="323">
        <v>0</v>
      </c>
    </row>
    <row r="390" spans="6:58" s="283" customFormat="1">
      <c r="F390" s="284"/>
      <c r="G390" s="321">
        <v>-25</v>
      </c>
      <c r="H390" s="320">
        <v>12981.25</v>
      </c>
      <c r="I390" s="320">
        <v>12962.149999999989</v>
      </c>
      <c r="J390" s="320">
        <v>12942.900000000001</v>
      </c>
      <c r="K390" s="320">
        <v>12924.099999999997</v>
      </c>
      <c r="L390" s="320">
        <v>12903.800000000014</v>
      </c>
      <c r="M390" s="320">
        <v>12885.150000000012</v>
      </c>
      <c r="N390" s="320">
        <v>12865.450000000015</v>
      </c>
      <c r="O390" s="320">
        <v>12844.699999999995</v>
      </c>
      <c r="P390" s="320">
        <v>12824.714999999995</v>
      </c>
      <c r="Q390" s="320">
        <v>12804.550000000012</v>
      </c>
      <c r="R390" s="320">
        <v>12784.250000000002</v>
      </c>
      <c r="S390" s="320">
        <v>12763.950000000019</v>
      </c>
      <c r="T390" s="320">
        <v>12743.650000000009</v>
      </c>
      <c r="U390" s="320">
        <v>12723.200000000023</v>
      </c>
      <c r="V390" s="320">
        <v>12702.750000000009</v>
      </c>
      <c r="W390" s="320">
        <v>12682.300000000023</v>
      </c>
      <c r="X390" s="320">
        <v>12661.700000000006</v>
      </c>
      <c r="Y390" s="320">
        <v>12641.100000000017</v>
      </c>
      <c r="Z390" s="320">
        <v>12620.650000000003</v>
      </c>
      <c r="AA390" s="320">
        <v>12600</v>
      </c>
      <c r="AB390" s="320">
        <v>12500.749999999989</v>
      </c>
      <c r="AC390" s="320">
        <v>12401.650000000009</v>
      </c>
      <c r="AD390" s="320">
        <v>12294.000000000005</v>
      </c>
      <c r="AE390" s="320">
        <v>12194.899999999998</v>
      </c>
      <c r="AF390" s="320">
        <v>12095.79999999999</v>
      </c>
      <c r="AG390" s="320">
        <v>11988.599999999997</v>
      </c>
      <c r="AH390" s="320">
        <v>11889.350000000013</v>
      </c>
      <c r="AI390" s="320">
        <v>11790.250000000005</v>
      </c>
      <c r="AJ390" s="320">
        <v>11690.999999999995</v>
      </c>
      <c r="AK390" s="320">
        <v>11584.218999999997</v>
      </c>
      <c r="AL390" s="323">
        <v>0</v>
      </c>
      <c r="AM390" s="323">
        <v>0</v>
      </c>
      <c r="AN390" s="323">
        <v>0</v>
      </c>
      <c r="AO390" s="323">
        <v>0</v>
      </c>
      <c r="AP390" s="323">
        <v>0</v>
      </c>
      <c r="AQ390" s="323">
        <v>0</v>
      </c>
      <c r="AR390" s="323">
        <v>0</v>
      </c>
      <c r="AS390" s="323">
        <v>0</v>
      </c>
      <c r="AT390" s="323">
        <v>0</v>
      </c>
      <c r="AU390" s="323">
        <v>0</v>
      </c>
      <c r="AV390" s="323">
        <v>0</v>
      </c>
      <c r="AW390" s="323">
        <v>0</v>
      </c>
      <c r="AX390" s="323">
        <v>0</v>
      </c>
      <c r="AY390" s="323">
        <v>0</v>
      </c>
      <c r="AZ390" s="323">
        <v>0</v>
      </c>
      <c r="BA390" s="323">
        <v>0</v>
      </c>
      <c r="BB390" s="323">
        <v>0</v>
      </c>
      <c r="BC390" s="323">
        <v>0</v>
      </c>
      <c r="BD390" s="323">
        <v>0</v>
      </c>
      <c r="BE390" s="323">
        <v>0</v>
      </c>
      <c r="BF390" s="323">
        <v>0</v>
      </c>
    </row>
    <row r="391" spans="6:58" s="283" customFormat="1">
      <c r="F391" s="284"/>
      <c r="G391" s="321">
        <v>-24</v>
      </c>
      <c r="H391" s="322">
        <v>13000</v>
      </c>
      <c r="I391" s="320">
        <v>12981.029999999988</v>
      </c>
      <c r="J391" s="320">
        <v>12961.900000000001</v>
      </c>
      <c r="K391" s="320">
        <v>12943.249999999996</v>
      </c>
      <c r="L391" s="320">
        <v>12923.000000000015</v>
      </c>
      <c r="M391" s="320">
        <v>12904.510000000013</v>
      </c>
      <c r="N391" s="320">
        <v>12884.900000000016</v>
      </c>
      <c r="O391" s="320">
        <v>12864.169999999995</v>
      </c>
      <c r="P391" s="320">
        <v>12844.255999999994</v>
      </c>
      <c r="Q391" s="320">
        <v>12824.150000000012</v>
      </c>
      <c r="R391" s="320">
        <v>12803.900000000001</v>
      </c>
      <c r="S391" s="320">
        <v>12783.65000000002</v>
      </c>
      <c r="T391" s="320">
        <v>12763.400000000009</v>
      </c>
      <c r="U391" s="320">
        <v>12742.990000000023</v>
      </c>
      <c r="V391" s="320">
        <v>12722.580000000009</v>
      </c>
      <c r="W391" s="320">
        <v>12702.170000000024</v>
      </c>
      <c r="X391" s="320">
        <v>12681.600000000006</v>
      </c>
      <c r="Y391" s="320">
        <v>12661.030000000017</v>
      </c>
      <c r="Z391" s="320">
        <v>12640.620000000003</v>
      </c>
      <c r="AA391" s="320">
        <v>12620</v>
      </c>
      <c r="AB391" s="320">
        <v>12520.799999999988</v>
      </c>
      <c r="AC391" s="320">
        <v>12421.760000000009</v>
      </c>
      <c r="AD391" s="320">
        <v>12313.600000000006</v>
      </c>
      <c r="AE391" s="320">
        <v>12214.559999999998</v>
      </c>
      <c r="AF391" s="320">
        <v>12115.51999999999</v>
      </c>
      <c r="AG391" s="320">
        <v>12007.839999999997</v>
      </c>
      <c r="AH391" s="320">
        <v>11908.640000000014</v>
      </c>
      <c r="AI391" s="320">
        <v>11809.600000000006</v>
      </c>
      <c r="AJ391" s="320">
        <v>11710.399999999994</v>
      </c>
      <c r="AK391" s="320">
        <v>11603.165999999997</v>
      </c>
      <c r="AL391" s="323">
        <v>0</v>
      </c>
      <c r="AM391" s="323">
        <v>0</v>
      </c>
      <c r="AN391" s="323">
        <v>0</v>
      </c>
      <c r="AO391" s="323">
        <v>0</v>
      </c>
      <c r="AP391" s="323">
        <v>0</v>
      </c>
      <c r="AQ391" s="323">
        <v>0</v>
      </c>
      <c r="AR391" s="323">
        <v>0</v>
      </c>
      <c r="AS391" s="323">
        <v>0</v>
      </c>
      <c r="AT391" s="323">
        <v>0</v>
      </c>
      <c r="AU391" s="323">
        <v>0</v>
      </c>
      <c r="AV391" s="323">
        <v>0</v>
      </c>
      <c r="AW391" s="323">
        <v>0</v>
      </c>
      <c r="AX391" s="323">
        <v>0</v>
      </c>
      <c r="AY391" s="323">
        <v>0</v>
      </c>
      <c r="AZ391" s="323">
        <v>0</v>
      </c>
      <c r="BA391" s="323">
        <v>0</v>
      </c>
      <c r="BB391" s="323">
        <v>0</v>
      </c>
      <c r="BC391" s="323">
        <v>0</v>
      </c>
      <c r="BD391" s="323">
        <v>0</v>
      </c>
      <c r="BE391" s="323">
        <v>0</v>
      </c>
      <c r="BF391" s="323">
        <v>0</v>
      </c>
    </row>
    <row r="392" spans="6:58" s="283" customFormat="1">
      <c r="F392" s="284"/>
      <c r="G392" s="321">
        <v>-23</v>
      </c>
      <c r="H392" s="323">
        <v>0</v>
      </c>
      <c r="I392" s="322">
        <v>13000</v>
      </c>
      <c r="J392" s="320">
        <v>12980.900000000001</v>
      </c>
      <c r="K392" s="320">
        <v>12962.399999999996</v>
      </c>
      <c r="L392" s="320">
        <v>12942.200000000015</v>
      </c>
      <c r="M392" s="320">
        <v>12923.870000000014</v>
      </c>
      <c r="N392" s="320">
        <v>12904.350000000017</v>
      </c>
      <c r="O392" s="320">
        <v>12883.639999999994</v>
      </c>
      <c r="P392" s="320">
        <v>12863.796999999993</v>
      </c>
      <c r="Q392" s="320">
        <v>12843.750000000013</v>
      </c>
      <c r="R392" s="320">
        <v>12823.550000000001</v>
      </c>
      <c r="S392" s="320">
        <v>12803.35000000002</v>
      </c>
      <c r="T392" s="320">
        <v>12783.150000000009</v>
      </c>
      <c r="U392" s="320">
        <v>12762.780000000024</v>
      </c>
      <c r="V392" s="320">
        <v>12742.410000000009</v>
      </c>
      <c r="W392" s="320">
        <v>12722.040000000025</v>
      </c>
      <c r="X392" s="320">
        <v>12701.500000000005</v>
      </c>
      <c r="Y392" s="320">
        <v>12680.960000000017</v>
      </c>
      <c r="Z392" s="320">
        <v>12660.590000000002</v>
      </c>
      <c r="AA392" s="320">
        <v>12640</v>
      </c>
      <c r="AB392" s="320">
        <v>12540.849999999988</v>
      </c>
      <c r="AC392" s="320">
        <v>12441.87000000001</v>
      </c>
      <c r="AD392" s="320">
        <v>12333.200000000006</v>
      </c>
      <c r="AE392" s="320">
        <v>12234.219999999998</v>
      </c>
      <c r="AF392" s="320">
        <v>12135.239999999989</v>
      </c>
      <c r="AG392" s="320">
        <v>12027.079999999996</v>
      </c>
      <c r="AH392" s="320">
        <v>11927.930000000015</v>
      </c>
      <c r="AI392" s="320">
        <v>11828.950000000006</v>
      </c>
      <c r="AJ392" s="320">
        <v>11729.799999999994</v>
      </c>
      <c r="AK392" s="320">
        <v>11622.112999999998</v>
      </c>
      <c r="AL392" s="323">
        <v>0</v>
      </c>
      <c r="AM392" s="323">
        <v>0</v>
      </c>
      <c r="AN392" s="323">
        <v>0</v>
      </c>
      <c r="AO392" s="323">
        <v>0</v>
      </c>
      <c r="AP392" s="323">
        <v>0</v>
      </c>
      <c r="AQ392" s="323">
        <v>0</v>
      </c>
      <c r="AR392" s="323">
        <v>0</v>
      </c>
      <c r="AS392" s="323">
        <v>0</v>
      </c>
      <c r="AT392" s="323">
        <v>0</v>
      </c>
      <c r="AU392" s="323">
        <v>0</v>
      </c>
      <c r="AV392" s="323">
        <v>0</v>
      </c>
      <c r="AW392" s="323">
        <v>0</v>
      </c>
      <c r="AX392" s="323">
        <v>0</v>
      </c>
      <c r="AY392" s="323">
        <v>0</v>
      </c>
      <c r="AZ392" s="323">
        <v>0</v>
      </c>
      <c r="BA392" s="323">
        <v>0</v>
      </c>
      <c r="BB392" s="323">
        <v>0</v>
      </c>
      <c r="BC392" s="323">
        <v>0</v>
      </c>
      <c r="BD392" s="323">
        <v>0</v>
      </c>
      <c r="BE392" s="323">
        <v>0</v>
      </c>
      <c r="BF392" s="323">
        <v>0</v>
      </c>
    </row>
    <row r="393" spans="6:58" s="283" customFormat="1">
      <c r="F393" s="284"/>
      <c r="G393" s="321">
        <v>-22</v>
      </c>
      <c r="H393" s="323">
        <v>0</v>
      </c>
      <c r="I393" s="323">
        <v>0</v>
      </c>
      <c r="J393" s="322">
        <v>13000</v>
      </c>
      <c r="K393" s="320">
        <v>12981.549999999996</v>
      </c>
      <c r="L393" s="320">
        <v>12961.400000000016</v>
      </c>
      <c r="M393" s="320">
        <v>12943.230000000014</v>
      </c>
      <c r="N393" s="320">
        <v>12923.800000000017</v>
      </c>
      <c r="O393" s="320">
        <v>12903.109999999993</v>
      </c>
      <c r="P393" s="320">
        <v>12883.337999999992</v>
      </c>
      <c r="Q393" s="320">
        <v>12863.350000000013</v>
      </c>
      <c r="R393" s="320">
        <v>12843.2</v>
      </c>
      <c r="S393" s="320">
        <v>12823.050000000021</v>
      </c>
      <c r="T393" s="320">
        <v>12802.900000000009</v>
      </c>
      <c r="U393" s="320">
        <v>12782.570000000025</v>
      </c>
      <c r="V393" s="320">
        <v>12762.240000000009</v>
      </c>
      <c r="W393" s="320">
        <v>12741.910000000025</v>
      </c>
      <c r="X393" s="320">
        <v>12721.400000000005</v>
      </c>
      <c r="Y393" s="320">
        <v>12700.890000000018</v>
      </c>
      <c r="Z393" s="320">
        <v>12680.560000000001</v>
      </c>
      <c r="AA393" s="320">
        <v>12660</v>
      </c>
      <c r="AB393" s="320">
        <v>12560.899999999987</v>
      </c>
      <c r="AC393" s="320">
        <v>12461.98000000001</v>
      </c>
      <c r="AD393" s="320">
        <v>12352.800000000007</v>
      </c>
      <c r="AE393" s="320">
        <v>12253.879999999997</v>
      </c>
      <c r="AF393" s="320">
        <v>12154.959999999988</v>
      </c>
      <c r="AG393" s="320">
        <v>12046.319999999996</v>
      </c>
      <c r="AH393" s="320">
        <v>11947.220000000016</v>
      </c>
      <c r="AI393" s="320">
        <v>11848.300000000007</v>
      </c>
      <c r="AJ393" s="320">
        <v>11749.199999999993</v>
      </c>
      <c r="AK393" s="320">
        <v>11641.059999999998</v>
      </c>
      <c r="AL393" s="323">
        <v>0</v>
      </c>
      <c r="AM393" s="323">
        <v>0</v>
      </c>
      <c r="AN393" s="323">
        <v>0</v>
      </c>
      <c r="AO393" s="323">
        <v>0</v>
      </c>
      <c r="AP393" s="323">
        <v>0</v>
      </c>
      <c r="AQ393" s="323">
        <v>0</v>
      </c>
      <c r="AR393" s="323">
        <v>0</v>
      </c>
      <c r="AS393" s="323">
        <v>0</v>
      </c>
      <c r="AT393" s="323">
        <v>0</v>
      </c>
      <c r="AU393" s="323">
        <v>0</v>
      </c>
      <c r="AV393" s="323">
        <v>0</v>
      </c>
      <c r="AW393" s="323">
        <v>0</v>
      </c>
      <c r="AX393" s="323">
        <v>0</v>
      </c>
      <c r="AY393" s="323">
        <v>0</v>
      </c>
      <c r="AZ393" s="323">
        <v>0</v>
      </c>
      <c r="BA393" s="323">
        <v>0</v>
      </c>
      <c r="BB393" s="323">
        <v>0</v>
      </c>
      <c r="BC393" s="323">
        <v>0</v>
      </c>
      <c r="BD393" s="323">
        <v>0</v>
      </c>
      <c r="BE393" s="323">
        <v>0</v>
      </c>
      <c r="BF393" s="323">
        <v>0</v>
      </c>
    </row>
    <row r="394" spans="6:58" s="283" customFormat="1">
      <c r="F394" s="284"/>
      <c r="G394" s="321">
        <v>-21</v>
      </c>
      <c r="H394" s="323">
        <v>0</v>
      </c>
      <c r="I394" s="323">
        <v>0</v>
      </c>
      <c r="J394" s="323">
        <v>0</v>
      </c>
      <c r="K394" s="322">
        <v>13000</v>
      </c>
      <c r="L394" s="320">
        <v>12980.600000000017</v>
      </c>
      <c r="M394" s="320">
        <v>12962.590000000015</v>
      </c>
      <c r="N394" s="320">
        <v>12943.250000000018</v>
      </c>
      <c r="O394" s="320">
        <v>12922.579999999993</v>
      </c>
      <c r="P394" s="320">
        <v>12902.878999999992</v>
      </c>
      <c r="Q394" s="320">
        <v>12882.950000000013</v>
      </c>
      <c r="R394" s="320">
        <v>12862.85</v>
      </c>
      <c r="S394" s="320">
        <v>12842.750000000022</v>
      </c>
      <c r="T394" s="320">
        <v>12822.650000000009</v>
      </c>
      <c r="U394" s="320">
        <v>12802.360000000026</v>
      </c>
      <c r="V394" s="320">
        <v>12782.070000000009</v>
      </c>
      <c r="W394" s="320">
        <v>12761.780000000026</v>
      </c>
      <c r="X394" s="320">
        <v>12741.300000000005</v>
      </c>
      <c r="Y394" s="320">
        <v>12720.820000000018</v>
      </c>
      <c r="Z394" s="320">
        <v>12700.53</v>
      </c>
      <c r="AA394" s="320">
        <v>12680</v>
      </c>
      <c r="AB394" s="320">
        <v>12580.949999999986</v>
      </c>
      <c r="AC394" s="320">
        <v>12482.090000000011</v>
      </c>
      <c r="AD394" s="320">
        <v>12372.400000000007</v>
      </c>
      <c r="AE394" s="320">
        <v>12273.539999999997</v>
      </c>
      <c r="AF394" s="320">
        <v>12174.679999999988</v>
      </c>
      <c r="AG394" s="320">
        <v>12065.559999999996</v>
      </c>
      <c r="AH394" s="320">
        <v>11966.510000000017</v>
      </c>
      <c r="AI394" s="320">
        <v>11867.650000000007</v>
      </c>
      <c r="AJ394" s="320">
        <v>11768.599999999993</v>
      </c>
      <c r="AK394" s="320">
        <v>11660.006999999998</v>
      </c>
      <c r="AL394" s="323">
        <v>0</v>
      </c>
      <c r="AM394" s="323">
        <v>0</v>
      </c>
      <c r="AN394" s="323">
        <v>0</v>
      </c>
      <c r="AO394" s="323">
        <v>0</v>
      </c>
      <c r="AP394" s="323">
        <v>0</v>
      </c>
      <c r="AQ394" s="323">
        <v>0</v>
      </c>
      <c r="AR394" s="323">
        <v>0</v>
      </c>
      <c r="AS394" s="323">
        <v>0</v>
      </c>
      <c r="AT394" s="323">
        <v>0</v>
      </c>
      <c r="AU394" s="323">
        <v>0</v>
      </c>
      <c r="AV394" s="323">
        <v>0</v>
      </c>
      <c r="AW394" s="323">
        <v>0</v>
      </c>
      <c r="AX394" s="323">
        <v>0</v>
      </c>
      <c r="AY394" s="323">
        <v>0</v>
      </c>
      <c r="AZ394" s="323">
        <v>0</v>
      </c>
      <c r="BA394" s="323">
        <v>0</v>
      </c>
      <c r="BB394" s="323">
        <v>0</v>
      </c>
      <c r="BC394" s="323">
        <v>0</v>
      </c>
      <c r="BD394" s="323">
        <v>0</v>
      </c>
      <c r="BE394" s="323">
        <v>0</v>
      </c>
      <c r="BF394" s="323">
        <v>0</v>
      </c>
    </row>
    <row r="395" spans="6:58" s="283" customFormat="1">
      <c r="F395" s="284"/>
      <c r="G395" s="321">
        <v>-20</v>
      </c>
      <c r="H395" s="323">
        <v>0</v>
      </c>
      <c r="I395" s="323">
        <v>0</v>
      </c>
      <c r="J395" s="323">
        <v>0</v>
      </c>
      <c r="K395" s="323">
        <v>0</v>
      </c>
      <c r="L395" s="322">
        <v>13000</v>
      </c>
      <c r="M395" s="320">
        <v>12981.950000000015</v>
      </c>
      <c r="N395" s="320">
        <v>12962.700000000019</v>
      </c>
      <c r="O395" s="320">
        <v>12942.049999999992</v>
      </c>
      <c r="P395" s="320">
        <v>12922.419999999991</v>
      </c>
      <c r="Q395" s="320">
        <v>12902.550000000014</v>
      </c>
      <c r="R395" s="320">
        <v>12882.5</v>
      </c>
      <c r="S395" s="320">
        <v>12862.450000000023</v>
      </c>
      <c r="T395" s="320">
        <v>12842.400000000009</v>
      </c>
      <c r="U395" s="320">
        <v>12822.150000000027</v>
      </c>
      <c r="V395" s="320">
        <v>12801.900000000009</v>
      </c>
      <c r="W395" s="320">
        <v>12781.650000000027</v>
      </c>
      <c r="X395" s="320">
        <v>12761.200000000004</v>
      </c>
      <c r="Y395" s="320">
        <v>12740.750000000018</v>
      </c>
      <c r="Z395" s="320">
        <v>12720.5</v>
      </c>
      <c r="AA395" s="320">
        <v>12700</v>
      </c>
      <c r="AB395" s="320">
        <v>12600.999999999985</v>
      </c>
      <c r="AC395" s="320">
        <v>12502.200000000012</v>
      </c>
      <c r="AD395" s="320">
        <v>12392.000000000007</v>
      </c>
      <c r="AE395" s="320">
        <v>12293.199999999997</v>
      </c>
      <c r="AF395" s="320">
        <v>12194.399999999987</v>
      </c>
      <c r="AG395" s="320">
        <v>12084.799999999996</v>
      </c>
      <c r="AH395" s="320">
        <v>11985.800000000017</v>
      </c>
      <c r="AI395" s="320">
        <v>11887.000000000007</v>
      </c>
      <c r="AJ395" s="320">
        <v>11787.999999999993</v>
      </c>
      <c r="AK395" s="320">
        <v>11678.953999999998</v>
      </c>
      <c r="AL395" s="323">
        <v>0</v>
      </c>
      <c r="AM395" s="323">
        <v>0</v>
      </c>
      <c r="AN395" s="323">
        <v>0</v>
      </c>
      <c r="AO395" s="323">
        <v>0</v>
      </c>
      <c r="AP395" s="323">
        <v>0</v>
      </c>
      <c r="AQ395" s="323">
        <v>0</v>
      </c>
      <c r="AR395" s="323">
        <v>0</v>
      </c>
      <c r="AS395" s="323">
        <v>0</v>
      </c>
      <c r="AT395" s="323">
        <v>0</v>
      </c>
      <c r="AU395" s="323">
        <v>0</v>
      </c>
      <c r="AV395" s="323">
        <v>0</v>
      </c>
      <c r="AW395" s="323">
        <v>0</v>
      </c>
      <c r="AX395" s="323">
        <v>0</v>
      </c>
      <c r="AY395" s="323">
        <v>0</v>
      </c>
      <c r="AZ395" s="323">
        <v>0</v>
      </c>
      <c r="BA395" s="323">
        <v>0</v>
      </c>
      <c r="BB395" s="323">
        <v>0</v>
      </c>
      <c r="BC395" s="323">
        <v>0</v>
      </c>
      <c r="BD395" s="323">
        <v>0</v>
      </c>
      <c r="BE395" s="323">
        <v>0</v>
      </c>
      <c r="BF395" s="323">
        <v>0</v>
      </c>
    </row>
    <row r="396" spans="6:58" s="283" customFormat="1">
      <c r="F396" s="284"/>
      <c r="G396" s="321">
        <v>-19</v>
      </c>
      <c r="H396" s="323">
        <v>0</v>
      </c>
      <c r="I396" s="323">
        <v>0</v>
      </c>
      <c r="J396" s="323">
        <v>0</v>
      </c>
      <c r="K396" s="323">
        <v>0</v>
      </c>
      <c r="L396" s="323">
        <v>0</v>
      </c>
      <c r="M396" s="322">
        <v>13000</v>
      </c>
      <c r="N396" s="320">
        <v>12982.15000000002</v>
      </c>
      <c r="O396" s="320">
        <v>12961.519999999991</v>
      </c>
      <c r="P396" s="320">
        <v>12941.96099999999</v>
      </c>
      <c r="Q396" s="320">
        <v>12922.150000000014</v>
      </c>
      <c r="R396" s="320">
        <v>12902.15</v>
      </c>
      <c r="S396" s="320">
        <v>12882.150000000023</v>
      </c>
      <c r="T396" s="320">
        <v>12862.150000000009</v>
      </c>
      <c r="U396" s="320">
        <v>12841.940000000028</v>
      </c>
      <c r="V396" s="320">
        <v>12821.730000000009</v>
      </c>
      <c r="W396" s="320">
        <v>12801.520000000028</v>
      </c>
      <c r="X396" s="320">
        <v>12781.100000000004</v>
      </c>
      <c r="Y396" s="320">
        <v>12760.680000000018</v>
      </c>
      <c r="Z396" s="320">
        <v>12740.47</v>
      </c>
      <c r="AA396" s="320">
        <v>12720</v>
      </c>
      <c r="AB396" s="320">
        <v>12621.049999999985</v>
      </c>
      <c r="AC396" s="320">
        <v>12522.310000000012</v>
      </c>
      <c r="AD396" s="320">
        <v>12411.600000000008</v>
      </c>
      <c r="AE396" s="320">
        <v>12312.859999999997</v>
      </c>
      <c r="AF396" s="320">
        <v>12214.119999999986</v>
      </c>
      <c r="AG396" s="320">
        <v>12104.039999999995</v>
      </c>
      <c r="AH396" s="320">
        <v>12005.090000000018</v>
      </c>
      <c r="AI396" s="320">
        <v>11906.350000000008</v>
      </c>
      <c r="AJ396" s="320">
        <v>11807.399999999992</v>
      </c>
      <c r="AK396" s="320">
        <v>11697.900999999998</v>
      </c>
      <c r="AL396" s="323">
        <v>0</v>
      </c>
      <c r="AM396" s="323">
        <v>0</v>
      </c>
      <c r="AN396" s="323">
        <v>0</v>
      </c>
      <c r="AO396" s="323">
        <v>0</v>
      </c>
      <c r="AP396" s="323">
        <v>0</v>
      </c>
      <c r="AQ396" s="323">
        <v>0</v>
      </c>
      <c r="AR396" s="323">
        <v>0</v>
      </c>
      <c r="AS396" s="323">
        <v>0</v>
      </c>
      <c r="AT396" s="323">
        <v>0</v>
      </c>
      <c r="AU396" s="323">
        <v>0</v>
      </c>
      <c r="AV396" s="323">
        <v>0</v>
      </c>
      <c r="AW396" s="323">
        <v>0</v>
      </c>
      <c r="AX396" s="323">
        <v>0</v>
      </c>
      <c r="AY396" s="323">
        <v>0</v>
      </c>
      <c r="AZ396" s="323">
        <v>0</v>
      </c>
      <c r="BA396" s="323">
        <v>0</v>
      </c>
      <c r="BB396" s="323">
        <v>0</v>
      </c>
      <c r="BC396" s="323">
        <v>0</v>
      </c>
      <c r="BD396" s="323">
        <v>0</v>
      </c>
      <c r="BE396" s="323">
        <v>0</v>
      </c>
      <c r="BF396" s="323">
        <v>0</v>
      </c>
    </row>
    <row r="397" spans="6:58" s="283" customFormat="1">
      <c r="F397" s="284"/>
      <c r="G397" s="321">
        <v>-18</v>
      </c>
      <c r="H397" s="323">
        <v>0</v>
      </c>
      <c r="I397" s="323">
        <v>0</v>
      </c>
      <c r="J397" s="323">
        <v>0</v>
      </c>
      <c r="K397" s="323">
        <v>0</v>
      </c>
      <c r="L397" s="323">
        <v>0</v>
      </c>
      <c r="M397" s="323">
        <v>0</v>
      </c>
      <c r="N397" s="322">
        <v>13000</v>
      </c>
      <c r="O397" s="320">
        <v>12980.989999999991</v>
      </c>
      <c r="P397" s="320">
        <v>12961.501999999989</v>
      </c>
      <c r="Q397" s="320">
        <v>12941.750000000015</v>
      </c>
      <c r="R397" s="320">
        <v>12921.8</v>
      </c>
      <c r="S397" s="320">
        <v>12901.850000000024</v>
      </c>
      <c r="T397" s="320">
        <v>12881.900000000009</v>
      </c>
      <c r="U397" s="320">
        <v>12861.730000000029</v>
      </c>
      <c r="V397" s="320">
        <v>12841.560000000009</v>
      </c>
      <c r="W397" s="320">
        <v>12821.390000000029</v>
      </c>
      <c r="X397" s="320">
        <v>12801.000000000004</v>
      </c>
      <c r="Y397" s="320">
        <v>12780.610000000019</v>
      </c>
      <c r="Z397" s="320">
        <v>12760.439999999999</v>
      </c>
      <c r="AA397" s="320">
        <v>12740</v>
      </c>
      <c r="AB397" s="320">
        <v>12641.099999999984</v>
      </c>
      <c r="AC397" s="320">
        <v>12542.420000000013</v>
      </c>
      <c r="AD397" s="320">
        <v>12431.200000000008</v>
      </c>
      <c r="AE397" s="320">
        <v>12332.519999999997</v>
      </c>
      <c r="AF397" s="320">
        <v>12233.839999999986</v>
      </c>
      <c r="AG397" s="320">
        <v>12123.279999999995</v>
      </c>
      <c r="AH397" s="320">
        <v>12024.380000000019</v>
      </c>
      <c r="AI397" s="320">
        <v>11925.700000000008</v>
      </c>
      <c r="AJ397" s="320">
        <v>11826.799999999992</v>
      </c>
      <c r="AK397" s="320">
        <v>11716.847999999998</v>
      </c>
      <c r="AL397" s="323">
        <v>0</v>
      </c>
      <c r="AM397" s="323">
        <v>0</v>
      </c>
      <c r="AN397" s="323">
        <v>0</v>
      </c>
      <c r="AO397" s="323">
        <v>0</v>
      </c>
      <c r="AP397" s="323">
        <v>0</v>
      </c>
      <c r="AQ397" s="323">
        <v>0</v>
      </c>
      <c r="AR397" s="323">
        <v>0</v>
      </c>
      <c r="AS397" s="323">
        <v>0</v>
      </c>
      <c r="AT397" s="323">
        <v>0</v>
      </c>
      <c r="AU397" s="323">
        <v>0</v>
      </c>
      <c r="AV397" s="323">
        <v>0</v>
      </c>
      <c r="AW397" s="323">
        <v>0</v>
      </c>
      <c r="AX397" s="323">
        <v>0</v>
      </c>
      <c r="AY397" s="323">
        <v>0</v>
      </c>
      <c r="AZ397" s="323">
        <v>0</v>
      </c>
      <c r="BA397" s="323">
        <v>0</v>
      </c>
      <c r="BB397" s="323">
        <v>0</v>
      </c>
      <c r="BC397" s="323">
        <v>0</v>
      </c>
      <c r="BD397" s="323">
        <v>0</v>
      </c>
      <c r="BE397" s="323">
        <v>0</v>
      </c>
      <c r="BF397" s="323">
        <v>0</v>
      </c>
    </row>
    <row r="398" spans="6:58" s="283" customFormat="1">
      <c r="F398" s="284"/>
      <c r="G398" s="321">
        <v>-17</v>
      </c>
      <c r="H398" s="323">
        <v>0</v>
      </c>
      <c r="I398" s="323">
        <v>0</v>
      </c>
      <c r="J398" s="323">
        <v>0</v>
      </c>
      <c r="K398" s="323">
        <v>0</v>
      </c>
      <c r="L398" s="323">
        <v>0</v>
      </c>
      <c r="M398" s="323">
        <v>0</v>
      </c>
      <c r="N398" s="323">
        <v>0</v>
      </c>
      <c r="O398" s="322">
        <v>13000</v>
      </c>
      <c r="P398" s="320">
        <v>12981.042999999989</v>
      </c>
      <c r="Q398" s="320">
        <v>12961.350000000015</v>
      </c>
      <c r="R398" s="320">
        <v>12941.449999999999</v>
      </c>
      <c r="S398" s="320">
        <v>12921.550000000025</v>
      </c>
      <c r="T398" s="320">
        <v>12901.650000000009</v>
      </c>
      <c r="U398" s="320">
        <v>12881.52000000003</v>
      </c>
      <c r="V398" s="320">
        <v>12861.390000000009</v>
      </c>
      <c r="W398" s="320">
        <v>12841.260000000029</v>
      </c>
      <c r="X398" s="320">
        <v>12820.900000000003</v>
      </c>
      <c r="Y398" s="320">
        <v>12800.540000000019</v>
      </c>
      <c r="Z398" s="320">
        <v>12780.409999999998</v>
      </c>
      <c r="AA398" s="320">
        <v>12760</v>
      </c>
      <c r="AB398" s="320">
        <v>12661.149999999983</v>
      </c>
      <c r="AC398" s="320">
        <v>12562.530000000013</v>
      </c>
      <c r="AD398" s="320">
        <v>12450.800000000008</v>
      </c>
      <c r="AE398" s="320">
        <v>12352.179999999997</v>
      </c>
      <c r="AF398" s="320">
        <v>12253.559999999985</v>
      </c>
      <c r="AG398" s="320">
        <v>12142.519999999995</v>
      </c>
      <c r="AH398" s="320">
        <v>12043.67000000002</v>
      </c>
      <c r="AI398" s="320">
        <v>11945.050000000008</v>
      </c>
      <c r="AJ398" s="320">
        <v>11846.199999999992</v>
      </c>
      <c r="AK398" s="320">
        <v>11735.794999999998</v>
      </c>
      <c r="AL398" s="323">
        <v>0</v>
      </c>
      <c r="AM398" s="323">
        <v>0</v>
      </c>
      <c r="AN398" s="323">
        <v>0</v>
      </c>
      <c r="AO398" s="323">
        <v>0</v>
      </c>
      <c r="AP398" s="323">
        <v>0</v>
      </c>
      <c r="AQ398" s="323">
        <v>0</v>
      </c>
      <c r="AR398" s="323">
        <v>0</v>
      </c>
      <c r="AS398" s="323">
        <v>0</v>
      </c>
      <c r="AT398" s="323">
        <v>0</v>
      </c>
      <c r="AU398" s="323">
        <v>0</v>
      </c>
      <c r="AV398" s="323">
        <v>0</v>
      </c>
      <c r="AW398" s="323">
        <v>0</v>
      </c>
      <c r="AX398" s="323">
        <v>0</v>
      </c>
      <c r="AY398" s="323">
        <v>0</v>
      </c>
      <c r="AZ398" s="323">
        <v>0</v>
      </c>
      <c r="BA398" s="323">
        <v>0</v>
      </c>
      <c r="BB398" s="323">
        <v>0</v>
      </c>
      <c r="BC398" s="323">
        <v>0</v>
      </c>
      <c r="BD398" s="323">
        <v>0</v>
      </c>
      <c r="BE398" s="323">
        <v>0</v>
      </c>
      <c r="BF398" s="323">
        <v>0</v>
      </c>
    </row>
    <row r="399" spans="6:58" s="283" customFormat="1">
      <c r="F399" s="284"/>
      <c r="G399" s="321">
        <v>-16</v>
      </c>
      <c r="H399" s="323">
        <v>0</v>
      </c>
      <c r="I399" s="323">
        <v>0</v>
      </c>
      <c r="J399" s="323">
        <v>0</v>
      </c>
      <c r="K399" s="323">
        <v>0</v>
      </c>
      <c r="L399" s="323">
        <v>0</v>
      </c>
      <c r="M399" s="323">
        <v>0</v>
      </c>
      <c r="N399" s="323">
        <v>0</v>
      </c>
      <c r="O399" s="323">
        <v>0</v>
      </c>
      <c r="P399" s="322">
        <v>13000</v>
      </c>
      <c r="Q399" s="320">
        <v>12980.950000000015</v>
      </c>
      <c r="R399" s="320">
        <v>12961.099999999999</v>
      </c>
      <c r="S399" s="320">
        <v>12941.250000000025</v>
      </c>
      <c r="T399" s="320">
        <v>12921.400000000009</v>
      </c>
      <c r="U399" s="320">
        <v>12901.31000000003</v>
      </c>
      <c r="V399" s="320">
        <v>12881.220000000008</v>
      </c>
      <c r="W399" s="320">
        <v>12861.13000000003</v>
      </c>
      <c r="X399" s="320">
        <v>12840.800000000003</v>
      </c>
      <c r="Y399" s="320">
        <v>12820.470000000019</v>
      </c>
      <c r="Z399" s="320">
        <v>12800.379999999997</v>
      </c>
      <c r="AA399" s="320">
        <v>12780</v>
      </c>
      <c r="AB399" s="320">
        <v>12681.199999999983</v>
      </c>
      <c r="AC399" s="320">
        <v>12582.640000000014</v>
      </c>
      <c r="AD399" s="320">
        <v>12470.400000000009</v>
      </c>
      <c r="AE399" s="320">
        <v>12371.839999999997</v>
      </c>
      <c r="AF399" s="320">
        <v>12273.279999999984</v>
      </c>
      <c r="AG399" s="320">
        <v>12161.759999999995</v>
      </c>
      <c r="AH399" s="320">
        <v>12062.960000000021</v>
      </c>
      <c r="AI399" s="320">
        <v>11964.400000000009</v>
      </c>
      <c r="AJ399" s="320">
        <v>11865.599999999991</v>
      </c>
      <c r="AK399" s="320">
        <v>11754.741999999998</v>
      </c>
      <c r="AL399" s="323">
        <v>0</v>
      </c>
      <c r="AM399" s="323">
        <v>0</v>
      </c>
      <c r="AN399" s="323">
        <v>0</v>
      </c>
      <c r="AO399" s="323">
        <v>0</v>
      </c>
      <c r="AP399" s="323">
        <v>0</v>
      </c>
      <c r="AQ399" s="323">
        <v>0</v>
      </c>
      <c r="AR399" s="323">
        <v>0</v>
      </c>
      <c r="AS399" s="323">
        <v>0</v>
      </c>
      <c r="AT399" s="323">
        <v>0</v>
      </c>
      <c r="AU399" s="323">
        <v>0</v>
      </c>
      <c r="AV399" s="323">
        <v>0</v>
      </c>
      <c r="AW399" s="323">
        <v>0</v>
      </c>
      <c r="AX399" s="323">
        <v>0</v>
      </c>
      <c r="AY399" s="323">
        <v>0</v>
      </c>
      <c r="AZ399" s="323">
        <v>0</v>
      </c>
      <c r="BA399" s="323">
        <v>0</v>
      </c>
      <c r="BB399" s="323">
        <v>0</v>
      </c>
      <c r="BC399" s="323">
        <v>0</v>
      </c>
      <c r="BD399" s="323">
        <v>0</v>
      </c>
      <c r="BE399" s="323">
        <v>0</v>
      </c>
      <c r="BF399" s="323">
        <v>0</v>
      </c>
    </row>
    <row r="400" spans="6:58" s="283" customFormat="1">
      <c r="F400" s="284"/>
      <c r="G400" s="321">
        <v>-15</v>
      </c>
      <c r="H400" s="323">
        <v>0</v>
      </c>
      <c r="I400" s="323">
        <v>0</v>
      </c>
      <c r="J400" s="323">
        <v>0</v>
      </c>
      <c r="K400" s="323">
        <v>0</v>
      </c>
      <c r="L400" s="323">
        <v>0</v>
      </c>
      <c r="M400" s="323">
        <v>0</v>
      </c>
      <c r="N400" s="323">
        <v>0</v>
      </c>
      <c r="O400" s="323">
        <v>0</v>
      </c>
      <c r="P400" s="323">
        <v>0</v>
      </c>
      <c r="Q400" s="322">
        <v>13000</v>
      </c>
      <c r="R400" s="320">
        <v>12980.749999999998</v>
      </c>
      <c r="S400" s="320">
        <v>12960.950000000026</v>
      </c>
      <c r="T400" s="320">
        <v>12941.150000000009</v>
      </c>
      <c r="U400" s="320">
        <v>12921.100000000031</v>
      </c>
      <c r="V400" s="320">
        <v>12901.050000000008</v>
      </c>
      <c r="W400" s="320">
        <v>12881.000000000031</v>
      </c>
      <c r="X400" s="320">
        <v>12860.700000000003</v>
      </c>
      <c r="Y400" s="320">
        <v>12840.40000000002</v>
      </c>
      <c r="Z400" s="320">
        <v>12820.349999999997</v>
      </c>
      <c r="AA400" s="320">
        <v>12800</v>
      </c>
      <c r="AB400" s="320">
        <v>12701.249999999982</v>
      </c>
      <c r="AC400" s="320">
        <v>12602.750000000015</v>
      </c>
      <c r="AD400" s="320">
        <v>12490.000000000009</v>
      </c>
      <c r="AE400" s="320">
        <v>12391.499999999996</v>
      </c>
      <c r="AF400" s="320">
        <v>12292.999999999984</v>
      </c>
      <c r="AG400" s="320">
        <v>12180.999999999995</v>
      </c>
      <c r="AH400" s="320">
        <v>12082.250000000022</v>
      </c>
      <c r="AI400" s="320">
        <v>11983.750000000009</v>
      </c>
      <c r="AJ400" s="320">
        <v>11884.999999999991</v>
      </c>
      <c r="AK400" s="320">
        <v>11773.688999999998</v>
      </c>
      <c r="AL400" s="323">
        <v>0</v>
      </c>
      <c r="AM400" s="323">
        <v>0</v>
      </c>
      <c r="AN400" s="323">
        <v>0</v>
      </c>
      <c r="AO400" s="323">
        <v>0</v>
      </c>
      <c r="AP400" s="323">
        <v>0</v>
      </c>
      <c r="AQ400" s="323">
        <v>0</v>
      </c>
      <c r="AR400" s="323">
        <v>0</v>
      </c>
      <c r="AS400" s="323">
        <v>0</v>
      </c>
      <c r="AT400" s="323">
        <v>0</v>
      </c>
      <c r="AU400" s="323">
        <v>0</v>
      </c>
      <c r="AV400" s="323">
        <v>0</v>
      </c>
      <c r="AW400" s="323">
        <v>0</v>
      </c>
      <c r="AX400" s="323">
        <v>0</v>
      </c>
      <c r="AY400" s="323">
        <v>0</v>
      </c>
      <c r="AZ400" s="323">
        <v>0</v>
      </c>
      <c r="BA400" s="323">
        <v>0</v>
      </c>
      <c r="BB400" s="323">
        <v>0</v>
      </c>
      <c r="BC400" s="323">
        <v>0</v>
      </c>
      <c r="BD400" s="323">
        <v>0</v>
      </c>
      <c r="BE400" s="323">
        <v>0</v>
      </c>
      <c r="BF400" s="323">
        <v>0</v>
      </c>
    </row>
    <row r="401" spans="6:58" s="283" customFormat="1">
      <c r="F401" s="284"/>
      <c r="G401" s="321">
        <v>-14</v>
      </c>
      <c r="H401" s="323">
        <v>0</v>
      </c>
      <c r="I401" s="323">
        <v>0</v>
      </c>
      <c r="J401" s="323">
        <v>0</v>
      </c>
      <c r="K401" s="323">
        <v>0</v>
      </c>
      <c r="L401" s="323">
        <v>0</v>
      </c>
      <c r="M401" s="323">
        <v>0</v>
      </c>
      <c r="N401" s="323">
        <v>0</v>
      </c>
      <c r="O401" s="323">
        <v>0</v>
      </c>
      <c r="P401" s="323">
        <v>0</v>
      </c>
      <c r="Q401" s="323">
        <v>0</v>
      </c>
      <c r="R401" s="322">
        <v>13000</v>
      </c>
      <c r="S401" s="320">
        <v>12980.650000000027</v>
      </c>
      <c r="T401" s="320">
        <v>12960.900000000009</v>
      </c>
      <c r="U401" s="320">
        <v>12940.890000000032</v>
      </c>
      <c r="V401" s="320">
        <v>12920.880000000008</v>
      </c>
      <c r="W401" s="320">
        <v>12900.870000000032</v>
      </c>
      <c r="X401" s="320">
        <v>12880.600000000002</v>
      </c>
      <c r="Y401" s="320">
        <v>12860.33000000002</v>
      </c>
      <c r="Z401" s="320">
        <v>12840.319999999996</v>
      </c>
      <c r="AA401" s="320">
        <v>12820</v>
      </c>
      <c r="AB401" s="320">
        <v>12721.299999999981</v>
      </c>
      <c r="AC401" s="320">
        <v>12622.860000000015</v>
      </c>
      <c r="AD401" s="320">
        <v>12509.600000000009</v>
      </c>
      <c r="AE401" s="320">
        <v>12411.159999999996</v>
      </c>
      <c r="AF401" s="320">
        <v>12312.719999999983</v>
      </c>
      <c r="AG401" s="320">
        <v>12200.239999999994</v>
      </c>
      <c r="AH401" s="320">
        <v>12101.540000000023</v>
      </c>
      <c r="AI401" s="320">
        <v>12003.100000000009</v>
      </c>
      <c r="AJ401" s="320">
        <v>11904.399999999991</v>
      </c>
      <c r="AK401" s="320">
        <v>11792.635999999999</v>
      </c>
      <c r="AL401" s="323">
        <v>0</v>
      </c>
      <c r="AM401" s="323">
        <v>0</v>
      </c>
      <c r="AN401" s="323">
        <v>0</v>
      </c>
      <c r="AO401" s="323">
        <v>0</v>
      </c>
      <c r="AP401" s="323">
        <v>0</v>
      </c>
      <c r="AQ401" s="323">
        <v>0</v>
      </c>
      <c r="AR401" s="323">
        <v>0</v>
      </c>
      <c r="AS401" s="323">
        <v>0</v>
      </c>
      <c r="AT401" s="323">
        <v>0</v>
      </c>
      <c r="AU401" s="323">
        <v>0</v>
      </c>
      <c r="AV401" s="323">
        <v>0</v>
      </c>
      <c r="AW401" s="323">
        <v>0</v>
      </c>
      <c r="AX401" s="323">
        <v>0</v>
      </c>
      <c r="AY401" s="323">
        <v>0</v>
      </c>
      <c r="AZ401" s="323">
        <v>0</v>
      </c>
      <c r="BA401" s="323">
        <v>0</v>
      </c>
      <c r="BB401" s="323">
        <v>0</v>
      </c>
      <c r="BC401" s="323">
        <v>0</v>
      </c>
      <c r="BD401" s="323">
        <v>0</v>
      </c>
      <c r="BE401" s="323">
        <v>0</v>
      </c>
      <c r="BF401" s="323">
        <v>0</v>
      </c>
    </row>
    <row r="402" spans="6:58" s="283" customFormat="1">
      <c r="F402" s="284"/>
      <c r="G402" s="321">
        <v>-13</v>
      </c>
      <c r="H402" s="323">
        <v>0</v>
      </c>
      <c r="I402" s="323">
        <v>0</v>
      </c>
      <c r="J402" s="323">
        <v>0</v>
      </c>
      <c r="K402" s="323">
        <v>0</v>
      </c>
      <c r="L402" s="323">
        <v>0</v>
      </c>
      <c r="M402" s="323">
        <v>0</v>
      </c>
      <c r="N402" s="323">
        <v>0</v>
      </c>
      <c r="O402" s="323">
        <v>0</v>
      </c>
      <c r="P402" s="323">
        <v>0</v>
      </c>
      <c r="Q402" s="323">
        <v>0</v>
      </c>
      <c r="R402" s="323">
        <v>0</v>
      </c>
      <c r="S402" s="322">
        <v>13000</v>
      </c>
      <c r="T402" s="320">
        <v>12980.650000000009</v>
      </c>
      <c r="U402" s="320">
        <v>12960.680000000033</v>
      </c>
      <c r="V402" s="320">
        <v>12940.710000000008</v>
      </c>
      <c r="W402" s="320">
        <v>12920.740000000033</v>
      </c>
      <c r="X402" s="320">
        <v>12900.500000000002</v>
      </c>
      <c r="Y402" s="320">
        <v>12880.26000000002</v>
      </c>
      <c r="Z402" s="320">
        <v>12860.289999999995</v>
      </c>
      <c r="AA402" s="320">
        <v>12840</v>
      </c>
      <c r="AB402" s="320">
        <v>12741.34999999998</v>
      </c>
      <c r="AC402" s="320">
        <v>12642.970000000016</v>
      </c>
      <c r="AD402" s="320">
        <v>12529.20000000001</v>
      </c>
      <c r="AE402" s="320">
        <v>12430.819999999996</v>
      </c>
      <c r="AF402" s="320">
        <v>12332.439999999982</v>
      </c>
      <c r="AG402" s="320">
        <v>12219.479999999994</v>
      </c>
      <c r="AH402" s="320">
        <v>12120.830000000024</v>
      </c>
      <c r="AI402" s="320">
        <v>12022.45000000001</v>
      </c>
      <c r="AJ402" s="320">
        <v>11923.79999999999</v>
      </c>
      <c r="AK402" s="320">
        <v>11811.582999999999</v>
      </c>
      <c r="AL402" s="323">
        <v>0</v>
      </c>
      <c r="AM402" s="323">
        <v>0</v>
      </c>
      <c r="AN402" s="323">
        <v>0</v>
      </c>
      <c r="AO402" s="323">
        <v>0</v>
      </c>
      <c r="AP402" s="323">
        <v>0</v>
      </c>
      <c r="AQ402" s="323">
        <v>0</v>
      </c>
      <c r="AR402" s="323">
        <v>0</v>
      </c>
      <c r="AS402" s="323">
        <v>0</v>
      </c>
      <c r="AT402" s="323">
        <v>0</v>
      </c>
      <c r="AU402" s="323">
        <v>0</v>
      </c>
      <c r="AV402" s="323">
        <v>0</v>
      </c>
      <c r="AW402" s="323">
        <v>0</v>
      </c>
      <c r="AX402" s="323">
        <v>0</v>
      </c>
      <c r="AY402" s="323">
        <v>0</v>
      </c>
      <c r="AZ402" s="323">
        <v>0</v>
      </c>
      <c r="BA402" s="323">
        <v>0</v>
      </c>
      <c r="BB402" s="323">
        <v>0</v>
      </c>
      <c r="BC402" s="323">
        <v>0</v>
      </c>
      <c r="BD402" s="323">
        <v>0</v>
      </c>
      <c r="BE402" s="323">
        <v>0</v>
      </c>
      <c r="BF402" s="323">
        <v>0</v>
      </c>
    </row>
    <row r="403" spans="6:58" s="283" customFormat="1">
      <c r="F403" s="284"/>
      <c r="G403" s="321">
        <v>-12</v>
      </c>
      <c r="H403" s="323">
        <v>0</v>
      </c>
      <c r="I403" s="323">
        <v>0</v>
      </c>
      <c r="J403" s="323">
        <v>0</v>
      </c>
      <c r="K403" s="323">
        <v>0</v>
      </c>
      <c r="L403" s="323">
        <v>0</v>
      </c>
      <c r="M403" s="323">
        <v>0</v>
      </c>
      <c r="N403" s="323">
        <v>0</v>
      </c>
      <c r="O403" s="323">
        <v>0</v>
      </c>
      <c r="P403" s="323">
        <v>0</v>
      </c>
      <c r="Q403" s="323">
        <v>0</v>
      </c>
      <c r="R403" s="323">
        <v>0</v>
      </c>
      <c r="S403" s="323">
        <v>0</v>
      </c>
      <c r="T403" s="322">
        <v>13000</v>
      </c>
      <c r="U403" s="320">
        <v>12980.470000000034</v>
      </c>
      <c r="V403" s="320">
        <v>12960.540000000008</v>
      </c>
      <c r="W403" s="320">
        <v>12940.610000000033</v>
      </c>
      <c r="X403" s="320">
        <v>12920.400000000001</v>
      </c>
      <c r="Y403" s="320">
        <v>12900.190000000021</v>
      </c>
      <c r="Z403" s="320">
        <v>12880.259999999995</v>
      </c>
      <c r="AA403" s="320">
        <v>12860</v>
      </c>
      <c r="AB403" s="320">
        <v>12761.39999999998</v>
      </c>
      <c r="AC403" s="320">
        <v>12663.080000000016</v>
      </c>
      <c r="AD403" s="320">
        <v>12548.80000000001</v>
      </c>
      <c r="AE403" s="320">
        <v>12450.479999999996</v>
      </c>
      <c r="AF403" s="320">
        <v>12352.159999999982</v>
      </c>
      <c r="AG403" s="320">
        <v>12238.719999999994</v>
      </c>
      <c r="AH403" s="320">
        <v>12140.120000000024</v>
      </c>
      <c r="AI403" s="320">
        <v>12041.80000000001</v>
      </c>
      <c r="AJ403" s="320">
        <v>11943.19999999999</v>
      </c>
      <c r="AK403" s="320">
        <v>11830.529999999999</v>
      </c>
      <c r="AL403" s="323">
        <v>0</v>
      </c>
      <c r="AM403" s="323">
        <v>0</v>
      </c>
      <c r="AN403" s="323">
        <v>0</v>
      </c>
      <c r="AO403" s="323">
        <v>0</v>
      </c>
      <c r="AP403" s="323">
        <v>0</v>
      </c>
      <c r="AQ403" s="323">
        <v>0</v>
      </c>
      <c r="AR403" s="323">
        <v>0</v>
      </c>
      <c r="AS403" s="323">
        <v>0</v>
      </c>
      <c r="AT403" s="323">
        <v>0</v>
      </c>
      <c r="AU403" s="323">
        <v>0</v>
      </c>
      <c r="AV403" s="323">
        <v>0</v>
      </c>
      <c r="AW403" s="323">
        <v>0</v>
      </c>
      <c r="AX403" s="323">
        <v>0</v>
      </c>
      <c r="AY403" s="323">
        <v>0</v>
      </c>
      <c r="AZ403" s="323">
        <v>0</v>
      </c>
      <c r="BA403" s="323">
        <v>0</v>
      </c>
      <c r="BB403" s="323">
        <v>0</v>
      </c>
      <c r="BC403" s="323">
        <v>0</v>
      </c>
      <c r="BD403" s="323">
        <v>0</v>
      </c>
      <c r="BE403" s="323">
        <v>0</v>
      </c>
      <c r="BF403" s="323">
        <v>0</v>
      </c>
    </row>
    <row r="404" spans="6:58" s="283" customFormat="1">
      <c r="F404" s="284"/>
      <c r="G404" s="321">
        <v>-11</v>
      </c>
      <c r="H404" s="323">
        <v>0</v>
      </c>
      <c r="I404" s="323">
        <v>0</v>
      </c>
      <c r="J404" s="323">
        <v>0</v>
      </c>
      <c r="K404" s="323">
        <v>0</v>
      </c>
      <c r="L404" s="323">
        <v>0</v>
      </c>
      <c r="M404" s="323">
        <v>0</v>
      </c>
      <c r="N404" s="323">
        <v>0</v>
      </c>
      <c r="O404" s="323">
        <v>0</v>
      </c>
      <c r="P404" s="323">
        <v>0</v>
      </c>
      <c r="Q404" s="323">
        <v>0</v>
      </c>
      <c r="R404" s="323">
        <v>0</v>
      </c>
      <c r="S404" s="323">
        <v>0</v>
      </c>
      <c r="T404" s="323">
        <v>0</v>
      </c>
      <c r="U404" s="322">
        <v>13000</v>
      </c>
      <c r="V404" s="320">
        <v>12980.370000000008</v>
      </c>
      <c r="W404" s="320">
        <v>12960.480000000034</v>
      </c>
      <c r="X404" s="320">
        <v>12940.300000000001</v>
      </c>
      <c r="Y404" s="320">
        <v>12920.120000000021</v>
      </c>
      <c r="Z404" s="320">
        <v>12900.229999999994</v>
      </c>
      <c r="AA404" s="320">
        <v>12880</v>
      </c>
      <c r="AB404" s="320">
        <v>12781.449999999979</v>
      </c>
      <c r="AC404" s="320">
        <v>12683.190000000017</v>
      </c>
      <c r="AD404" s="320">
        <v>12568.400000000011</v>
      </c>
      <c r="AE404" s="320">
        <v>12470.139999999996</v>
      </c>
      <c r="AF404" s="320">
        <v>12371.879999999981</v>
      </c>
      <c r="AG404" s="320">
        <v>12257.959999999994</v>
      </c>
      <c r="AH404" s="320">
        <v>12159.410000000025</v>
      </c>
      <c r="AI404" s="320">
        <v>12061.150000000011</v>
      </c>
      <c r="AJ404" s="320">
        <v>11962.599999999989</v>
      </c>
      <c r="AK404" s="320">
        <v>11849.476999999999</v>
      </c>
      <c r="AL404" s="323">
        <v>0</v>
      </c>
      <c r="AM404" s="323">
        <v>0</v>
      </c>
      <c r="AN404" s="323">
        <v>0</v>
      </c>
      <c r="AO404" s="323">
        <v>0</v>
      </c>
      <c r="AP404" s="323">
        <v>0</v>
      </c>
      <c r="AQ404" s="323">
        <v>0</v>
      </c>
      <c r="AR404" s="323">
        <v>0</v>
      </c>
      <c r="AS404" s="323">
        <v>0</v>
      </c>
      <c r="AT404" s="323">
        <v>0</v>
      </c>
      <c r="AU404" s="323">
        <v>0</v>
      </c>
      <c r="AV404" s="323">
        <v>0</v>
      </c>
      <c r="AW404" s="323">
        <v>0</v>
      </c>
      <c r="AX404" s="323">
        <v>0</v>
      </c>
      <c r="AY404" s="323">
        <v>0</v>
      </c>
      <c r="AZ404" s="323">
        <v>0</v>
      </c>
      <c r="BA404" s="323">
        <v>0</v>
      </c>
      <c r="BB404" s="323">
        <v>0</v>
      </c>
      <c r="BC404" s="323">
        <v>0</v>
      </c>
      <c r="BD404" s="323">
        <v>0</v>
      </c>
      <c r="BE404" s="323">
        <v>0</v>
      </c>
      <c r="BF404" s="323">
        <v>0</v>
      </c>
    </row>
    <row r="405" spans="6:58" s="283" customFormat="1">
      <c r="F405" s="284"/>
      <c r="G405" s="321">
        <v>-10</v>
      </c>
      <c r="H405" s="323">
        <v>0</v>
      </c>
      <c r="I405" s="323">
        <v>0</v>
      </c>
      <c r="J405" s="323">
        <v>0</v>
      </c>
      <c r="K405" s="323">
        <v>0</v>
      </c>
      <c r="L405" s="323">
        <v>0</v>
      </c>
      <c r="M405" s="323">
        <v>0</v>
      </c>
      <c r="N405" s="323">
        <v>0</v>
      </c>
      <c r="O405" s="323">
        <v>0</v>
      </c>
      <c r="P405" s="323">
        <v>0</v>
      </c>
      <c r="Q405" s="323">
        <v>0</v>
      </c>
      <c r="R405" s="323">
        <v>0</v>
      </c>
      <c r="S405" s="323">
        <v>0</v>
      </c>
      <c r="T405" s="323">
        <v>0</v>
      </c>
      <c r="U405" s="323">
        <v>0</v>
      </c>
      <c r="V405" s="322">
        <v>13000</v>
      </c>
      <c r="W405" s="320">
        <v>12980.350000000035</v>
      </c>
      <c r="X405" s="320">
        <v>12960.2</v>
      </c>
      <c r="Y405" s="320">
        <v>12940.050000000021</v>
      </c>
      <c r="Z405" s="320">
        <v>12920.199999999993</v>
      </c>
      <c r="AA405" s="320">
        <v>12900</v>
      </c>
      <c r="AB405" s="320">
        <v>12801.499999999978</v>
      </c>
      <c r="AC405" s="320">
        <v>12703.300000000017</v>
      </c>
      <c r="AD405" s="320">
        <v>12588.000000000011</v>
      </c>
      <c r="AE405" s="320">
        <v>12489.799999999996</v>
      </c>
      <c r="AF405" s="320">
        <v>12391.59999999998</v>
      </c>
      <c r="AG405" s="320">
        <v>12277.199999999993</v>
      </c>
      <c r="AH405" s="320">
        <v>12178.700000000026</v>
      </c>
      <c r="AI405" s="320">
        <v>12080.500000000011</v>
      </c>
      <c r="AJ405" s="320">
        <v>11981.999999999989</v>
      </c>
      <c r="AK405" s="320">
        <v>11868.423999999999</v>
      </c>
      <c r="AL405" s="323">
        <v>0</v>
      </c>
      <c r="AM405" s="323">
        <v>0</v>
      </c>
      <c r="AN405" s="323">
        <v>0</v>
      </c>
      <c r="AO405" s="323">
        <v>0</v>
      </c>
      <c r="AP405" s="323">
        <v>0</v>
      </c>
      <c r="AQ405" s="323">
        <v>0</v>
      </c>
      <c r="AR405" s="323">
        <v>0</v>
      </c>
      <c r="AS405" s="323">
        <v>0</v>
      </c>
      <c r="AT405" s="323">
        <v>0</v>
      </c>
      <c r="AU405" s="323">
        <v>0</v>
      </c>
      <c r="AV405" s="323">
        <v>0</v>
      </c>
      <c r="AW405" s="323">
        <v>0</v>
      </c>
      <c r="AX405" s="323">
        <v>0</v>
      </c>
      <c r="AY405" s="323">
        <v>0</v>
      </c>
      <c r="AZ405" s="323">
        <v>0</v>
      </c>
      <c r="BA405" s="323">
        <v>0</v>
      </c>
      <c r="BB405" s="323">
        <v>0</v>
      </c>
      <c r="BC405" s="323">
        <v>0</v>
      </c>
      <c r="BD405" s="323">
        <v>0</v>
      </c>
      <c r="BE405" s="323">
        <v>0</v>
      </c>
      <c r="BF405" s="323">
        <v>0</v>
      </c>
    </row>
    <row r="406" spans="6:58" s="283" customFormat="1">
      <c r="F406" s="284"/>
      <c r="G406" s="321">
        <v>-9</v>
      </c>
      <c r="H406" s="323">
        <v>0</v>
      </c>
      <c r="I406" s="323">
        <v>0</v>
      </c>
      <c r="J406" s="323">
        <v>0</v>
      </c>
      <c r="K406" s="323">
        <v>0</v>
      </c>
      <c r="L406" s="323">
        <v>0</v>
      </c>
      <c r="M406" s="323">
        <v>0</v>
      </c>
      <c r="N406" s="323">
        <v>0</v>
      </c>
      <c r="O406" s="323">
        <v>0</v>
      </c>
      <c r="P406" s="323">
        <v>0</v>
      </c>
      <c r="Q406" s="323">
        <v>0</v>
      </c>
      <c r="R406" s="323">
        <v>0</v>
      </c>
      <c r="S406" s="323">
        <v>0</v>
      </c>
      <c r="T406" s="323">
        <v>0</v>
      </c>
      <c r="U406" s="323">
        <v>0</v>
      </c>
      <c r="V406" s="323">
        <v>0</v>
      </c>
      <c r="W406" s="322">
        <v>13000</v>
      </c>
      <c r="X406" s="320">
        <v>12980.1</v>
      </c>
      <c r="Y406" s="320">
        <v>12959.980000000021</v>
      </c>
      <c r="Z406" s="320">
        <v>12940.169999999993</v>
      </c>
      <c r="AA406" s="320">
        <v>12920</v>
      </c>
      <c r="AB406" s="320">
        <v>12821.549999999977</v>
      </c>
      <c r="AC406" s="320">
        <v>12723.410000000018</v>
      </c>
      <c r="AD406" s="320">
        <v>12607.600000000011</v>
      </c>
      <c r="AE406" s="320">
        <v>12509.459999999995</v>
      </c>
      <c r="AF406" s="320">
        <v>12411.31999999998</v>
      </c>
      <c r="AG406" s="320">
        <v>12296.439999999993</v>
      </c>
      <c r="AH406" s="320">
        <v>12197.990000000027</v>
      </c>
      <c r="AI406" s="320">
        <v>12099.850000000011</v>
      </c>
      <c r="AJ406" s="320">
        <v>12001.399999999989</v>
      </c>
      <c r="AK406" s="320">
        <v>11887.370999999999</v>
      </c>
      <c r="AL406" s="323">
        <v>0</v>
      </c>
      <c r="AM406" s="323">
        <v>0</v>
      </c>
      <c r="AN406" s="323">
        <v>0</v>
      </c>
      <c r="AO406" s="323">
        <v>0</v>
      </c>
      <c r="AP406" s="323">
        <v>0</v>
      </c>
      <c r="AQ406" s="323">
        <v>0</v>
      </c>
      <c r="AR406" s="323">
        <v>0</v>
      </c>
      <c r="AS406" s="323">
        <v>0</v>
      </c>
      <c r="AT406" s="323">
        <v>0</v>
      </c>
      <c r="AU406" s="323">
        <v>0</v>
      </c>
      <c r="AV406" s="323">
        <v>0</v>
      </c>
      <c r="AW406" s="323">
        <v>0</v>
      </c>
      <c r="AX406" s="323">
        <v>0</v>
      </c>
      <c r="AY406" s="323">
        <v>0</v>
      </c>
      <c r="AZ406" s="323">
        <v>0</v>
      </c>
      <c r="BA406" s="323">
        <v>0</v>
      </c>
      <c r="BB406" s="323">
        <v>0</v>
      </c>
      <c r="BC406" s="323">
        <v>0</v>
      </c>
      <c r="BD406" s="323">
        <v>0</v>
      </c>
      <c r="BE406" s="323">
        <v>0</v>
      </c>
      <c r="BF406" s="323">
        <v>0</v>
      </c>
    </row>
    <row r="407" spans="6:58" s="283" customFormat="1">
      <c r="F407" s="284"/>
      <c r="G407" s="321">
        <v>-8</v>
      </c>
      <c r="H407" s="323">
        <v>0</v>
      </c>
      <c r="I407" s="323">
        <v>0</v>
      </c>
      <c r="J407" s="323">
        <v>0</v>
      </c>
      <c r="K407" s="323">
        <v>0</v>
      </c>
      <c r="L407" s="323">
        <v>0</v>
      </c>
      <c r="M407" s="323">
        <v>0</v>
      </c>
      <c r="N407" s="323">
        <v>0</v>
      </c>
      <c r="O407" s="323">
        <v>0</v>
      </c>
      <c r="P407" s="323">
        <v>0</v>
      </c>
      <c r="Q407" s="323">
        <v>0</v>
      </c>
      <c r="R407" s="323">
        <v>0</v>
      </c>
      <c r="S407" s="323">
        <v>0</v>
      </c>
      <c r="T407" s="323">
        <v>0</v>
      </c>
      <c r="U407" s="323">
        <v>0</v>
      </c>
      <c r="V407" s="323">
        <v>0</v>
      </c>
      <c r="W407" s="323">
        <v>0</v>
      </c>
      <c r="X407" s="322">
        <v>13000</v>
      </c>
      <c r="Y407" s="320">
        <v>12979.910000000022</v>
      </c>
      <c r="Z407" s="320">
        <v>12960.139999999992</v>
      </c>
      <c r="AA407" s="320">
        <v>12940</v>
      </c>
      <c r="AB407" s="320">
        <v>12841.599999999977</v>
      </c>
      <c r="AC407" s="320">
        <v>12743.520000000019</v>
      </c>
      <c r="AD407" s="320">
        <v>12627.200000000012</v>
      </c>
      <c r="AE407" s="320">
        <v>12529.119999999995</v>
      </c>
      <c r="AF407" s="320">
        <v>12431.039999999979</v>
      </c>
      <c r="AG407" s="320">
        <v>12315.679999999993</v>
      </c>
      <c r="AH407" s="320">
        <v>12217.280000000028</v>
      </c>
      <c r="AI407" s="320">
        <v>12119.200000000012</v>
      </c>
      <c r="AJ407" s="320">
        <v>12020.799999999988</v>
      </c>
      <c r="AK407" s="320">
        <v>11906.317999999999</v>
      </c>
      <c r="AL407" s="323">
        <v>0</v>
      </c>
      <c r="AM407" s="323">
        <v>0</v>
      </c>
      <c r="AN407" s="323">
        <v>0</v>
      </c>
      <c r="AO407" s="323">
        <v>0</v>
      </c>
      <c r="AP407" s="323">
        <v>0</v>
      </c>
      <c r="AQ407" s="323">
        <v>0</v>
      </c>
      <c r="AR407" s="323">
        <v>0</v>
      </c>
      <c r="AS407" s="323">
        <v>0</v>
      </c>
      <c r="AT407" s="323">
        <v>0</v>
      </c>
      <c r="AU407" s="323">
        <v>0</v>
      </c>
      <c r="AV407" s="323">
        <v>0</v>
      </c>
      <c r="AW407" s="323">
        <v>0</v>
      </c>
      <c r="AX407" s="323">
        <v>0</v>
      </c>
      <c r="AY407" s="323">
        <v>0</v>
      </c>
      <c r="AZ407" s="323">
        <v>0</v>
      </c>
      <c r="BA407" s="323">
        <v>0</v>
      </c>
      <c r="BB407" s="323">
        <v>0</v>
      </c>
      <c r="BC407" s="323">
        <v>0</v>
      </c>
      <c r="BD407" s="323">
        <v>0</v>
      </c>
      <c r="BE407" s="323">
        <v>0</v>
      </c>
      <c r="BF407" s="323">
        <v>0</v>
      </c>
    </row>
    <row r="408" spans="6:58" s="283" customFormat="1">
      <c r="F408" s="284"/>
      <c r="G408" s="321">
        <v>-7</v>
      </c>
      <c r="H408" s="323">
        <v>0</v>
      </c>
      <c r="I408" s="323">
        <v>0</v>
      </c>
      <c r="J408" s="323">
        <v>0</v>
      </c>
      <c r="K408" s="323">
        <v>0</v>
      </c>
      <c r="L408" s="323">
        <v>0</v>
      </c>
      <c r="M408" s="323">
        <v>0</v>
      </c>
      <c r="N408" s="323">
        <v>0</v>
      </c>
      <c r="O408" s="323">
        <v>0</v>
      </c>
      <c r="P408" s="323">
        <v>0</v>
      </c>
      <c r="Q408" s="323">
        <v>0</v>
      </c>
      <c r="R408" s="323">
        <v>0</v>
      </c>
      <c r="S408" s="323">
        <v>0</v>
      </c>
      <c r="T408" s="323">
        <v>0</v>
      </c>
      <c r="U408" s="323">
        <v>0</v>
      </c>
      <c r="V408" s="323">
        <v>0</v>
      </c>
      <c r="W408" s="323">
        <v>0</v>
      </c>
      <c r="X408" s="323">
        <v>0</v>
      </c>
      <c r="Y408" s="322">
        <v>13000</v>
      </c>
      <c r="Z408" s="320">
        <v>12980.109999999991</v>
      </c>
      <c r="AA408" s="320">
        <v>12960</v>
      </c>
      <c r="AB408" s="320">
        <v>12861.649999999976</v>
      </c>
      <c r="AC408" s="320">
        <v>12763.630000000019</v>
      </c>
      <c r="AD408" s="320">
        <v>12646.800000000012</v>
      </c>
      <c r="AE408" s="320">
        <v>12548.779999999995</v>
      </c>
      <c r="AF408" s="320">
        <v>12450.759999999978</v>
      </c>
      <c r="AG408" s="320">
        <v>12334.919999999993</v>
      </c>
      <c r="AH408" s="320">
        <v>12236.570000000029</v>
      </c>
      <c r="AI408" s="320">
        <v>12138.550000000012</v>
      </c>
      <c r="AJ408" s="320">
        <v>12040.199999999988</v>
      </c>
      <c r="AK408" s="320">
        <v>11925.264999999999</v>
      </c>
      <c r="AL408" s="323">
        <v>0</v>
      </c>
      <c r="AM408" s="323">
        <v>0</v>
      </c>
      <c r="AN408" s="323">
        <v>0</v>
      </c>
      <c r="AO408" s="323">
        <v>0</v>
      </c>
      <c r="AP408" s="323">
        <v>0</v>
      </c>
      <c r="AQ408" s="323">
        <v>0</v>
      </c>
      <c r="AR408" s="323">
        <v>0</v>
      </c>
      <c r="AS408" s="323">
        <v>0</v>
      </c>
      <c r="AT408" s="323">
        <v>0</v>
      </c>
      <c r="AU408" s="323">
        <v>0</v>
      </c>
      <c r="AV408" s="323">
        <v>0</v>
      </c>
      <c r="AW408" s="323">
        <v>0</v>
      </c>
      <c r="AX408" s="323">
        <v>0</v>
      </c>
      <c r="AY408" s="323">
        <v>0</v>
      </c>
      <c r="AZ408" s="323">
        <v>0</v>
      </c>
      <c r="BA408" s="323">
        <v>0</v>
      </c>
      <c r="BB408" s="323">
        <v>0</v>
      </c>
      <c r="BC408" s="323">
        <v>0</v>
      </c>
      <c r="BD408" s="323">
        <v>0</v>
      </c>
      <c r="BE408" s="323">
        <v>0</v>
      </c>
      <c r="BF408" s="323">
        <v>0</v>
      </c>
    </row>
    <row r="409" spans="6:58" s="283" customFormat="1">
      <c r="F409" s="284"/>
      <c r="G409" s="321">
        <v>-6</v>
      </c>
      <c r="H409" s="323">
        <v>0</v>
      </c>
      <c r="I409" s="323">
        <v>0</v>
      </c>
      <c r="J409" s="323">
        <v>0</v>
      </c>
      <c r="K409" s="323">
        <v>0</v>
      </c>
      <c r="L409" s="323">
        <v>0</v>
      </c>
      <c r="M409" s="323">
        <v>0</v>
      </c>
      <c r="N409" s="323">
        <v>0</v>
      </c>
      <c r="O409" s="323">
        <v>0</v>
      </c>
      <c r="P409" s="323">
        <v>0</v>
      </c>
      <c r="Q409" s="323">
        <v>0</v>
      </c>
      <c r="R409" s="323">
        <v>0</v>
      </c>
      <c r="S409" s="323">
        <v>0</v>
      </c>
      <c r="T409" s="323">
        <v>0</v>
      </c>
      <c r="U409" s="323">
        <v>0</v>
      </c>
      <c r="V409" s="323">
        <v>0</v>
      </c>
      <c r="W409" s="323">
        <v>0</v>
      </c>
      <c r="X409" s="323">
        <v>0</v>
      </c>
      <c r="Y409" s="323">
        <v>0</v>
      </c>
      <c r="Z409" s="322">
        <v>13000</v>
      </c>
      <c r="AA409" s="320">
        <v>12980</v>
      </c>
      <c r="AB409" s="320">
        <v>12881.699999999975</v>
      </c>
      <c r="AC409" s="320">
        <v>12783.74000000002</v>
      </c>
      <c r="AD409" s="320">
        <v>12666.400000000012</v>
      </c>
      <c r="AE409" s="320">
        <v>12568.439999999995</v>
      </c>
      <c r="AF409" s="320">
        <v>12470.479999999978</v>
      </c>
      <c r="AG409" s="320">
        <v>12354.159999999993</v>
      </c>
      <c r="AH409" s="320">
        <v>12255.86000000003</v>
      </c>
      <c r="AI409" s="320">
        <v>12157.900000000012</v>
      </c>
      <c r="AJ409" s="320">
        <v>12059.599999999988</v>
      </c>
      <c r="AK409" s="320">
        <v>11944.212</v>
      </c>
      <c r="AL409" s="323">
        <v>0</v>
      </c>
      <c r="AM409" s="323">
        <v>0</v>
      </c>
      <c r="AN409" s="323">
        <v>0</v>
      </c>
      <c r="AO409" s="323">
        <v>0</v>
      </c>
      <c r="AP409" s="323">
        <v>0</v>
      </c>
      <c r="AQ409" s="323">
        <v>0</v>
      </c>
      <c r="AR409" s="323">
        <v>0</v>
      </c>
      <c r="AS409" s="323">
        <v>0</v>
      </c>
      <c r="AT409" s="323">
        <v>0</v>
      </c>
      <c r="AU409" s="323">
        <v>0</v>
      </c>
      <c r="AV409" s="323">
        <v>0</v>
      </c>
      <c r="AW409" s="323">
        <v>0</v>
      </c>
      <c r="AX409" s="323">
        <v>0</v>
      </c>
      <c r="AY409" s="323">
        <v>0</v>
      </c>
      <c r="AZ409" s="323">
        <v>0</v>
      </c>
      <c r="BA409" s="323">
        <v>0</v>
      </c>
      <c r="BB409" s="323">
        <v>0</v>
      </c>
      <c r="BC409" s="323">
        <v>0</v>
      </c>
      <c r="BD409" s="323">
        <v>0</v>
      </c>
      <c r="BE409" s="323">
        <v>0</v>
      </c>
      <c r="BF409" s="323">
        <v>0</v>
      </c>
    </row>
    <row r="410" spans="6:58" s="283" customFormat="1">
      <c r="F410" s="284"/>
      <c r="G410" s="321">
        <v>-5</v>
      </c>
      <c r="H410" s="323">
        <v>0</v>
      </c>
      <c r="I410" s="323">
        <v>0</v>
      </c>
      <c r="J410" s="323">
        <v>0</v>
      </c>
      <c r="K410" s="323">
        <v>0</v>
      </c>
      <c r="L410" s="323">
        <v>0</v>
      </c>
      <c r="M410" s="323">
        <v>0</v>
      </c>
      <c r="N410" s="323">
        <v>0</v>
      </c>
      <c r="O410" s="323">
        <v>0</v>
      </c>
      <c r="P410" s="323">
        <v>0</v>
      </c>
      <c r="Q410" s="323">
        <v>0</v>
      </c>
      <c r="R410" s="323">
        <v>0</v>
      </c>
      <c r="S410" s="323">
        <v>0</v>
      </c>
      <c r="T410" s="323">
        <v>0</v>
      </c>
      <c r="U410" s="323">
        <v>0</v>
      </c>
      <c r="V410" s="323">
        <v>0</v>
      </c>
      <c r="W410" s="323">
        <v>0</v>
      </c>
      <c r="X410" s="323">
        <v>0</v>
      </c>
      <c r="Y410" s="323">
        <v>0</v>
      </c>
      <c r="Z410" s="323">
        <v>0</v>
      </c>
      <c r="AA410" s="322">
        <v>13000</v>
      </c>
      <c r="AB410" s="322">
        <v>12902</v>
      </c>
      <c r="AC410" s="324">
        <v>12804</v>
      </c>
      <c r="AD410" s="320">
        <v>12686.000000000013</v>
      </c>
      <c r="AE410" s="320">
        <v>12588.099999999995</v>
      </c>
      <c r="AF410" s="320">
        <v>12490.199999999977</v>
      </c>
      <c r="AG410" s="320">
        <v>12373.399999999992</v>
      </c>
      <c r="AH410" s="320">
        <v>12275.150000000031</v>
      </c>
      <c r="AI410" s="320">
        <v>12177.250000000013</v>
      </c>
      <c r="AJ410" s="320">
        <v>12078.999999999987</v>
      </c>
      <c r="AK410" s="320">
        <v>11963.159</v>
      </c>
      <c r="AL410" s="323">
        <v>0</v>
      </c>
      <c r="AM410" s="323">
        <v>0</v>
      </c>
      <c r="AN410" s="323">
        <v>0</v>
      </c>
      <c r="AO410" s="323">
        <v>0</v>
      </c>
      <c r="AP410" s="323">
        <v>0</v>
      </c>
      <c r="AQ410" s="323">
        <v>0</v>
      </c>
      <c r="AR410" s="323">
        <v>0</v>
      </c>
      <c r="AS410" s="323">
        <v>0</v>
      </c>
      <c r="AT410" s="323">
        <v>0</v>
      </c>
      <c r="AU410" s="323">
        <v>0</v>
      </c>
      <c r="AV410" s="323">
        <v>0</v>
      </c>
      <c r="AW410" s="323">
        <v>0</v>
      </c>
      <c r="AX410" s="323">
        <v>0</v>
      </c>
      <c r="AY410" s="323">
        <v>0</v>
      </c>
      <c r="AZ410" s="323">
        <v>0</v>
      </c>
      <c r="BA410" s="323">
        <v>0</v>
      </c>
      <c r="BB410" s="323">
        <v>0</v>
      </c>
      <c r="BC410" s="323">
        <v>0</v>
      </c>
      <c r="BD410" s="323">
        <v>0</v>
      </c>
      <c r="BE410" s="323">
        <v>0</v>
      </c>
      <c r="BF410" s="323">
        <v>0</v>
      </c>
    </row>
    <row r="411" spans="6:58" s="283" customFormat="1">
      <c r="F411" s="284"/>
      <c r="G411" s="321">
        <v>-4</v>
      </c>
      <c r="H411" s="323">
        <v>0</v>
      </c>
      <c r="I411" s="323">
        <v>0</v>
      </c>
      <c r="J411" s="323">
        <v>0</v>
      </c>
      <c r="K411" s="323">
        <v>0</v>
      </c>
      <c r="L411" s="323">
        <v>0</v>
      </c>
      <c r="M411" s="323">
        <v>0</v>
      </c>
      <c r="N411" s="323">
        <v>0</v>
      </c>
      <c r="O411" s="323">
        <v>0</v>
      </c>
      <c r="P411" s="323">
        <v>0</v>
      </c>
      <c r="Q411" s="323">
        <v>0</v>
      </c>
      <c r="R411" s="323">
        <v>0</v>
      </c>
      <c r="S411" s="323">
        <v>0</v>
      </c>
      <c r="T411" s="323">
        <v>0</v>
      </c>
      <c r="U411" s="323">
        <v>0</v>
      </c>
      <c r="V411" s="323">
        <v>0</v>
      </c>
      <c r="W411" s="323">
        <v>0</v>
      </c>
      <c r="X411" s="323">
        <v>0</v>
      </c>
      <c r="Y411" s="323">
        <v>0</v>
      </c>
      <c r="Z411" s="323">
        <v>0</v>
      </c>
      <c r="AA411" s="323">
        <v>0</v>
      </c>
      <c r="AB411" s="323">
        <v>0</v>
      </c>
      <c r="AC411" s="323">
        <v>0</v>
      </c>
      <c r="AD411" s="325">
        <v>12706</v>
      </c>
      <c r="AE411" s="325">
        <v>12608</v>
      </c>
      <c r="AF411" s="325">
        <v>12510</v>
      </c>
      <c r="AG411" s="320">
        <v>12392.639999999992</v>
      </c>
      <c r="AH411" s="320">
        <v>12294.440000000031</v>
      </c>
      <c r="AI411" s="320">
        <v>12196.600000000013</v>
      </c>
      <c r="AJ411" s="320">
        <v>12098.399999999987</v>
      </c>
      <c r="AK411" s="320">
        <v>11982.106</v>
      </c>
      <c r="AL411" s="323">
        <v>0</v>
      </c>
      <c r="AM411" s="323">
        <v>0</v>
      </c>
      <c r="AN411" s="323">
        <v>0</v>
      </c>
      <c r="AO411" s="323">
        <v>0</v>
      </c>
      <c r="AP411" s="323">
        <v>0</v>
      </c>
      <c r="AQ411" s="323">
        <v>0</v>
      </c>
      <c r="AR411" s="323">
        <v>0</v>
      </c>
      <c r="AS411" s="323">
        <v>0</v>
      </c>
      <c r="AT411" s="323">
        <v>0</v>
      </c>
      <c r="AU411" s="323">
        <v>0</v>
      </c>
      <c r="AV411" s="323">
        <v>0</v>
      </c>
      <c r="AW411" s="323">
        <v>0</v>
      </c>
      <c r="AX411" s="323">
        <v>0</v>
      </c>
      <c r="AY411" s="323">
        <v>0</v>
      </c>
      <c r="AZ411" s="323">
        <v>0</v>
      </c>
      <c r="BA411" s="323">
        <v>0</v>
      </c>
      <c r="BB411" s="323">
        <v>0</v>
      </c>
      <c r="BC411" s="323">
        <v>0</v>
      </c>
      <c r="BD411" s="323">
        <v>0</v>
      </c>
      <c r="BE411" s="323">
        <v>0</v>
      </c>
      <c r="BF411" s="323">
        <v>0</v>
      </c>
    </row>
    <row r="412" spans="6:58" s="283" customFormat="1">
      <c r="F412" s="284"/>
      <c r="G412" s="321">
        <v>-3</v>
      </c>
      <c r="H412" s="323">
        <v>0</v>
      </c>
      <c r="I412" s="323">
        <v>0</v>
      </c>
      <c r="J412" s="323">
        <v>0</v>
      </c>
      <c r="K412" s="323">
        <v>0</v>
      </c>
      <c r="L412" s="323">
        <v>0</v>
      </c>
      <c r="M412" s="323">
        <v>0</v>
      </c>
      <c r="N412" s="323">
        <v>0</v>
      </c>
      <c r="O412" s="323">
        <v>0</v>
      </c>
      <c r="P412" s="323">
        <v>0</v>
      </c>
      <c r="Q412" s="323">
        <v>0</v>
      </c>
      <c r="R412" s="323">
        <v>0</v>
      </c>
      <c r="S412" s="323">
        <v>0</v>
      </c>
      <c r="T412" s="323">
        <v>0</v>
      </c>
      <c r="U412" s="323">
        <v>0</v>
      </c>
      <c r="V412" s="323">
        <v>0</v>
      </c>
      <c r="W412" s="323">
        <v>0</v>
      </c>
      <c r="X412" s="323">
        <v>0</v>
      </c>
      <c r="Y412" s="323">
        <v>0</v>
      </c>
      <c r="Z412" s="323">
        <v>0</v>
      </c>
      <c r="AA412" s="323">
        <v>0</v>
      </c>
      <c r="AB412" s="323">
        <v>0</v>
      </c>
      <c r="AC412" s="323">
        <v>0</v>
      </c>
      <c r="AD412" s="323">
        <v>0</v>
      </c>
      <c r="AE412" s="323">
        <v>0</v>
      </c>
      <c r="AF412" s="323">
        <v>0</v>
      </c>
      <c r="AG412" s="325">
        <v>12412</v>
      </c>
      <c r="AH412" s="325">
        <v>12314</v>
      </c>
      <c r="AI412" s="325">
        <v>12216</v>
      </c>
      <c r="AJ412" s="326">
        <v>12118</v>
      </c>
      <c r="AK412" s="320">
        <v>12001.053</v>
      </c>
      <c r="AL412" s="323">
        <v>0</v>
      </c>
      <c r="AM412" s="323">
        <v>0</v>
      </c>
      <c r="AN412" s="323">
        <v>0</v>
      </c>
      <c r="AO412" s="323">
        <v>0</v>
      </c>
      <c r="AP412" s="323">
        <v>0</v>
      </c>
      <c r="AQ412" s="323">
        <v>0</v>
      </c>
      <c r="AR412" s="323">
        <v>0</v>
      </c>
      <c r="AS412" s="323">
        <v>0</v>
      </c>
      <c r="AT412" s="323">
        <v>0</v>
      </c>
      <c r="AU412" s="323">
        <v>0</v>
      </c>
      <c r="AV412" s="323">
        <v>0</v>
      </c>
      <c r="AW412" s="323">
        <v>0</v>
      </c>
      <c r="AX412" s="323">
        <v>0</v>
      </c>
      <c r="AY412" s="323">
        <v>0</v>
      </c>
      <c r="AZ412" s="323">
        <v>0</v>
      </c>
      <c r="BA412" s="323">
        <v>0</v>
      </c>
      <c r="BB412" s="323">
        <v>0</v>
      </c>
      <c r="BC412" s="323">
        <v>0</v>
      </c>
      <c r="BD412" s="323">
        <v>0</v>
      </c>
      <c r="BE412" s="323">
        <v>0</v>
      </c>
      <c r="BF412" s="323">
        <v>0</v>
      </c>
    </row>
    <row r="413" spans="6:58" s="283" customFormat="1">
      <c r="F413" s="284"/>
      <c r="G413" s="321">
        <v>-2</v>
      </c>
      <c r="H413" s="323">
        <v>0</v>
      </c>
      <c r="I413" s="323">
        <v>0</v>
      </c>
      <c r="J413" s="323">
        <v>0</v>
      </c>
      <c r="K413" s="323">
        <v>0</v>
      </c>
      <c r="L413" s="323">
        <v>0</v>
      </c>
      <c r="M413" s="323">
        <v>0</v>
      </c>
      <c r="N413" s="323">
        <v>0</v>
      </c>
      <c r="O413" s="323">
        <v>0</v>
      </c>
      <c r="P413" s="323">
        <v>0</v>
      </c>
      <c r="Q413" s="323">
        <v>0</v>
      </c>
      <c r="R413" s="323">
        <v>0</v>
      </c>
      <c r="S413" s="323">
        <v>0</v>
      </c>
      <c r="T413" s="323">
        <v>0</v>
      </c>
      <c r="U413" s="323">
        <v>0</v>
      </c>
      <c r="V413" s="323">
        <v>0</v>
      </c>
      <c r="W413" s="323">
        <v>0</v>
      </c>
      <c r="X413" s="323">
        <v>0</v>
      </c>
      <c r="Y413" s="323">
        <v>0</v>
      </c>
      <c r="Z413" s="323">
        <v>0</v>
      </c>
      <c r="AA413" s="323">
        <v>0</v>
      </c>
      <c r="AB413" s="323">
        <v>0</v>
      </c>
      <c r="AC413" s="323">
        <v>0</v>
      </c>
      <c r="AD413" s="323">
        <v>0</v>
      </c>
      <c r="AE413" s="323">
        <v>0</v>
      </c>
      <c r="AF413" s="323">
        <v>0</v>
      </c>
      <c r="AG413" s="323">
        <v>0</v>
      </c>
      <c r="AH413" s="323">
        <v>0</v>
      </c>
      <c r="AI413" s="323">
        <v>0</v>
      </c>
      <c r="AJ413" s="323">
        <v>0</v>
      </c>
      <c r="AK413" s="322">
        <v>12020</v>
      </c>
      <c r="AL413" s="323">
        <v>0</v>
      </c>
      <c r="AM413" s="323">
        <v>0</v>
      </c>
      <c r="AN413" s="323">
        <v>0</v>
      </c>
      <c r="AO413" s="323">
        <v>0</v>
      </c>
      <c r="AP413" s="323">
        <v>0</v>
      </c>
      <c r="AQ413" s="323">
        <v>0</v>
      </c>
      <c r="AR413" s="323">
        <v>0</v>
      </c>
      <c r="AS413" s="323">
        <v>0</v>
      </c>
      <c r="AT413" s="323">
        <v>0</v>
      </c>
      <c r="AU413" s="323">
        <v>0</v>
      </c>
      <c r="AV413" s="323">
        <v>0</v>
      </c>
      <c r="AW413" s="323">
        <v>0</v>
      </c>
      <c r="AX413" s="323">
        <v>0</v>
      </c>
      <c r="AY413" s="323">
        <v>0</v>
      </c>
      <c r="AZ413" s="323">
        <v>0</v>
      </c>
      <c r="BA413" s="323">
        <v>0</v>
      </c>
      <c r="BB413" s="323">
        <v>0</v>
      </c>
      <c r="BC413" s="323">
        <v>0</v>
      </c>
      <c r="BD413" s="323">
        <v>0</v>
      </c>
      <c r="BE413" s="323">
        <v>0</v>
      </c>
      <c r="BF413" s="323">
        <v>0</v>
      </c>
    </row>
    <row r="414" spans="6:58" s="283" customFormat="1">
      <c r="F414" s="284"/>
      <c r="G414" s="321">
        <v>-1</v>
      </c>
      <c r="H414" s="323">
        <v>0</v>
      </c>
      <c r="I414" s="323">
        <v>0</v>
      </c>
      <c r="J414" s="323">
        <v>0</v>
      </c>
      <c r="K414" s="323">
        <v>0</v>
      </c>
      <c r="L414" s="323">
        <v>0</v>
      </c>
      <c r="M414" s="323">
        <v>0</v>
      </c>
      <c r="N414" s="323">
        <v>0</v>
      </c>
      <c r="O414" s="323">
        <v>0</v>
      </c>
      <c r="P414" s="323">
        <v>0</v>
      </c>
      <c r="Q414" s="323">
        <v>0</v>
      </c>
      <c r="R414" s="323">
        <v>0</v>
      </c>
      <c r="S414" s="323">
        <v>0</v>
      </c>
      <c r="T414" s="323">
        <v>0</v>
      </c>
      <c r="U414" s="323">
        <v>0</v>
      </c>
      <c r="V414" s="323">
        <v>0</v>
      </c>
      <c r="W414" s="323">
        <v>0</v>
      </c>
      <c r="X414" s="323">
        <v>0</v>
      </c>
      <c r="Y414" s="323">
        <v>0</v>
      </c>
      <c r="Z414" s="323">
        <v>0</v>
      </c>
      <c r="AA414" s="323">
        <v>0</v>
      </c>
      <c r="AB414" s="323">
        <v>0</v>
      </c>
      <c r="AC414" s="323">
        <v>0</v>
      </c>
      <c r="AD414" s="323">
        <v>0</v>
      </c>
      <c r="AE414" s="323">
        <v>0</v>
      </c>
      <c r="AF414" s="323">
        <v>0</v>
      </c>
      <c r="AG414" s="323">
        <v>0</v>
      </c>
      <c r="AH414" s="323">
        <v>0</v>
      </c>
      <c r="AI414" s="323">
        <v>0</v>
      </c>
      <c r="AJ414" s="323">
        <v>0</v>
      </c>
      <c r="AK414" s="323">
        <v>0</v>
      </c>
      <c r="AL414" s="323">
        <v>0</v>
      </c>
      <c r="AM414" s="323">
        <v>0</v>
      </c>
      <c r="AN414" s="323">
        <v>0</v>
      </c>
      <c r="AO414" s="323">
        <v>0</v>
      </c>
      <c r="AP414" s="323">
        <v>0</v>
      </c>
      <c r="AQ414" s="323">
        <v>0</v>
      </c>
      <c r="AR414" s="323">
        <v>0</v>
      </c>
      <c r="AS414" s="323">
        <v>0</v>
      </c>
      <c r="AT414" s="323">
        <v>0</v>
      </c>
      <c r="AU414" s="323">
        <v>0</v>
      </c>
      <c r="AV414" s="323">
        <v>0</v>
      </c>
      <c r="AW414" s="323">
        <v>0</v>
      </c>
      <c r="AX414" s="323">
        <v>0</v>
      </c>
      <c r="AY414" s="323">
        <v>0</v>
      </c>
      <c r="AZ414" s="323">
        <v>0</v>
      </c>
      <c r="BA414" s="323">
        <v>0</v>
      </c>
      <c r="BB414" s="323">
        <v>0</v>
      </c>
      <c r="BC414" s="323">
        <v>0</v>
      </c>
      <c r="BD414" s="323">
        <v>0</v>
      </c>
      <c r="BE414" s="323">
        <v>0</v>
      </c>
      <c r="BF414" s="323">
        <v>0</v>
      </c>
    </row>
    <row r="415" spans="6:58" s="283" customFormat="1">
      <c r="F415" s="284"/>
      <c r="G415" s="321">
        <v>0</v>
      </c>
      <c r="H415" s="323">
        <v>0</v>
      </c>
      <c r="I415" s="323">
        <v>0</v>
      </c>
      <c r="J415" s="323">
        <v>0</v>
      </c>
      <c r="K415" s="323">
        <v>0</v>
      </c>
      <c r="L415" s="323">
        <v>0</v>
      </c>
      <c r="M415" s="323">
        <v>0</v>
      </c>
      <c r="N415" s="323">
        <v>0</v>
      </c>
      <c r="O415" s="323">
        <v>0</v>
      </c>
      <c r="P415" s="323">
        <v>0</v>
      </c>
      <c r="Q415" s="323">
        <v>0</v>
      </c>
      <c r="R415" s="323">
        <v>0</v>
      </c>
      <c r="S415" s="323">
        <v>0</v>
      </c>
      <c r="T415" s="323">
        <v>0</v>
      </c>
      <c r="U415" s="323">
        <v>0</v>
      </c>
      <c r="V415" s="323">
        <v>0</v>
      </c>
      <c r="W415" s="323">
        <v>0</v>
      </c>
      <c r="X415" s="323">
        <v>0</v>
      </c>
      <c r="Y415" s="323">
        <v>0</v>
      </c>
      <c r="Z415" s="323">
        <v>0</v>
      </c>
      <c r="AA415" s="323">
        <v>0</v>
      </c>
      <c r="AB415" s="323">
        <v>0</v>
      </c>
      <c r="AC415" s="323">
        <v>0</v>
      </c>
      <c r="AD415" s="323">
        <v>0</v>
      </c>
      <c r="AE415" s="323">
        <v>0</v>
      </c>
      <c r="AF415" s="323">
        <v>0</v>
      </c>
      <c r="AG415" s="323">
        <v>0</v>
      </c>
      <c r="AH415" s="323">
        <v>0</v>
      </c>
      <c r="AI415" s="323">
        <v>0</v>
      </c>
      <c r="AJ415" s="323">
        <v>0</v>
      </c>
      <c r="AK415" s="323">
        <v>0</v>
      </c>
      <c r="AL415" s="323">
        <v>0</v>
      </c>
      <c r="AM415" s="323">
        <v>0</v>
      </c>
      <c r="AN415" s="323">
        <v>0</v>
      </c>
      <c r="AO415" s="323">
        <v>0</v>
      </c>
      <c r="AP415" s="323">
        <v>0</v>
      </c>
      <c r="AQ415" s="323">
        <v>0</v>
      </c>
      <c r="AR415" s="323">
        <v>0</v>
      </c>
      <c r="AS415" s="323">
        <v>0</v>
      </c>
      <c r="AT415" s="323">
        <v>0</v>
      </c>
      <c r="AU415" s="323">
        <v>0</v>
      </c>
      <c r="AV415" s="323">
        <v>0</v>
      </c>
      <c r="AW415" s="323">
        <v>0</v>
      </c>
      <c r="AX415" s="323">
        <v>0</v>
      </c>
      <c r="AY415" s="323">
        <v>0</v>
      </c>
      <c r="AZ415" s="323">
        <v>0</v>
      </c>
      <c r="BA415" s="323">
        <v>0</v>
      </c>
      <c r="BB415" s="323">
        <v>0</v>
      </c>
      <c r="BC415" s="323">
        <v>0</v>
      </c>
      <c r="BD415" s="323">
        <v>0</v>
      </c>
      <c r="BE415" s="323">
        <v>0</v>
      </c>
      <c r="BF415" s="323">
        <v>0</v>
      </c>
    </row>
    <row r="416" spans="6:58" s="283" customFormat="1">
      <c r="F416" s="284"/>
      <c r="G416" s="321">
        <v>1</v>
      </c>
      <c r="H416" s="323">
        <v>0</v>
      </c>
      <c r="I416" s="323">
        <v>0</v>
      </c>
      <c r="J416" s="323">
        <v>0</v>
      </c>
      <c r="K416" s="323">
        <v>0</v>
      </c>
      <c r="L416" s="323">
        <v>0</v>
      </c>
      <c r="M416" s="323">
        <v>0</v>
      </c>
      <c r="N416" s="323">
        <v>0</v>
      </c>
      <c r="O416" s="323">
        <v>0</v>
      </c>
      <c r="P416" s="323">
        <v>0</v>
      </c>
      <c r="Q416" s="323">
        <v>0</v>
      </c>
      <c r="R416" s="323">
        <v>0</v>
      </c>
      <c r="S416" s="323">
        <v>0</v>
      </c>
      <c r="T416" s="323">
        <v>0</v>
      </c>
      <c r="U416" s="323">
        <v>0</v>
      </c>
      <c r="V416" s="323">
        <v>0</v>
      </c>
      <c r="W416" s="323">
        <v>0</v>
      </c>
      <c r="X416" s="323">
        <v>0</v>
      </c>
      <c r="Y416" s="323">
        <v>0</v>
      </c>
      <c r="Z416" s="323">
        <v>0</v>
      </c>
      <c r="AA416" s="323">
        <v>0</v>
      </c>
      <c r="AB416" s="323">
        <v>0</v>
      </c>
      <c r="AC416" s="323">
        <v>0</v>
      </c>
      <c r="AD416" s="323">
        <v>0</v>
      </c>
      <c r="AE416" s="323">
        <v>0</v>
      </c>
      <c r="AF416" s="323">
        <v>0</v>
      </c>
      <c r="AG416" s="323">
        <v>0</v>
      </c>
      <c r="AH416" s="323">
        <v>0</v>
      </c>
      <c r="AI416" s="323">
        <v>0</v>
      </c>
      <c r="AJ416" s="323">
        <v>0</v>
      </c>
      <c r="AK416" s="323">
        <v>0</v>
      </c>
      <c r="AL416" s="323">
        <v>0</v>
      </c>
      <c r="AM416" s="323">
        <v>0</v>
      </c>
      <c r="AN416" s="323">
        <v>0</v>
      </c>
      <c r="AO416" s="323">
        <v>0</v>
      </c>
      <c r="AP416" s="323">
        <v>0</v>
      </c>
      <c r="AQ416" s="323">
        <v>0</v>
      </c>
      <c r="AR416" s="323">
        <v>0</v>
      </c>
      <c r="AS416" s="323">
        <v>0</v>
      </c>
      <c r="AT416" s="323">
        <v>0</v>
      </c>
      <c r="AU416" s="323">
        <v>0</v>
      </c>
      <c r="AV416" s="323">
        <v>0</v>
      </c>
      <c r="AW416" s="323">
        <v>0</v>
      </c>
      <c r="AX416" s="323">
        <v>0</v>
      </c>
      <c r="AY416" s="323">
        <v>0</v>
      </c>
      <c r="AZ416" s="323">
        <v>0</v>
      </c>
      <c r="BA416" s="323">
        <v>0</v>
      </c>
      <c r="BB416" s="323">
        <v>0</v>
      </c>
      <c r="BC416" s="323">
        <v>0</v>
      </c>
      <c r="BD416" s="323">
        <v>0</v>
      </c>
      <c r="BE416" s="323">
        <v>0</v>
      </c>
      <c r="BF416" s="323">
        <v>0</v>
      </c>
    </row>
    <row r="417" spans="6:58" s="283" customFormat="1">
      <c r="F417" s="284"/>
      <c r="G417" s="321">
        <v>2</v>
      </c>
      <c r="H417" s="323">
        <v>0</v>
      </c>
      <c r="I417" s="323">
        <v>0</v>
      </c>
      <c r="J417" s="323">
        <v>0</v>
      </c>
      <c r="K417" s="323">
        <v>0</v>
      </c>
      <c r="L417" s="323">
        <v>0</v>
      </c>
      <c r="M417" s="323">
        <v>0</v>
      </c>
      <c r="N417" s="323">
        <v>0</v>
      </c>
      <c r="O417" s="323">
        <v>0</v>
      </c>
      <c r="P417" s="323">
        <v>0</v>
      </c>
      <c r="Q417" s="323">
        <v>0</v>
      </c>
      <c r="R417" s="323">
        <v>0</v>
      </c>
      <c r="S417" s="323">
        <v>0</v>
      </c>
      <c r="T417" s="323">
        <v>0</v>
      </c>
      <c r="U417" s="323">
        <v>0</v>
      </c>
      <c r="V417" s="323">
        <v>0</v>
      </c>
      <c r="W417" s="323">
        <v>0</v>
      </c>
      <c r="X417" s="323">
        <v>0</v>
      </c>
      <c r="Y417" s="323">
        <v>0</v>
      </c>
      <c r="Z417" s="323">
        <v>0</v>
      </c>
      <c r="AA417" s="323">
        <v>0</v>
      </c>
      <c r="AB417" s="323">
        <v>0</v>
      </c>
      <c r="AC417" s="323">
        <v>0</v>
      </c>
      <c r="AD417" s="323">
        <v>0</v>
      </c>
      <c r="AE417" s="323">
        <v>0</v>
      </c>
      <c r="AF417" s="323">
        <v>0</v>
      </c>
      <c r="AG417" s="323">
        <v>0</v>
      </c>
      <c r="AH417" s="323">
        <v>0</v>
      </c>
      <c r="AI417" s="323">
        <v>0</v>
      </c>
      <c r="AJ417" s="323">
        <v>0</v>
      </c>
      <c r="AK417" s="323">
        <v>0</v>
      </c>
      <c r="AL417" s="323">
        <v>0</v>
      </c>
      <c r="AM417" s="323">
        <v>0</v>
      </c>
      <c r="AN417" s="323">
        <v>0</v>
      </c>
      <c r="AO417" s="323">
        <v>0</v>
      </c>
      <c r="AP417" s="323">
        <v>0</v>
      </c>
      <c r="AQ417" s="323">
        <v>0</v>
      </c>
      <c r="AR417" s="323">
        <v>0</v>
      </c>
      <c r="AS417" s="323">
        <v>0</v>
      </c>
      <c r="AT417" s="323">
        <v>0</v>
      </c>
      <c r="AU417" s="323">
        <v>0</v>
      </c>
      <c r="AV417" s="323">
        <v>0</v>
      </c>
      <c r="AW417" s="323">
        <v>0</v>
      </c>
      <c r="AX417" s="323">
        <v>0</v>
      </c>
      <c r="AY417" s="323">
        <v>0</v>
      </c>
      <c r="AZ417" s="323">
        <v>0</v>
      </c>
      <c r="BA417" s="323">
        <v>0</v>
      </c>
      <c r="BB417" s="323">
        <v>0</v>
      </c>
      <c r="BC417" s="323">
        <v>0</v>
      </c>
      <c r="BD417" s="323">
        <v>0</v>
      </c>
      <c r="BE417" s="323">
        <v>0</v>
      </c>
      <c r="BF417" s="323">
        <v>0</v>
      </c>
    </row>
    <row r="418" spans="6:58" s="283" customFormat="1">
      <c r="F418" s="284"/>
      <c r="G418" s="321">
        <v>3</v>
      </c>
      <c r="H418" s="323">
        <v>0</v>
      </c>
      <c r="I418" s="323">
        <v>0</v>
      </c>
      <c r="J418" s="323">
        <v>0</v>
      </c>
      <c r="K418" s="323">
        <v>0</v>
      </c>
      <c r="L418" s="323">
        <v>0</v>
      </c>
      <c r="M418" s="323">
        <v>0</v>
      </c>
      <c r="N418" s="323">
        <v>0</v>
      </c>
      <c r="O418" s="323">
        <v>0</v>
      </c>
      <c r="P418" s="323">
        <v>0</v>
      </c>
      <c r="Q418" s="323">
        <v>0</v>
      </c>
      <c r="R418" s="323">
        <v>0</v>
      </c>
      <c r="S418" s="323">
        <v>0</v>
      </c>
      <c r="T418" s="323">
        <v>0</v>
      </c>
      <c r="U418" s="323">
        <v>0</v>
      </c>
      <c r="V418" s="323">
        <v>0</v>
      </c>
      <c r="W418" s="323">
        <v>0</v>
      </c>
      <c r="X418" s="323">
        <v>0</v>
      </c>
      <c r="Y418" s="323">
        <v>0</v>
      </c>
      <c r="Z418" s="323">
        <v>0</v>
      </c>
      <c r="AA418" s="323">
        <v>0</v>
      </c>
      <c r="AB418" s="323">
        <v>0</v>
      </c>
      <c r="AC418" s="323">
        <v>0</v>
      </c>
      <c r="AD418" s="323">
        <v>0</v>
      </c>
      <c r="AE418" s="323">
        <v>0</v>
      </c>
      <c r="AF418" s="323">
        <v>0</v>
      </c>
      <c r="AG418" s="323">
        <v>0</v>
      </c>
      <c r="AH418" s="323">
        <v>0</v>
      </c>
      <c r="AI418" s="323">
        <v>0</v>
      </c>
      <c r="AJ418" s="323">
        <v>0</v>
      </c>
      <c r="AK418" s="323">
        <v>0</v>
      </c>
      <c r="AL418" s="323">
        <v>0</v>
      </c>
      <c r="AM418" s="323">
        <v>0</v>
      </c>
      <c r="AN418" s="323">
        <v>0</v>
      </c>
      <c r="AO418" s="323">
        <v>0</v>
      </c>
      <c r="AP418" s="323">
        <v>0</v>
      </c>
      <c r="AQ418" s="323">
        <v>0</v>
      </c>
      <c r="AR418" s="323">
        <v>0</v>
      </c>
      <c r="AS418" s="323">
        <v>0</v>
      </c>
      <c r="AT418" s="323">
        <v>0</v>
      </c>
      <c r="AU418" s="323">
        <v>0</v>
      </c>
      <c r="AV418" s="323">
        <v>0</v>
      </c>
      <c r="AW418" s="323">
        <v>0</v>
      </c>
      <c r="AX418" s="323">
        <v>0</v>
      </c>
      <c r="AY418" s="323">
        <v>0</v>
      </c>
      <c r="AZ418" s="323">
        <v>0</v>
      </c>
      <c r="BA418" s="323">
        <v>0</v>
      </c>
      <c r="BB418" s="323">
        <v>0</v>
      </c>
      <c r="BC418" s="323">
        <v>0</v>
      </c>
      <c r="BD418" s="323">
        <v>0</v>
      </c>
      <c r="BE418" s="323">
        <v>0</v>
      </c>
      <c r="BF418" s="323">
        <v>0</v>
      </c>
    </row>
    <row r="419" spans="6:58" s="283" customFormat="1">
      <c r="F419" s="284"/>
      <c r="G419" s="321">
        <v>4</v>
      </c>
      <c r="H419" s="323">
        <v>0</v>
      </c>
      <c r="I419" s="323">
        <v>0</v>
      </c>
      <c r="J419" s="323">
        <v>0</v>
      </c>
      <c r="K419" s="323">
        <v>0</v>
      </c>
      <c r="L419" s="323">
        <v>0</v>
      </c>
      <c r="M419" s="323">
        <v>0</v>
      </c>
      <c r="N419" s="323">
        <v>0</v>
      </c>
      <c r="O419" s="323">
        <v>0</v>
      </c>
      <c r="P419" s="323">
        <v>0</v>
      </c>
      <c r="Q419" s="323">
        <v>0</v>
      </c>
      <c r="R419" s="323">
        <v>0</v>
      </c>
      <c r="S419" s="323">
        <v>0</v>
      </c>
      <c r="T419" s="323">
        <v>0</v>
      </c>
      <c r="U419" s="323">
        <v>0</v>
      </c>
      <c r="V419" s="323">
        <v>0</v>
      </c>
      <c r="W419" s="323">
        <v>0</v>
      </c>
      <c r="X419" s="323">
        <v>0</v>
      </c>
      <c r="Y419" s="323">
        <v>0</v>
      </c>
      <c r="Z419" s="323">
        <v>0</v>
      </c>
      <c r="AA419" s="323">
        <v>0</v>
      </c>
      <c r="AB419" s="323">
        <v>0</v>
      </c>
      <c r="AC419" s="323">
        <v>0</v>
      </c>
      <c r="AD419" s="323">
        <v>0</v>
      </c>
      <c r="AE419" s="323">
        <v>0</v>
      </c>
      <c r="AF419" s="323">
        <v>0</v>
      </c>
      <c r="AG419" s="323">
        <v>0</v>
      </c>
      <c r="AH419" s="323">
        <v>0</v>
      </c>
      <c r="AI419" s="323">
        <v>0</v>
      </c>
      <c r="AJ419" s="323">
        <v>0</v>
      </c>
      <c r="AK419" s="323">
        <v>0</v>
      </c>
      <c r="AL419" s="323">
        <v>0</v>
      </c>
      <c r="AM419" s="323">
        <v>0</v>
      </c>
      <c r="AN419" s="323">
        <v>0</v>
      </c>
      <c r="AO419" s="323">
        <v>0</v>
      </c>
      <c r="AP419" s="323">
        <v>0</v>
      </c>
      <c r="AQ419" s="323">
        <v>0</v>
      </c>
      <c r="AR419" s="323">
        <v>0</v>
      </c>
      <c r="AS419" s="323">
        <v>0</v>
      </c>
      <c r="AT419" s="323">
        <v>0</v>
      </c>
      <c r="AU419" s="323">
        <v>0</v>
      </c>
      <c r="AV419" s="323">
        <v>0</v>
      </c>
      <c r="AW419" s="323">
        <v>0</v>
      </c>
      <c r="AX419" s="323">
        <v>0</v>
      </c>
      <c r="AY419" s="323">
        <v>0</v>
      </c>
      <c r="AZ419" s="323">
        <v>0</v>
      </c>
      <c r="BA419" s="323">
        <v>0</v>
      </c>
      <c r="BB419" s="323">
        <v>0</v>
      </c>
      <c r="BC419" s="323">
        <v>0</v>
      </c>
      <c r="BD419" s="323">
        <v>0</v>
      </c>
      <c r="BE419" s="323">
        <v>0</v>
      </c>
      <c r="BF419" s="323">
        <v>0</v>
      </c>
    </row>
    <row r="420" spans="6:58" s="283" customFormat="1">
      <c r="F420" s="284"/>
      <c r="G420" s="321">
        <v>5</v>
      </c>
      <c r="H420" s="323">
        <v>0</v>
      </c>
      <c r="I420" s="323">
        <v>0</v>
      </c>
      <c r="J420" s="323">
        <v>0</v>
      </c>
      <c r="K420" s="323">
        <v>0</v>
      </c>
      <c r="L420" s="323">
        <v>0</v>
      </c>
      <c r="M420" s="323">
        <v>0</v>
      </c>
      <c r="N420" s="323">
        <v>0</v>
      </c>
      <c r="O420" s="323">
        <v>0</v>
      </c>
      <c r="P420" s="323">
        <v>0</v>
      </c>
      <c r="Q420" s="323">
        <v>0</v>
      </c>
      <c r="R420" s="323">
        <v>0</v>
      </c>
      <c r="S420" s="323">
        <v>0</v>
      </c>
      <c r="T420" s="323">
        <v>0</v>
      </c>
      <c r="U420" s="323">
        <v>0</v>
      </c>
      <c r="V420" s="323">
        <v>0</v>
      </c>
      <c r="W420" s="323">
        <v>0</v>
      </c>
      <c r="X420" s="323">
        <v>0</v>
      </c>
      <c r="Y420" s="323">
        <v>0</v>
      </c>
      <c r="Z420" s="323">
        <v>0</v>
      </c>
      <c r="AA420" s="323">
        <v>0</v>
      </c>
      <c r="AB420" s="323">
        <v>0</v>
      </c>
      <c r="AC420" s="323">
        <v>0</v>
      </c>
      <c r="AD420" s="323">
        <v>0</v>
      </c>
      <c r="AE420" s="323">
        <v>0</v>
      </c>
      <c r="AF420" s="323">
        <v>0</v>
      </c>
      <c r="AG420" s="323">
        <v>0</v>
      </c>
      <c r="AH420" s="323">
        <v>0</v>
      </c>
      <c r="AI420" s="323">
        <v>0</v>
      </c>
      <c r="AJ420" s="323">
        <v>0</v>
      </c>
      <c r="AK420" s="323">
        <v>0</v>
      </c>
      <c r="AL420" s="323">
        <v>0</v>
      </c>
      <c r="AM420" s="323">
        <v>0</v>
      </c>
      <c r="AN420" s="323">
        <v>0</v>
      </c>
      <c r="AO420" s="323">
        <v>0</v>
      </c>
      <c r="AP420" s="323">
        <v>0</v>
      </c>
      <c r="AQ420" s="323">
        <v>0</v>
      </c>
      <c r="AR420" s="323">
        <v>0</v>
      </c>
      <c r="AS420" s="323">
        <v>0</v>
      </c>
      <c r="AT420" s="323">
        <v>0</v>
      </c>
      <c r="AU420" s="323">
        <v>0</v>
      </c>
      <c r="AV420" s="323">
        <v>0</v>
      </c>
      <c r="AW420" s="323">
        <v>0</v>
      </c>
      <c r="AX420" s="323">
        <v>0</v>
      </c>
      <c r="AY420" s="323">
        <v>0</v>
      </c>
      <c r="AZ420" s="323">
        <v>0</v>
      </c>
      <c r="BA420" s="323">
        <v>0</v>
      </c>
      <c r="BB420" s="323">
        <v>0</v>
      </c>
      <c r="BC420" s="323">
        <v>0</v>
      </c>
      <c r="BD420" s="323">
        <v>0</v>
      </c>
      <c r="BE420" s="323">
        <v>0</v>
      </c>
      <c r="BF420" s="323">
        <v>0</v>
      </c>
    </row>
    <row r="421" spans="6:58" s="283" customFormat="1">
      <c r="F421" s="284"/>
      <c r="G421" s="321">
        <v>6</v>
      </c>
      <c r="H421" s="323">
        <v>0</v>
      </c>
      <c r="I421" s="323">
        <v>0</v>
      </c>
      <c r="J421" s="323">
        <v>0</v>
      </c>
      <c r="K421" s="323">
        <v>0</v>
      </c>
      <c r="L421" s="323">
        <v>0</v>
      </c>
      <c r="M421" s="323">
        <v>0</v>
      </c>
      <c r="N421" s="323">
        <v>0</v>
      </c>
      <c r="O421" s="323">
        <v>0</v>
      </c>
      <c r="P421" s="323">
        <v>0</v>
      </c>
      <c r="Q421" s="323">
        <v>0</v>
      </c>
      <c r="R421" s="323">
        <v>0</v>
      </c>
      <c r="S421" s="323">
        <v>0</v>
      </c>
      <c r="T421" s="323">
        <v>0</v>
      </c>
      <c r="U421" s="323">
        <v>0</v>
      </c>
      <c r="V421" s="323">
        <v>0</v>
      </c>
      <c r="W421" s="323">
        <v>0</v>
      </c>
      <c r="X421" s="323">
        <v>0</v>
      </c>
      <c r="Y421" s="323">
        <v>0</v>
      </c>
      <c r="Z421" s="323">
        <v>0</v>
      </c>
      <c r="AA421" s="323">
        <v>0</v>
      </c>
      <c r="AB421" s="323">
        <v>0</v>
      </c>
      <c r="AC421" s="323">
        <v>0</v>
      </c>
      <c r="AD421" s="323">
        <v>0</v>
      </c>
      <c r="AE421" s="323">
        <v>0</v>
      </c>
      <c r="AF421" s="323">
        <v>0</v>
      </c>
      <c r="AG421" s="323">
        <v>0</v>
      </c>
      <c r="AH421" s="323">
        <v>0</v>
      </c>
      <c r="AI421" s="323">
        <v>0</v>
      </c>
      <c r="AJ421" s="323">
        <v>0</v>
      </c>
      <c r="AK421" s="323">
        <v>0</v>
      </c>
      <c r="AL421" s="323">
        <v>0</v>
      </c>
      <c r="AM421" s="323">
        <v>0</v>
      </c>
      <c r="AN421" s="323">
        <v>0</v>
      </c>
      <c r="AO421" s="323">
        <v>0</v>
      </c>
      <c r="AP421" s="323">
        <v>0</v>
      </c>
      <c r="AQ421" s="323">
        <v>0</v>
      </c>
      <c r="AR421" s="323">
        <v>0</v>
      </c>
      <c r="AS421" s="323">
        <v>0</v>
      </c>
      <c r="AT421" s="323">
        <v>0</v>
      </c>
      <c r="AU421" s="323">
        <v>0</v>
      </c>
      <c r="AV421" s="323">
        <v>0</v>
      </c>
      <c r="AW421" s="323">
        <v>0</v>
      </c>
      <c r="AX421" s="323">
        <v>0</v>
      </c>
      <c r="AY421" s="323">
        <v>0</v>
      </c>
      <c r="AZ421" s="323">
        <v>0</v>
      </c>
      <c r="BA421" s="323">
        <v>0</v>
      </c>
      <c r="BB421" s="323">
        <v>0</v>
      </c>
      <c r="BC421" s="323">
        <v>0</v>
      </c>
      <c r="BD421" s="323">
        <v>0</v>
      </c>
      <c r="BE421" s="323">
        <v>0</v>
      </c>
      <c r="BF421" s="323">
        <v>0</v>
      </c>
    </row>
    <row r="422" spans="6:58" s="283" customFormat="1">
      <c r="F422" s="284"/>
      <c r="G422" s="321">
        <v>7</v>
      </c>
      <c r="H422" s="323">
        <v>0</v>
      </c>
      <c r="I422" s="323">
        <v>0</v>
      </c>
      <c r="J422" s="323">
        <v>0</v>
      </c>
      <c r="K422" s="323">
        <v>0</v>
      </c>
      <c r="L422" s="323">
        <v>0</v>
      </c>
      <c r="M422" s="323">
        <v>0</v>
      </c>
      <c r="N422" s="323">
        <v>0</v>
      </c>
      <c r="O422" s="323">
        <v>0</v>
      </c>
      <c r="P422" s="323">
        <v>0</v>
      </c>
      <c r="Q422" s="323">
        <v>0</v>
      </c>
      <c r="R422" s="323">
        <v>0</v>
      </c>
      <c r="S422" s="323">
        <v>0</v>
      </c>
      <c r="T422" s="323">
        <v>0</v>
      </c>
      <c r="U422" s="323">
        <v>0</v>
      </c>
      <c r="V422" s="323">
        <v>0</v>
      </c>
      <c r="W422" s="323">
        <v>0</v>
      </c>
      <c r="X422" s="323">
        <v>0</v>
      </c>
      <c r="Y422" s="323">
        <v>0</v>
      </c>
      <c r="Z422" s="323">
        <v>0</v>
      </c>
      <c r="AA422" s="323">
        <v>0</v>
      </c>
      <c r="AB422" s="323">
        <v>0</v>
      </c>
      <c r="AC422" s="323">
        <v>0</v>
      </c>
      <c r="AD422" s="323">
        <v>0</v>
      </c>
      <c r="AE422" s="323">
        <v>0</v>
      </c>
      <c r="AF422" s="323">
        <v>0</v>
      </c>
      <c r="AG422" s="323">
        <v>0</v>
      </c>
      <c r="AH422" s="323">
        <v>0</v>
      </c>
      <c r="AI422" s="323">
        <v>0</v>
      </c>
      <c r="AJ422" s="323">
        <v>0</v>
      </c>
      <c r="AK422" s="323">
        <v>0</v>
      </c>
      <c r="AL422" s="323">
        <v>0</v>
      </c>
      <c r="AM422" s="323">
        <v>0</v>
      </c>
      <c r="AN422" s="323">
        <v>0</v>
      </c>
      <c r="AO422" s="323">
        <v>0</v>
      </c>
      <c r="AP422" s="323">
        <v>0</v>
      </c>
      <c r="AQ422" s="323">
        <v>0</v>
      </c>
      <c r="AR422" s="323">
        <v>0</v>
      </c>
      <c r="AS422" s="323">
        <v>0</v>
      </c>
      <c r="AT422" s="323">
        <v>0</v>
      </c>
      <c r="AU422" s="323">
        <v>0</v>
      </c>
      <c r="AV422" s="323">
        <v>0</v>
      </c>
      <c r="AW422" s="323">
        <v>0</v>
      </c>
      <c r="AX422" s="323">
        <v>0</v>
      </c>
      <c r="AY422" s="323">
        <v>0</v>
      </c>
      <c r="AZ422" s="323">
        <v>0</v>
      </c>
      <c r="BA422" s="323">
        <v>0</v>
      </c>
      <c r="BB422" s="323">
        <v>0</v>
      </c>
      <c r="BC422" s="323">
        <v>0</v>
      </c>
      <c r="BD422" s="323">
        <v>0</v>
      </c>
      <c r="BE422" s="323">
        <v>0</v>
      </c>
      <c r="BF422" s="323">
        <v>0</v>
      </c>
    </row>
    <row r="423" spans="6:58" s="283" customFormat="1">
      <c r="F423" s="284"/>
      <c r="G423" s="321">
        <v>8</v>
      </c>
      <c r="H423" s="323">
        <v>0</v>
      </c>
      <c r="I423" s="323">
        <v>0</v>
      </c>
      <c r="J423" s="323">
        <v>0</v>
      </c>
      <c r="K423" s="323">
        <v>0</v>
      </c>
      <c r="L423" s="323">
        <v>0</v>
      </c>
      <c r="M423" s="323">
        <v>0</v>
      </c>
      <c r="N423" s="323">
        <v>0</v>
      </c>
      <c r="O423" s="323">
        <v>0</v>
      </c>
      <c r="P423" s="323">
        <v>0</v>
      </c>
      <c r="Q423" s="323">
        <v>0</v>
      </c>
      <c r="R423" s="323">
        <v>0</v>
      </c>
      <c r="S423" s="323">
        <v>0</v>
      </c>
      <c r="T423" s="323">
        <v>0</v>
      </c>
      <c r="U423" s="323">
        <v>0</v>
      </c>
      <c r="V423" s="323">
        <v>0</v>
      </c>
      <c r="W423" s="323">
        <v>0</v>
      </c>
      <c r="X423" s="323">
        <v>0</v>
      </c>
      <c r="Y423" s="323">
        <v>0</v>
      </c>
      <c r="Z423" s="323">
        <v>0</v>
      </c>
      <c r="AA423" s="323">
        <v>0</v>
      </c>
      <c r="AB423" s="323">
        <v>0</v>
      </c>
      <c r="AC423" s="323">
        <v>0</v>
      </c>
      <c r="AD423" s="323">
        <v>0</v>
      </c>
      <c r="AE423" s="323">
        <v>0</v>
      </c>
      <c r="AF423" s="323">
        <v>0</v>
      </c>
      <c r="AG423" s="323">
        <v>0</v>
      </c>
      <c r="AH423" s="323">
        <v>0</v>
      </c>
      <c r="AI423" s="323">
        <v>0</v>
      </c>
      <c r="AJ423" s="323">
        <v>0</v>
      </c>
      <c r="AK423" s="323">
        <v>0</v>
      </c>
      <c r="AL423" s="323">
        <v>0</v>
      </c>
      <c r="AM423" s="323">
        <v>0</v>
      </c>
      <c r="AN423" s="323">
        <v>0</v>
      </c>
      <c r="AO423" s="323">
        <v>0</v>
      </c>
      <c r="AP423" s="323">
        <v>0</v>
      </c>
      <c r="AQ423" s="323">
        <v>0</v>
      </c>
      <c r="AR423" s="323">
        <v>0</v>
      </c>
      <c r="AS423" s="323">
        <v>0</v>
      </c>
      <c r="AT423" s="323">
        <v>0</v>
      </c>
      <c r="AU423" s="323">
        <v>0</v>
      </c>
      <c r="AV423" s="323">
        <v>0</v>
      </c>
      <c r="AW423" s="323">
        <v>0</v>
      </c>
      <c r="AX423" s="323">
        <v>0</v>
      </c>
      <c r="AY423" s="323">
        <v>0</v>
      </c>
      <c r="AZ423" s="323">
        <v>0</v>
      </c>
      <c r="BA423" s="323">
        <v>0</v>
      </c>
      <c r="BB423" s="323">
        <v>0</v>
      </c>
      <c r="BC423" s="323">
        <v>0</v>
      </c>
      <c r="BD423" s="323">
        <v>0</v>
      </c>
      <c r="BE423" s="323">
        <v>0</v>
      </c>
      <c r="BF423" s="323">
        <v>0</v>
      </c>
    </row>
    <row r="424" spans="6:58" s="283" customFormat="1">
      <c r="F424" s="284"/>
      <c r="G424" s="321">
        <v>9</v>
      </c>
      <c r="H424" s="323">
        <v>0</v>
      </c>
      <c r="I424" s="323">
        <v>0</v>
      </c>
      <c r="J424" s="323">
        <v>0</v>
      </c>
      <c r="K424" s="323">
        <v>0</v>
      </c>
      <c r="L424" s="323">
        <v>0</v>
      </c>
      <c r="M424" s="323">
        <v>0</v>
      </c>
      <c r="N424" s="323">
        <v>0</v>
      </c>
      <c r="O424" s="323">
        <v>0</v>
      </c>
      <c r="P424" s="323">
        <v>0</v>
      </c>
      <c r="Q424" s="323">
        <v>0</v>
      </c>
      <c r="R424" s="323">
        <v>0</v>
      </c>
      <c r="S424" s="323">
        <v>0</v>
      </c>
      <c r="T424" s="323">
        <v>0</v>
      </c>
      <c r="U424" s="323">
        <v>0</v>
      </c>
      <c r="V424" s="323">
        <v>0</v>
      </c>
      <c r="W424" s="323">
        <v>0</v>
      </c>
      <c r="X424" s="323">
        <v>0</v>
      </c>
      <c r="Y424" s="323">
        <v>0</v>
      </c>
      <c r="Z424" s="323">
        <v>0</v>
      </c>
      <c r="AA424" s="323">
        <v>0</v>
      </c>
      <c r="AB424" s="323">
        <v>0</v>
      </c>
      <c r="AC424" s="323">
        <v>0</v>
      </c>
      <c r="AD424" s="323">
        <v>0</v>
      </c>
      <c r="AE424" s="323">
        <v>0</v>
      </c>
      <c r="AF424" s="323">
        <v>0</v>
      </c>
      <c r="AG424" s="323">
        <v>0</v>
      </c>
      <c r="AH424" s="323">
        <v>0</v>
      </c>
      <c r="AI424" s="323">
        <v>0</v>
      </c>
      <c r="AJ424" s="323">
        <v>0</v>
      </c>
      <c r="AK424" s="323">
        <v>0</v>
      </c>
      <c r="AL424" s="323">
        <v>0</v>
      </c>
      <c r="AM424" s="323">
        <v>0</v>
      </c>
      <c r="AN424" s="323">
        <v>0</v>
      </c>
      <c r="AO424" s="323">
        <v>0</v>
      </c>
      <c r="AP424" s="323">
        <v>0</v>
      </c>
      <c r="AQ424" s="323">
        <v>0</v>
      </c>
      <c r="AR424" s="323">
        <v>0</v>
      </c>
      <c r="AS424" s="323">
        <v>0</v>
      </c>
      <c r="AT424" s="323">
        <v>0</v>
      </c>
      <c r="AU424" s="323">
        <v>0</v>
      </c>
      <c r="AV424" s="323">
        <v>0</v>
      </c>
      <c r="AW424" s="323">
        <v>0</v>
      </c>
      <c r="AX424" s="323">
        <v>0</v>
      </c>
      <c r="AY424" s="323">
        <v>0</v>
      </c>
      <c r="AZ424" s="323">
        <v>0</v>
      </c>
      <c r="BA424" s="323">
        <v>0</v>
      </c>
      <c r="BB424" s="323">
        <v>0</v>
      </c>
      <c r="BC424" s="323">
        <v>0</v>
      </c>
      <c r="BD424" s="323">
        <v>0</v>
      </c>
      <c r="BE424" s="323">
        <v>0</v>
      </c>
      <c r="BF424" s="323">
        <v>0</v>
      </c>
    </row>
    <row r="425" spans="6:58" s="283" customFormat="1">
      <c r="F425" s="284"/>
      <c r="G425" s="321">
        <v>10</v>
      </c>
      <c r="H425" s="323">
        <v>0</v>
      </c>
      <c r="I425" s="323">
        <v>0</v>
      </c>
      <c r="J425" s="323">
        <v>0</v>
      </c>
      <c r="K425" s="323">
        <v>0</v>
      </c>
      <c r="L425" s="323">
        <v>0</v>
      </c>
      <c r="M425" s="323">
        <v>0</v>
      </c>
      <c r="N425" s="323">
        <v>0</v>
      </c>
      <c r="O425" s="323">
        <v>0</v>
      </c>
      <c r="P425" s="323">
        <v>0</v>
      </c>
      <c r="Q425" s="323">
        <v>0</v>
      </c>
      <c r="R425" s="323">
        <v>0</v>
      </c>
      <c r="S425" s="323">
        <v>0</v>
      </c>
      <c r="T425" s="323">
        <v>0</v>
      </c>
      <c r="U425" s="323">
        <v>0</v>
      </c>
      <c r="V425" s="323">
        <v>0</v>
      </c>
      <c r="W425" s="323">
        <v>0</v>
      </c>
      <c r="X425" s="323">
        <v>0</v>
      </c>
      <c r="Y425" s="323">
        <v>0</v>
      </c>
      <c r="Z425" s="323">
        <v>0</v>
      </c>
      <c r="AA425" s="323">
        <v>0</v>
      </c>
      <c r="AB425" s="323">
        <v>0</v>
      </c>
      <c r="AC425" s="323">
        <v>0</v>
      </c>
      <c r="AD425" s="323">
        <v>0</v>
      </c>
      <c r="AE425" s="323">
        <v>0</v>
      </c>
      <c r="AF425" s="323">
        <v>0</v>
      </c>
      <c r="AG425" s="323">
        <v>0</v>
      </c>
      <c r="AH425" s="323">
        <v>0</v>
      </c>
      <c r="AI425" s="323">
        <v>0</v>
      </c>
      <c r="AJ425" s="323">
        <v>0</v>
      </c>
      <c r="AK425" s="323">
        <v>0</v>
      </c>
      <c r="AL425" s="323">
        <v>0</v>
      </c>
      <c r="AM425" s="323">
        <v>0</v>
      </c>
      <c r="AN425" s="323">
        <v>0</v>
      </c>
      <c r="AO425" s="323">
        <v>0</v>
      </c>
      <c r="AP425" s="323">
        <v>0</v>
      </c>
      <c r="AQ425" s="323">
        <v>0</v>
      </c>
      <c r="AR425" s="323">
        <v>0</v>
      </c>
      <c r="AS425" s="323">
        <v>0</v>
      </c>
      <c r="AT425" s="323">
        <v>0</v>
      </c>
      <c r="AU425" s="323">
        <v>0</v>
      </c>
      <c r="AV425" s="323">
        <v>0</v>
      </c>
      <c r="AW425" s="323">
        <v>0</v>
      </c>
      <c r="AX425" s="323">
        <v>0</v>
      </c>
      <c r="AY425" s="323">
        <v>0</v>
      </c>
      <c r="AZ425" s="323">
        <v>0</v>
      </c>
      <c r="BA425" s="323">
        <v>0</v>
      </c>
      <c r="BB425" s="323">
        <v>0</v>
      </c>
      <c r="BC425" s="323">
        <v>0</v>
      </c>
      <c r="BD425" s="323">
        <v>0</v>
      </c>
      <c r="BE425" s="323">
        <v>0</v>
      </c>
      <c r="BF425" s="323">
        <v>0</v>
      </c>
    </row>
    <row r="426" spans="6:58" s="283" customFormat="1">
      <c r="F426" s="284"/>
      <c r="G426" s="321">
        <v>11</v>
      </c>
      <c r="H426" s="323">
        <v>0</v>
      </c>
      <c r="I426" s="323">
        <v>0</v>
      </c>
      <c r="J426" s="323">
        <v>0</v>
      </c>
      <c r="K426" s="323">
        <v>0</v>
      </c>
      <c r="L426" s="323">
        <v>0</v>
      </c>
      <c r="M426" s="323">
        <v>0</v>
      </c>
      <c r="N426" s="323">
        <v>0</v>
      </c>
      <c r="O426" s="323">
        <v>0</v>
      </c>
      <c r="P426" s="323">
        <v>0</v>
      </c>
      <c r="Q426" s="323">
        <v>0</v>
      </c>
      <c r="R426" s="323">
        <v>0</v>
      </c>
      <c r="S426" s="323">
        <v>0</v>
      </c>
      <c r="T426" s="323">
        <v>0</v>
      </c>
      <c r="U426" s="323">
        <v>0</v>
      </c>
      <c r="V426" s="323">
        <v>0</v>
      </c>
      <c r="W426" s="323">
        <v>0</v>
      </c>
      <c r="X426" s="323">
        <v>0</v>
      </c>
      <c r="Y426" s="323">
        <v>0</v>
      </c>
      <c r="Z426" s="323">
        <v>0</v>
      </c>
      <c r="AA426" s="323">
        <v>0</v>
      </c>
      <c r="AB426" s="323">
        <v>0</v>
      </c>
      <c r="AC426" s="323">
        <v>0</v>
      </c>
      <c r="AD426" s="323">
        <v>0</v>
      </c>
      <c r="AE426" s="323">
        <v>0</v>
      </c>
      <c r="AF426" s="323">
        <v>0</v>
      </c>
      <c r="AG426" s="323">
        <v>0</v>
      </c>
      <c r="AH426" s="323">
        <v>0</v>
      </c>
      <c r="AI426" s="323">
        <v>0</v>
      </c>
      <c r="AJ426" s="323">
        <v>0</v>
      </c>
      <c r="AK426" s="323">
        <v>0</v>
      </c>
      <c r="AL426" s="323">
        <v>0</v>
      </c>
      <c r="AM426" s="323">
        <v>0</v>
      </c>
      <c r="AN426" s="323">
        <v>0</v>
      </c>
      <c r="AO426" s="323">
        <v>0</v>
      </c>
      <c r="AP426" s="323">
        <v>0</v>
      </c>
      <c r="AQ426" s="323">
        <v>0</v>
      </c>
      <c r="AR426" s="323">
        <v>0</v>
      </c>
      <c r="AS426" s="323">
        <v>0</v>
      </c>
      <c r="AT426" s="323">
        <v>0</v>
      </c>
      <c r="AU426" s="323">
        <v>0</v>
      </c>
      <c r="AV426" s="323">
        <v>0</v>
      </c>
      <c r="AW426" s="323">
        <v>0</v>
      </c>
      <c r="AX426" s="323">
        <v>0</v>
      </c>
      <c r="AY426" s="323">
        <v>0</v>
      </c>
      <c r="AZ426" s="323">
        <v>0</v>
      </c>
      <c r="BA426" s="323">
        <v>0</v>
      </c>
      <c r="BB426" s="323">
        <v>0</v>
      </c>
      <c r="BC426" s="323">
        <v>0</v>
      </c>
      <c r="BD426" s="323">
        <v>0</v>
      </c>
      <c r="BE426" s="323">
        <v>0</v>
      </c>
      <c r="BF426" s="323">
        <v>0</v>
      </c>
    </row>
    <row r="427" spans="6:58" s="283" customFormat="1">
      <c r="F427" s="284"/>
      <c r="G427" s="321">
        <v>12</v>
      </c>
      <c r="H427" s="323">
        <v>0</v>
      </c>
      <c r="I427" s="323">
        <v>0</v>
      </c>
      <c r="J427" s="323">
        <v>0</v>
      </c>
      <c r="K427" s="323">
        <v>0</v>
      </c>
      <c r="L427" s="323">
        <v>0</v>
      </c>
      <c r="M427" s="323">
        <v>0</v>
      </c>
      <c r="N427" s="323">
        <v>0</v>
      </c>
      <c r="O427" s="323">
        <v>0</v>
      </c>
      <c r="P427" s="323">
        <v>0</v>
      </c>
      <c r="Q427" s="323">
        <v>0</v>
      </c>
      <c r="R427" s="323">
        <v>0</v>
      </c>
      <c r="S427" s="323">
        <v>0</v>
      </c>
      <c r="T427" s="323">
        <v>0</v>
      </c>
      <c r="U427" s="323">
        <v>0</v>
      </c>
      <c r="V427" s="323">
        <v>0</v>
      </c>
      <c r="W427" s="323">
        <v>0</v>
      </c>
      <c r="X427" s="323">
        <v>0</v>
      </c>
      <c r="Y427" s="323">
        <v>0</v>
      </c>
      <c r="Z427" s="323">
        <v>0</v>
      </c>
      <c r="AA427" s="323">
        <v>0</v>
      </c>
      <c r="AB427" s="323">
        <v>0</v>
      </c>
      <c r="AC427" s="323">
        <v>0</v>
      </c>
      <c r="AD427" s="323">
        <v>0</v>
      </c>
      <c r="AE427" s="323">
        <v>0</v>
      </c>
      <c r="AF427" s="323">
        <v>0</v>
      </c>
      <c r="AG427" s="323">
        <v>0</v>
      </c>
      <c r="AH427" s="323">
        <v>0</v>
      </c>
      <c r="AI427" s="323">
        <v>0</v>
      </c>
      <c r="AJ427" s="323">
        <v>0</v>
      </c>
      <c r="AK427" s="323">
        <v>0</v>
      </c>
      <c r="AL427" s="323">
        <v>0</v>
      </c>
      <c r="AM427" s="323">
        <v>0</v>
      </c>
      <c r="AN427" s="323">
        <v>0</v>
      </c>
      <c r="AO427" s="323">
        <v>0</v>
      </c>
      <c r="AP427" s="323">
        <v>0</v>
      </c>
      <c r="AQ427" s="323">
        <v>0</v>
      </c>
      <c r="AR427" s="323">
        <v>0</v>
      </c>
      <c r="AS427" s="323">
        <v>0</v>
      </c>
      <c r="AT427" s="323">
        <v>0</v>
      </c>
      <c r="AU427" s="323">
        <v>0</v>
      </c>
      <c r="AV427" s="323">
        <v>0</v>
      </c>
      <c r="AW427" s="323">
        <v>0</v>
      </c>
      <c r="AX427" s="323">
        <v>0</v>
      </c>
      <c r="AY427" s="323">
        <v>0</v>
      </c>
      <c r="AZ427" s="323">
        <v>0</v>
      </c>
      <c r="BA427" s="323">
        <v>0</v>
      </c>
      <c r="BB427" s="323">
        <v>0</v>
      </c>
      <c r="BC427" s="323">
        <v>0</v>
      </c>
      <c r="BD427" s="323">
        <v>0</v>
      </c>
      <c r="BE427" s="323">
        <v>0</v>
      </c>
      <c r="BF427" s="323">
        <v>0</v>
      </c>
    </row>
    <row r="428" spans="6:58" s="283" customFormat="1">
      <c r="F428" s="284"/>
      <c r="G428" s="321">
        <v>13</v>
      </c>
      <c r="H428" s="323">
        <v>0</v>
      </c>
      <c r="I428" s="323">
        <v>0</v>
      </c>
      <c r="J428" s="323">
        <v>0</v>
      </c>
      <c r="K428" s="323">
        <v>0</v>
      </c>
      <c r="L428" s="323">
        <v>0</v>
      </c>
      <c r="M428" s="323">
        <v>0</v>
      </c>
      <c r="N428" s="323">
        <v>0</v>
      </c>
      <c r="O428" s="323">
        <v>0</v>
      </c>
      <c r="P428" s="323">
        <v>0</v>
      </c>
      <c r="Q428" s="323">
        <v>0</v>
      </c>
      <c r="R428" s="323">
        <v>0</v>
      </c>
      <c r="S428" s="323">
        <v>0</v>
      </c>
      <c r="T428" s="323">
        <v>0</v>
      </c>
      <c r="U428" s="323">
        <v>0</v>
      </c>
      <c r="V428" s="323">
        <v>0</v>
      </c>
      <c r="W428" s="323">
        <v>0</v>
      </c>
      <c r="X428" s="323">
        <v>0</v>
      </c>
      <c r="Y428" s="323">
        <v>0</v>
      </c>
      <c r="Z428" s="323">
        <v>0</v>
      </c>
      <c r="AA428" s="323">
        <v>0</v>
      </c>
      <c r="AB428" s="323">
        <v>0</v>
      </c>
      <c r="AC428" s="323">
        <v>0</v>
      </c>
      <c r="AD428" s="323">
        <v>0</v>
      </c>
      <c r="AE428" s="323">
        <v>0</v>
      </c>
      <c r="AF428" s="323">
        <v>0</v>
      </c>
      <c r="AG428" s="323">
        <v>0</v>
      </c>
      <c r="AH428" s="323">
        <v>0</v>
      </c>
      <c r="AI428" s="323">
        <v>0</v>
      </c>
      <c r="AJ428" s="323">
        <v>0</v>
      </c>
      <c r="AK428" s="323">
        <v>0</v>
      </c>
      <c r="AL428" s="323">
        <v>0</v>
      </c>
      <c r="AM428" s="323">
        <v>0</v>
      </c>
      <c r="AN428" s="323">
        <v>0</v>
      </c>
      <c r="AO428" s="323">
        <v>0</v>
      </c>
      <c r="AP428" s="323">
        <v>0</v>
      </c>
      <c r="AQ428" s="323">
        <v>0</v>
      </c>
      <c r="AR428" s="323">
        <v>0</v>
      </c>
      <c r="AS428" s="323">
        <v>0</v>
      </c>
      <c r="AT428" s="323">
        <v>0</v>
      </c>
      <c r="AU428" s="323">
        <v>0</v>
      </c>
      <c r="AV428" s="323">
        <v>0</v>
      </c>
      <c r="AW428" s="323">
        <v>0</v>
      </c>
      <c r="AX428" s="323">
        <v>0</v>
      </c>
      <c r="AY428" s="323">
        <v>0</v>
      </c>
      <c r="AZ428" s="323">
        <v>0</v>
      </c>
      <c r="BA428" s="323">
        <v>0</v>
      </c>
      <c r="BB428" s="323">
        <v>0</v>
      </c>
      <c r="BC428" s="323">
        <v>0</v>
      </c>
      <c r="BD428" s="323">
        <v>0</v>
      </c>
      <c r="BE428" s="323">
        <v>0</v>
      </c>
      <c r="BF428" s="323">
        <v>0</v>
      </c>
    </row>
    <row r="429" spans="6:58" s="283" customFormat="1">
      <c r="F429" s="284"/>
      <c r="G429" s="321">
        <v>14</v>
      </c>
      <c r="H429" s="323">
        <v>0</v>
      </c>
      <c r="I429" s="323">
        <v>0</v>
      </c>
      <c r="J429" s="323">
        <v>0</v>
      </c>
      <c r="K429" s="323">
        <v>0</v>
      </c>
      <c r="L429" s="323">
        <v>0</v>
      </c>
      <c r="M429" s="323">
        <v>0</v>
      </c>
      <c r="N429" s="323">
        <v>0</v>
      </c>
      <c r="O429" s="323">
        <v>0</v>
      </c>
      <c r="P429" s="323">
        <v>0</v>
      </c>
      <c r="Q429" s="323">
        <v>0</v>
      </c>
      <c r="R429" s="323">
        <v>0</v>
      </c>
      <c r="S429" s="323">
        <v>0</v>
      </c>
      <c r="T429" s="323">
        <v>0</v>
      </c>
      <c r="U429" s="323">
        <v>0</v>
      </c>
      <c r="V429" s="323">
        <v>0</v>
      </c>
      <c r="W429" s="323">
        <v>0</v>
      </c>
      <c r="X429" s="323">
        <v>0</v>
      </c>
      <c r="Y429" s="323">
        <v>0</v>
      </c>
      <c r="Z429" s="323">
        <v>0</v>
      </c>
      <c r="AA429" s="323">
        <v>0</v>
      </c>
      <c r="AB429" s="323">
        <v>0</v>
      </c>
      <c r="AC429" s="323">
        <v>0</v>
      </c>
      <c r="AD429" s="323">
        <v>0</v>
      </c>
      <c r="AE429" s="323">
        <v>0</v>
      </c>
      <c r="AF429" s="323">
        <v>0</v>
      </c>
      <c r="AG429" s="323">
        <v>0</v>
      </c>
      <c r="AH429" s="323">
        <v>0</v>
      </c>
      <c r="AI429" s="323">
        <v>0</v>
      </c>
      <c r="AJ429" s="323">
        <v>0</v>
      </c>
      <c r="AK429" s="323">
        <v>0</v>
      </c>
      <c r="AL429" s="323">
        <v>0</v>
      </c>
      <c r="AM429" s="323">
        <v>0</v>
      </c>
      <c r="AN429" s="323">
        <v>0</v>
      </c>
      <c r="AO429" s="323">
        <v>0</v>
      </c>
      <c r="AP429" s="323">
        <v>0</v>
      </c>
      <c r="AQ429" s="323">
        <v>0</v>
      </c>
      <c r="AR429" s="323">
        <v>0</v>
      </c>
      <c r="AS429" s="323">
        <v>0</v>
      </c>
      <c r="AT429" s="323">
        <v>0</v>
      </c>
      <c r="AU429" s="323">
        <v>0</v>
      </c>
      <c r="AV429" s="323">
        <v>0</v>
      </c>
      <c r="AW429" s="323">
        <v>0</v>
      </c>
      <c r="AX429" s="323">
        <v>0</v>
      </c>
      <c r="AY429" s="323">
        <v>0</v>
      </c>
      <c r="AZ429" s="323">
        <v>0</v>
      </c>
      <c r="BA429" s="323">
        <v>0</v>
      </c>
      <c r="BB429" s="323">
        <v>0</v>
      </c>
      <c r="BC429" s="323">
        <v>0</v>
      </c>
      <c r="BD429" s="323">
        <v>0</v>
      </c>
      <c r="BE429" s="323">
        <v>0</v>
      </c>
      <c r="BF429" s="323">
        <v>0</v>
      </c>
    </row>
    <row r="430" spans="6:58" s="283" customFormat="1">
      <c r="F430" s="284"/>
      <c r="G430" s="321">
        <v>15</v>
      </c>
      <c r="H430" s="323">
        <v>0</v>
      </c>
      <c r="I430" s="323">
        <v>0</v>
      </c>
      <c r="J430" s="323">
        <v>0</v>
      </c>
      <c r="K430" s="323">
        <v>0</v>
      </c>
      <c r="L430" s="323">
        <v>0</v>
      </c>
      <c r="M430" s="323">
        <v>0</v>
      </c>
      <c r="N430" s="323">
        <v>0</v>
      </c>
      <c r="O430" s="323">
        <v>0</v>
      </c>
      <c r="P430" s="323">
        <v>0</v>
      </c>
      <c r="Q430" s="323">
        <v>0</v>
      </c>
      <c r="R430" s="323">
        <v>0</v>
      </c>
      <c r="S430" s="323">
        <v>0</v>
      </c>
      <c r="T430" s="323">
        <v>0</v>
      </c>
      <c r="U430" s="323">
        <v>0</v>
      </c>
      <c r="V430" s="323">
        <v>0</v>
      </c>
      <c r="W430" s="323">
        <v>0</v>
      </c>
      <c r="X430" s="323">
        <v>0</v>
      </c>
      <c r="Y430" s="323">
        <v>0</v>
      </c>
      <c r="Z430" s="323">
        <v>0</v>
      </c>
      <c r="AA430" s="323">
        <v>0</v>
      </c>
      <c r="AB430" s="323">
        <v>0</v>
      </c>
      <c r="AC430" s="323">
        <v>0</v>
      </c>
      <c r="AD430" s="323">
        <v>0</v>
      </c>
      <c r="AE430" s="323">
        <v>0</v>
      </c>
      <c r="AF430" s="323">
        <v>0</v>
      </c>
      <c r="AG430" s="323">
        <v>0</v>
      </c>
      <c r="AH430" s="323">
        <v>0</v>
      </c>
      <c r="AI430" s="323">
        <v>0</v>
      </c>
      <c r="AJ430" s="323">
        <v>0</v>
      </c>
      <c r="AK430" s="323">
        <v>0</v>
      </c>
      <c r="AL430" s="323">
        <v>0</v>
      </c>
      <c r="AM430" s="323">
        <v>0</v>
      </c>
      <c r="AN430" s="323">
        <v>0</v>
      </c>
      <c r="AO430" s="323">
        <v>0</v>
      </c>
      <c r="AP430" s="323">
        <v>0</v>
      </c>
      <c r="AQ430" s="323">
        <v>0</v>
      </c>
      <c r="AR430" s="323">
        <v>0</v>
      </c>
      <c r="AS430" s="323">
        <v>0</v>
      </c>
      <c r="AT430" s="323">
        <v>0</v>
      </c>
      <c r="AU430" s="323">
        <v>0</v>
      </c>
      <c r="AV430" s="323">
        <v>0</v>
      </c>
      <c r="AW430" s="323">
        <v>0</v>
      </c>
      <c r="AX430" s="323">
        <v>0</v>
      </c>
      <c r="AY430" s="323">
        <v>0</v>
      </c>
      <c r="AZ430" s="323">
        <v>0</v>
      </c>
      <c r="BA430" s="323">
        <v>0</v>
      </c>
      <c r="BB430" s="323">
        <v>0</v>
      </c>
      <c r="BC430" s="323">
        <v>0</v>
      </c>
      <c r="BD430" s="323">
        <v>0</v>
      </c>
      <c r="BE430" s="323">
        <v>0</v>
      </c>
      <c r="BF430" s="323">
        <v>0</v>
      </c>
    </row>
    <row r="431" spans="6:58" s="283" customFormat="1">
      <c r="F431" s="284"/>
      <c r="G431" s="321">
        <v>16</v>
      </c>
      <c r="H431" s="323">
        <v>0</v>
      </c>
      <c r="I431" s="323">
        <v>0</v>
      </c>
      <c r="J431" s="323">
        <v>0</v>
      </c>
      <c r="K431" s="323">
        <v>0</v>
      </c>
      <c r="L431" s="323">
        <v>0</v>
      </c>
      <c r="M431" s="323">
        <v>0</v>
      </c>
      <c r="N431" s="323">
        <v>0</v>
      </c>
      <c r="O431" s="323">
        <v>0</v>
      </c>
      <c r="P431" s="323">
        <v>0</v>
      </c>
      <c r="Q431" s="323">
        <v>0</v>
      </c>
      <c r="R431" s="323">
        <v>0</v>
      </c>
      <c r="S431" s="323">
        <v>0</v>
      </c>
      <c r="T431" s="323">
        <v>0</v>
      </c>
      <c r="U431" s="323">
        <v>0</v>
      </c>
      <c r="V431" s="323">
        <v>0</v>
      </c>
      <c r="W431" s="323">
        <v>0</v>
      </c>
      <c r="X431" s="323">
        <v>0</v>
      </c>
      <c r="Y431" s="323">
        <v>0</v>
      </c>
      <c r="Z431" s="323">
        <v>0</v>
      </c>
      <c r="AA431" s="323">
        <v>0</v>
      </c>
      <c r="AB431" s="323">
        <v>0</v>
      </c>
      <c r="AC431" s="323">
        <v>0</v>
      </c>
      <c r="AD431" s="323">
        <v>0</v>
      </c>
      <c r="AE431" s="323">
        <v>0</v>
      </c>
      <c r="AF431" s="323">
        <v>0</v>
      </c>
      <c r="AG431" s="323">
        <v>0</v>
      </c>
      <c r="AH431" s="323">
        <v>0</v>
      </c>
      <c r="AI431" s="323">
        <v>0</v>
      </c>
      <c r="AJ431" s="323">
        <v>0</v>
      </c>
      <c r="AK431" s="323">
        <v>0</v>
      </c>
      <c r="AL431" s="323">
        <v>0</v>
      </c>
      <c r="AM431" s="323">
        <v>0</v>
      </c>
      <c r="AN431" s="323">
        <v>0</v>
      </c>
      <c r="AO431" s="323">
        <v>0</v>
      </c>
      <c r="AP431" s="323">
        <v>0</v>
      </c>
      <c r="AQ431" s="323">
        <v>0</v>
      </c>
      <c r="AR431" s="323">
        <v>0</v>
      </c>
      <c r="AS431" s="323">
        <v>0</v>
      </c>
      <c r="AT431" s="323">
        <v>0</v>
      </c>
      <c r="AU431" s="323">
        <v>0</v>
      </c>
      <c r="AV431" s="323">
        <v>0</v>
      </c>
      <c r="AW431" s="323">
        <v>0</v>
      </c>
      <c r="AX431" s="323">
        <v>0</v>
      </c>
      <c r="AY431" s="323">
        <v>0</v>
      </c>
      <c r="AZ431" s="323">
        <v>0</v>
      </c>
      <c r="BA431" s="323">
        <v>0</v>
      </c>
      <c r="BB431" s="323">
        <v>0</v>
      </c>
      <c r="BC431" s="323">
        <v>0</v>
      </c>
      <c r="BD431" s="323">
        <v>0</v>
      </c>
      <c r="BE431" s="323">
        <v>0</v>
      </c>
      <c r="BF431" s="323">
        <v>0</v>
      </c>
    </row>
    <row r="432" spans="6:58" s="283" customFormat="1">
      <c r="F432" s="284"/>
      <c r="G432" s="321">
        <v>17</v>
      </c>
      <c r="H432" s="323">
        <v>0</v>
      </c>
      <c r="I432" s="323">
        <v>0</v>
      </c>
      <c r="J432" s="323">
        <v>0</v>
      </c>
      <c r="K432" s="323">
        <v>0</v>
      </c>
      <c r="L432" s="323">
        <v>0</v>
      </c>
      <c r="M432" s="323">
        <v>0</v>
      </c>
      <c r="N432" s="323">
        <v>0</v>
      </c>
      <c r="O432" s="323">
        <v>0</v>
      </c>
      <c r="P432" s="323">
        <v>0</v>
      </c>
      <c r="Q432" s="323">
        <v>0</v>
      </c>
      <c r="R432" s="323">
        <v>0</v>
      </c>
      <c r="S432" s="323">
        <v>0</v>
      </c>
      <c r="T432" s="323">
        <v>0</v>
      </c>
      <c r="U432" s="323">
        <v>0</v>
      </c>
      <c r="V432" s="323">
        <v>0</v>
      </c>
      <c r="W432" s="323">
        <v>0</v>
      </c>
      <c r="X432" s="323">
        <v>0</v>
      </c>
      <c r="Y432" s="323">
        <v>0</v>
      </c>
      <c r="Z432" s="323">
        <v>0</v>
      </c>
      <c r="AA432" s="323">
        <v>0</v>
      </c>
      <c r="AB432" s="323">
        <v>0</v>
      </c>
      <c r="AC432" s="323">
        <v>0</v>
      </c>
      <c r="AD432" s="323">
        <v>0</v>
      </c>
      <c r="AE432" s="323">
        <v>0</v>
      </c>
      <c r="AF432" s="323">
        <v>0</v>
      </c>
      <c r="AG432" s="323">
        <v>0</v>
      </c>
      <c r="AH432" s="323">
        <v>0</v>
      </c>
      <c r="AI432" s="323">
        <v>0</v>
      </c>
      <c r="AJ432" s="323">
        <v>0</v>
      </c>
      <c r="AK432" s="323">
        <v>0</v>
      </c>
      <c r="AL432" s="323">
        <v>0</v>
      </c>
      <c r="AM432" s="323">
        <v>0</v>
      </c>
      <c r="AN432" s="323">
        <v>0</v>
      </c>
      <c r="AO432" s="323">
        <v>0</v>
      </c>
      <c r="AP432" s="323">
        <v>0</v>
      </c>
      <c r="AQ432" s="323">
        <v>0</v>
      </c>
      <c r="AR432" s="323">
        <v>0</v>
      </c>
      <c r="AS432" s="323">
        <v>0</v>
      </c>
      <c r="AT432" s="323">
        <v>0</v>
      </c>
      <c r="AU432" s="323">
        <v>0</v>
      </c>
      <c r="AV432" s="323">
        <v>0</v>
      </c>
      <c r="AW432" s="323">
        <v>0</v>
      </c>
      <c r="AX432" s="323">
        <v>0</v>
      </c>
      <c r="AY432" s="323">
        <v>0</v>
      </c>
      <c r="AZ432" s="323">
        <v>0</v>
      </c>
      <c r="BA432" s="323">
        <v>0</v>
      </c>
      <c r="BB432" s="323">
        <v>0</v>
      </c>
      <c r="BC432" s="323">
        <v>0</v>
      </c>
      <c r="BD432" s="323">
        <v>0</v>
      </c>
      <c r="BE432" s="323">
        <v>0</v>
      </c>
      <c r="BF432" s="323">
        <v>0</v>
      </c>
    </row>
    <row r="433" spans="6:58" s="283" customFormat="1">
      <c r="F433" s="284"/>
      <c r="G433" s="321">
        <v>18</v>
      </c>
      <c r="H433" s="323">
        <v>0</v>
      </c>
      <c r="I433" s="323">
        <v>0</v>
      </c>
      <c r="J433" s="323">
        <v>0</v>
      </c>
      <c r="K433" s="323">
        <v>0</v>
      </c>
      <c r="L433" s="323">
        <v>0</v>
      </c>
      <c r="M433" s="323">
        <v>0</v>
      </c>
      <c r="N433" s="323">
        <v>0</v>
      </c>
      <c r="O433" s="323">
        <v>0</v>
      </c>
      <c r="P433" s="323">
        <v>0</v>
      </c>
      <c r="Q433" s="323">
        <v>0</v>
      </c>
      <c r="R433" s="323">
        <v>0</v>
      </c>
      <c r="S433" s="323">
        <v>0</v>
      </c>
      <c r="T433" s="323">
        <v>0</v>
      </c>
      <c r="U433" s="323">
        <v>0</v>
      </c>
      <c r="V433" s="323">
        <v>0</v>
      </c>
      <c r="W433" s="323">
        <v>0</v>
      </c>
      <c r="X433" s="323">
        <v>0</v>
      </c>
      <c r="Y433" s="323">
        <v>0</v>
      </c>
      <c r="Z433" s="323">
        <v>0</v>
      </c>
      <c r="AA433" s="323">
        <v>0</v>
      </c>
      <c r="AB433" s="323">
        <v>0</v>
      </c>
      <c r="AC433" s="323">
        <v>0</v>
      </c>
      <c r="AD433" s="323">
        <v>0</v>
      </c>
      <c r="AE433" s="323">
        <v>0</v>
      </c>
      <c r="AF433" s="323">
        <v>0</v>
      </c>
      <c r="AG433" s="323">
        <v>0</v>
      </c>
      <c r="AH433" s="323">
        <v>0</v>
      </c>
      <c r="AI433" s="323">
        <v>0</v>
      </c>
      <c r="AJ433" s="323">
        <v>0</v>
      </c>
      <c r="AK433" s="323">
        <v>0</v>
      </c>
      <c r="AL433" s="323">
        <v>0</v>
      </c>
      <c r="AM433" s="323">
        <v>0</v>
      </c>
      <c r="AN433" s="323">
        <v>0</v>
      </c>
      <c r="AO433" s="323">
        <v>0</v>
      </c>
      <c r="AP433" s="323">
        <v>0</v>
      </c>
      <c r="AQ433" s="323">
        <v>0</v>
      </c>
      <c r="AR433" s="323">
        <v>0</v>
      </c>
      <c r="AS433" s="323">
        <v>0</v>
      </c>
      <c r="AT433" s="323">
        <v>0</v>
      </c>
      <c r="AU433" s="323">
        <v>0</v>
      </c>
      <c r="AV433" s="323">
        <v>0</v>
      </c>
      <c r="AW433" s="323">
        <v>0</v>
      </c>
      <c r="AX433" s="323">
        <v>0</v>
      </c>
      <c r="AY433" s="323">
        <v>0</v>
      </c>
      <c r="AZ433" s="323">
        <v>0</v>
      </c>
      <c r="BA433" s="323">
        <v>0</v>
      </c>
      <c r="BB433" s="323">
        <v>0</v>
      </c>
      <c r="BC433" s="323">
        <v>0</v>
      </c>
      <c r="BD433" s="323">
        <v>0</v>
      </c>
      <c r="BE433" s="323">
        <v>0</v>
      </c>
      <c r="BF433" s="323">
        <v>0</v>
      </c>
    </row>
    <row r="434" spans="6:58" s="283" customFormat="1">
      <c r="F434" s="284"/>
      <c r="G434" s="321">
        <v>19</v>
      </c>
      <c r="H434" s="323">
        <v>0</v>
      </c>
      <c r="I434" s="323">
        <v>0</v>
      </c>
      <c r="J434" s="323">
        <v>0</v>
      </c>
      <c r="K434" s="323">
        <v>0</v>
      </c>
      <c r="L434" s="323">
        <v>0</v>
      </c>
      <c r="M434" s="323">
        <v>0</v>
      </c>
      <c r="N434" s="323">
        <v>0</v>
      </c>
      <c r="O434" s="323">
        <v>0</v>
      </c>
      <c r="P434" s="323">
        <v>0</v>
      </c>
      <c r="Q434" s="323">
        <v>0</v>
      </c>
      <c r="R434" s="323">
        <v>0</v>
      </c>
      <c r="S434" s="323">
        <v>0</v>
      </c>
      <c r="T434" s="323">
        <v>0</v>
      </c>
      <c r="U434" s="323">
        <v>0</v>
      </c>
      <c r="V434" s="323">
        <v>0</v>
      </c>
      <c r="W434" s="323">
        <v>0</v>
      </c>
      <c r="X434" s="323">
        <v>0</v>
      </c>
      <c r="Y434" s="323">
        <v>0</v>
      </c>
      <c r="Z434" s="323">
        <v>0</v>
      </c>
      <c r="AA434" s="323">
        <v>0</v>
      </c>
      <c r="AB434" s="323">
        <v>0</v>
      </c>
      <c r="AC434" s="323">
        <v>0</v>
      </c>
      <c r="AD434" s="323">
        <v>0</v>
      </c>
      <c r="AE434" s="323">
        <v>0</v>
      </c>
      <c r="AF434" s="323">
        <v>0</v>
      </c>
      <c r="AG434" s="323">
        <v>0</v>
      </c>
      <c r="AH434" s="323">
        <v>0</v>
      </c>
      <c r="AI434" s="323">
        <v>0</v>
      </c>
      <c r="AJ434" s="323">
        <v>0</v>
      </c>
      <c r="AK434" s="323">
        <v>0</v>
      </c>
      <c r="AL434" s="323">
        <v>0</v>
      </c>
      <c r="AM434" s="323">
        <v>0</v>
      </c>
      <c r="AN434" s="323">
        <v>0</v>
      </c>
      <c r="AO434" s="323">
        <v>0</v>
      </c>
      <c r="AP434" s="323">
        <v>0</v>
      </c>
      <c r="AQ434" s="323">
        <v>0</v>
      </c>
      <c r="AR434" s="323">
        <v>0</v>
      </c>
      <c r="AS434" s="323">
        <v>0</v>
      </c>
      <c r="AT434" s="323">
        <v>0</v>
      </c>
      <c r="AU434" s="323">
        <v>0</v>
      </c>
      <c r="AV434" s="323">
        <v>0</v>
      </c>
      <c r="AW434" s="323">
        <v>0</v>
      </c>
      <c r="AX434" s="323">
        <v>0</v>
      </c>
      <c r="AY434" s="323">
        <v>0</v>
      </c>
      <c r="AZ434" s="323">
        <v>0</v>
      </c>
      <c r="BA434" s="323">
        <v>0</v>
      </c>
      <c r="BB434" s="323">
        <v>0</v>
      </c>
      <c r="BC434" s="323">
        <v>0</v>
      </c>
      <c r="BD434" s="323">
        <v>0</v>
      </c>
      <c r="BE434" s="323">
        <v>0</v>
      </c>
      <c r="BF434" s="323">
        <v>0</v>
      </c>
    </row>
    <row r="435" spans="6:58" s="283" customFormat="1">
      <c r="F435" s="284"/>
      <c r="G435" s="321">
        <v>20</v>
      </c>
      <c r="H435" s="323">
        <v>0</v>
      </c>
      <c r="I435" s="323">
        <v>0</v>
      </c>
      <c r="J435" s="323">
        <v>0</v>
      </c>
      <c r="K435" s="323">
        <v>0</v>
      </c>
      <c r="L435" s="323">
        <v>0</v>
      </c>
      <c r="M435" s="323">
        <v>0</v>
      </c>
      <c r="N435" s="323">
        <v>0</v>
      </c>
      <c r="O435" s="323">
        <v>0</v>
      </c>
      <c r="P435" s="323">
        <v>0</v>
      </c>
      <c r="Q435" s="323">
        <v>0</v>
      </c>
      <c r="R435" s="323">
        <v>0</v>
      </c>
      <c r="S435" s="323">
        <v>0</v>
      </c>
      <c r="T435" s="323">
        <v>0</v>
      </c>
      <c r="U435" s="323">
        <v>0</v>
      </c>
      <c r="V435" s="323">
        <v>0</v>
      </c>
      <c r="W435" s="323">
        <v>0</v>
      </c>
      <c r="X435" s="323">
        <v>0</v>
      </c>
      <c r="Y435" s="323">
        <v>0</v>
      </c>
      <c r="Z435" s="323">
        <v>0</v>
      </c>
      <c r="AA435" s="323">
        <v>0</v>
      </c>
      <c r="AB435" s="323">
        <v>0</v>
      </c>
      <c r="AC435" s="323">
        <v>0</v>
      </c>
      <c r="AD435" s="323">
        <v>0</v>
      </c>
      <c r="AE435" s="323">
        <v>0</v>
      </c>
      <c r="AF435" s="323">
        <v>0</v>
      </c>
      <c r="AG435" s="323">
        <v>0</v>
      </c>
      <c r="AH435" s="323">
        <v>0</v>
      </c>
      <c r="AI435" s="323">
        <v>0</v>
      </c>
      <c r="AJ435" s="323">
        <v>0</v>
      </c>
      <c r="AK435" s="323">
        <v>0</v>
      </c>
      <c r="AL435" s="323">
        <v>0</v>
      </c>
      <c r="AM435" s="323">
        <v>0</v>
      </c>
      <c r="AN435" s="323">
        <v>0</v>
      </c>
      <c r="AO435" s="323">
        <v>0</v>
      </c>
      <c r="AP435" s="323">
        <v>0</v>
      </c>
      <c r="AQ435" s="323">
        <v>0</v>
      </c>
      <c r="AR435" s="323">
        <v>0</v>
      </c>
      <c r="AS435" s="323">
        <v>0</v>
      </c>
      <c r="AT435" s="323">
        <v>0</v>
      </c>
      <c r="AU435" s="323">
        <v>0</v>
      </c>
      <c r="AV435" s="323">
        <v>0</v>
      </c>
      <c r="AW435" s="323">
        <v>0</v>
      </c>
      <c r="AX435" s="323">
        <v>0</v>
      </c>
      <c r="AY435" s="323">
        <v>0</v>
      </c>
      <c r="AZ435" s="323">
        <v>0</v>
      </c>
      <c r="BA435" s="323">
        <v>0</v>
      </c>
      <c r="BB435" s="323">
        <v>0</v>
      </c>
      <c r="BC435" s="323">
        <v>0</v>
      </c>
      <c r="BD435" s="323">
        <v>0</v>
      </c>
      <c r="BE435" s="323">
        <v>0</v>
      </c>
      <c r="BF435" s="323">
        <v>0</v>
      </c>
    </row>
    <row r="436" spans="6:58" s="283" customFormat="1">
      <c r="F436" s="284"/>
      <c r="G436" s="321">
        <v>21</v>
      </c>
      <c r="H436" s="323">
        <v>0</v>
      </c>
      <c r="I436" s="323">
        <v>0</v>
      </c>
      <c r="J436" s="323">
        <v>0</v>
      </c>
      <c r="K436" s="323">
        <v>0</v>
      </c>
      <c r="L436" s="323">
        <v>0</v>
      </c>
      <c r="M436" s="323">
        <v>0</v>
      </c>
      <c r="N436" s="323">
        <v>0</v>
      </c>
      <c r="O436" s="323">
        <v>0</v>
      </c>
      <c r="P436" s="323">
        <v>0</v>
      </c>
      <c r="Q436" s="323">
        <v>0</v>
      </c>
      <c r="R436" s="323">
        <v>0</v>
      </c>
      <c r="S436" s="323">
        <v>0</v>
      </c>
      <c r="T436" s="323">
        <v>0</v>
      </c>
      <c r="U436" s="323">
        <v>0</v>
      </c>
      <c r="V436" s="323">
        <v>0</v>
      </c>
      <c r="W436" s="323">
        <v>0</v>
      </c>
      <c r="X436" s="323">
        <v>0</v>
      </c>
      <c r="Y436" s="323">
        <v>0</v>
      </c>
      <c r="Z436" s="323">
        <v>0</v>
      </c>
      <c r="AA436" s="323">
        <v>0</v>
      </c>
      <c r="AB436" s="323">
        <v>0</v>
      </c>
      <c r="AC436" s="323">
        <v>0</v>
      </c>
      <c r="AD436" s="323">
        <v>0</v>
      </c>
      <c r="AE436" s="323">
        <v>0</v>
      </c>
      <c r="AF436" s="323">
        <v>0</v>
      </c>
      <c r="AG436" s="323">
        <v>0</v>
      </c>
      <c r="AH436" s="323">
        <v>0</v>
      </c>
      <c r="AI436" s="323">
        <v>0</v>
      </c>
      <c r="AJ436" s="323">
        <v>0</v>
      </c>
      <c r="AK436" s="323">
        <v>0</v>
      </c>
      <c r="AL436" s="323">
        <v>0</v>
      </c>
      <c r="AM436" s="323">
        <v>0</v>
      </c>
      <c r="AN436" s="323">
        <v>0</v>
      </c>
      <c r="AO436" s="323">
        <v>0</v>
      </c>
      <c r="AP436" s="323">
        <v>0</v>
      </c>
      <c r="AQ436" s="323">
        <v>0</v>
      </c>
      <c r="AR436" s="323">
        <v>0</v>
      </c>
      <c r="AS436" s="323">
        <v>0</v>
      </c>
      <c r="AT436" s="323">
        <v>0</v>
      </c>
      <c r="AU436" s="323">
        <v>0</v>
      </c>
      <c r="AV436" s="323">
        <v>0</v>
      </c>
      <c r="AW436" s="323">
        <v>0</v>
      </c>
      <c r="AX436" s="323">
        <v>0</v>
      </c>
      <c r="AY436" s="323">
        <v>0</v>
      </c>
      <c r="AZ436" s="323">
        <v>0</v>
      </c>
      <c r="BA436" s="323">
        <v>0</v>
      </c>
      <c r="BB436" s="323">
        <v>0</v>
      </c>
      <c r="BC436" s="323">
        <v>0</v>
      </c>
      <c r="BD436" s="323">
        <v>0</v>
      </c>
      <c r="BE436" s="323">
        <v>0</v>
      </c>
      <c r="BF436" s="323">
        <v>0</v>
      </c>
    </row>
    <row r="437" spans="6:58" s="283" customFormat="1">
      <c r="F437" s="284"/>
      <c r="G437" s="321">
        <v>22</v>
      </c>
      <c r="H437" s="323">
        <v>0</v>
      </c>
      <c r="I437" s="323">
        <v>0</v>
      </c>
      <c r="J437" s="323">
        <v>0</v>
      </c>
      <c r="K437" s="323">
        <v>0</v>
      </c>
      <c r="L437" s="323">
        <v>0</v>
      </c>
      <c r="M437" s="323">
        <v>0</v>
      </c>
      <c r="N437" s="323">
        <v>0</v>
      </c>
      <c r="O437" s="323">
        <v>0</v>
      </c>
      <c r="P437" s="323">
        <v>0</v>
      </c>
      <c r="Q437" s="323">
        <v>0</v>
      </c>
      <c r="R437" s="323">
        <v>0</v>
      </c>
      <c r="S437" s="323">
        <v>0</v>
      </c>
      <c r="T437" s="323">
        <v>0</v>
      </c>
      <c r="U437" s="323">
        <v>0</v>
      </c>
      <c r="V437" s="323">
        <v>0</v>
      </c>
      <c r="W437" s="323">
        <v>0</v>
      </c>
      <c r="X437" s="323">
        <v>0</v>
      </c>
      <c r="Y437" s="323">
        <v>0</v>
      </c>
      <c r="Z437" s="323">
        <v>0</v>
      </c>
      <c r="AA437" s="323">
        <v>0</v>
      </c>
      <c r="AB437" s="323">
        <v>0</v>
      </c>
      <c r="AC437" s="323">
        <v>0</v>
      </c>
      <c r="AD437" s="323">
        <v>0</v>
      </c>
      <c r="AE437" s="323">
        <v>0</v>
      </c>
      <c r="AF437" s="323">
        <v>0</v>
      </c>
      <c r="AG437" s="323">
        <v>0</v>
      </c>
      <c r="AH437" s="323">
        <v>0</v>
      </c>
      <c r="AI437" s="323">
        <v>0</v>
      </c>
      <c r="AJ437" s="323">
        <v>0</v>
      </c>
      <c r="AK437" s="323">
        <v>0</v>
      </c>
      <c r="AL437" s="323">
        <v>0</v>
      </c>
      <c r="AM437" s="323">
        <v>0</v>
      </c>
      <c r="AN437" s="323">
        <v>0</v>
      </c>
      <c r="AO437" s="323">
        <v>0</v>
      </c>
      <c r="AP437" s="323">
        <v>0</v>
      </c>
      <c r="AQ437" s="323">
        <v>0</v>
      </c>
      <c r="AR437" s="323">
        <v>0</v>
      </c>
      <c r="AS437" s="323">
        <v>0</v>
      </c>
      <c r="AT437" s="323">
        <v>0</v>
      </c>
      <c r="AU437" s="323">
        <v>0</v>
      </c>
      <c r="AV437" s="323">
        <v>0</v>
      </c>
      <c r="AW437" s="323">
        <v>0</v>
      </c>
      <c r="AX437" s="323">
        <v>0</v>
      </c>
      <c r="AY437" s="323">
        <v>0</v>
      </c>
      <c r="AZ437" s="323">
        <v>0</v>
      </c>
      <c r="BA437" s="323">
        <v>0</v>
      </c>
      <c r="BB437" s="323">
        <v>0</v>
      </c>
      <c r="BC437" s="323">
        <v>0</v>
      </c>
      <c r="BD437" s="323">
        <v>0</v>
      </c>
      <c r="BE437" s="323">
        <v>0</v>
      </c>
      <c r="BF437" s="323">
        <v>0</v>
      </c>
    </row>
    <row r="438" spans="6:58" s="283" customFormat="1">
      <c r="F438" s="284"/>
      <c r="G438" s="321">
        <v>23</v>
      </c>
      <c r="H438" s="323">
        <v>0</v>
      </c>
      <c r="I438" s="323">
        <v>0</v>
      </c>
      <c r="J438" s="323">
        <v>0</v>
      </c>
      <c r="K438" s="323">
        <v>0</v>
      </c>
      <c r="L438" s="323">
        <v>0</v>
      </c>
      <c r="M438" s="323">
        <v>0</v>
      </c>
      <c r="N438" s="323">
        <v>0</v>
      </c>
      <c r="O438" s="323">
        <v>0</v>
      </c>
      <c r="P438" s="323">
        <v>0</v>
      </c>
      <c r="Q438" s="323">
        <v>0</v>
      </c>
      <c r="R438" s="323">
        <v>0</v>
      </c>
      <c r="S438" s="323">
        <v>0</v>
      </c>
      <c r="T438" s="323">
        <v>0</v>
      </c>
      <c r="U438" s="323">
        <v>0</v>
      </c>
      <c r="V438" s="323">
        <v>0</v>
      </c>
      <c r="W438" s="323">
        <v>0</v>
      </c>
      <c r="X438" s="323">
        <v>0</v>
      </c>
      <c r="Y438" s="323">
        <v>0</v>
      </c>
      <c r="Z438" s="323">
        <v>0</v>
      </c>
      <c r="AA438" s="323">
        <v>0</v>
      </c>
      <c r="AB438" s="323">
        <v>0</v>
      </c>
      <c r="AC438" s="323">
        <v>0</v>
      </c>
      <c r="AD438" s="323">
        <v>0</v>
      </c>
      <c r="AE438" s="323">
        <v>0</v>
      </c>
      <c r="AF438" s="323">
        <v>0</v>
      </c>
      <c r="AG438" s="323">
        <v>0</v>
      </c>
      <c r="AH438" s="323">
        <v>0</v>
      </c>
      <c r="AI438" s="323">
        <v>0</v>
      </c>
      <c r="AJ438" s="323">
        <v>0</v>
      </c>
      <c r="AK438" s="323">
        <v>0</v>
      </c>
      <c r="AL438" s="323">
        <v>0</v>
      </c>
      <c r="AM438" s="323">
        <v>0</v>
      </c>
      <c r="AN438" s="323">
        <v>0</v>
      </c>
      <c r="AO438" s="323">
        <v>0</v>
      </c>
      <c r="AP438" s="323">
        <v>0</v>
      </c>
      <c r="AQ438" s="323">
        <v>0</v>
      </c>
      <c r="AR438" s="323">
        <v>0</v>
      </c>
      <c r="AS438" s="323">
        <v>0</v>
      </c>
      <c r="AT438" s="323">
        <v>0</v>
      </c>
      <c r="AU438" s="323">
        <v>0</v>
      </c>
      <c r="AV438" s="323">
        <v>0</v>
      </c>
      <c r="AW438" s="323">
        <v>0</v>
      </c>
      <c r="AX438" s="323">
        <v>0</v>
      </c>
      <c r="AY438" s="323">
        <v>0</v>
      </c>
      <c r="AZ438" s="323">
        <v>0</v>
      </c>
      <c r="BA438" s="323">
        <v>0</v>
      </c>
      <c r="BB438" s="323">
        <v>0</v>
      </c>
      <c r="BC438" s="323">
        <v>0</v>
      </c>
      <c r="BD438" s="323">
        <v>0</v>
      </c>
      <c r="BE438" s="323">
        <v>0</v>
      </c>
      <c r="BF438" s="323">
        <v>0</v>
      </c>
    </row>
    <row r="439" spans="6:58" s="283" customFormat="1">
      <c r="F439" s="284"/>
      <c r="G439" s="321">
        <v>24</v>
      </c>
      <c r="H439" s="323">
        <v>0</v>
      </c>
      <c r="I439" s="323">
        <v>0</v>
      </c>
      <c r="J439" s="323">
        <v>0</v>
      </c>
      <c r="K439" s="323">
        <v>0</v>
      </c>
      <c r="L439" s="323">
        <v>0</v>
      </c>
      <c r="M439" s="323">
        <v>0</v>
      </c>
      <c r="N439" s="323">
        <v>0</v>
      </c>
      <c r="O439" s="323">
        <v>0</v>
      </c>
      <c r="P439" s="323">
        <v>0</v>
      </c>
      <c r="Q439" s="323">
        <v>0</v>
      </c>
      <c r="R439" s="323">
        <v>0</v>
      </c>
      <c r="S439" s="323">
        <v>0</v>
      </c>
      <c r="T439" s="323">
        <v>0</v>
      </c>
      <c r="U439" s="323">
        <v>0</v>
      </c>
      <c r="V439" s="323">
        <v>0</v>
      </c>
      <c r="W439" s="323">
        <v>0</v>
      </c>
      <c r="X439" s="323">
        <v>0</v>
      </c>
      <c r="Y439" s="323">
        <v>0</v>
      </c>
      <c r="Z439" s="323">
        <v>0</v>
      </c>
      <c r="AA439" s="323">
        <v>0</v>
      </c>
      <c r="AB439" s="323">
        <v>0</v>
      </c>
      <c r="AC439" s="323">
        <v>0</v>
      </c>
      <c r="AD439" s="323">
        <v>0</v>
      </c>
      <c r="AE439" s="323">
        <v>0</v>
      </c>
      <c r="AF439" s="323">
        <v>0</v>
      </c>
      <c r="AG439" s="323">
        <v>0</v>
      </c>
      <c r="AH439" s="323">
        <v>0</v>
      </c>
      <c r="AI439" s="323">
        <v>0</v>
      </c>
      <c r="AJ439" s="323">
        <v>0</v>
      </c>
      <c r="AK439" s="323">
        <v>0</v>
      </c>
      <c r="AL439" s="323">
        <v>0</v>
      </c>
      <c r="AM439" s="323">
        <v>0</v>
      </c>
      <c r="AN439" s="323">
        <v>0</v>
      </c>
      <c r="AO439" s="323">
        <v>0</v>
      </c>
      <c r="AP439" s="323">
        <v>0</v>
      </c>
      <c r="AQ439" s="323">
        <v>0</v>
      </c>
      <c r="AR439" s="323">
        <v>0</v>
      </c>
      <c r="AS439" s="323">
        <v>0</v>
      </c>
      <c r="AT439" s="323">
        <v>0</v>
      </c>
      <c r="AU439" s="323">
        <v>0</v>
      </c>
      <c r="AV439" s="323">
        <v>0</v>
      </c>
      <c r="AW439" s="323">
        <v>0</v>
      </c>
      <c r="AX439" s="323">
        <v>0</v>
      </c>
      <c r="AY439" s="323">
        <v>0</v>
      </c>
      <c r="AZ439" s="323">
        <v>0</v>
      </c>
      <c r="BA439" s="323">
        <v>0</v>
      </c>
      <c r="BB439" s="323">
        <v>0</v>
      </c>
      <c r="BC439" s="323">
        <v>0</v>
      </c>
      <c r="BD439" s="323">
        <v>0</v>
      </c>
      <c r="BE439" s="323">
        <v>0</v>
      </c>
      <c r="BF439" s="323">
        <v>0</v>
      </c>
    </row>
    <row r="440" spans="6:58" s="283" customFormat="1">
      <c r="F440" s="284"/>
      <c r="G440" s="321">
        <v>25</v>
      </c>
      <c r="H440" s="323">
        <v>0</v>
      </c>
      <c r="I440" s="323">
        <v>0</v>
      </c>
      <c r="J440" s="323">
        <v>0</v>
      </c>
      <c r="K440" s="323">
        <v>0</v>
      </c>
      <c r="L440" s="323">
        <v>0</v>
      </c>
      <c r="M440" s="323">
        <v>0</v>
      </c>
      <c r="N440" s="323">
        <v>0</v>
      </c>
      <c r="O440" s="323">
        <v>0</v>
      </c>
      <c r="P440" s="323">
        <v>0</v>
      </c>
      <c r="Q440" s="323">
        <v>0</v>
      </c>
      <c r="R440" s="323">
        <v>0</v>
      </c>
      <c r="S440" s="323">
        <v>0</v>
      </c>
      <c r="T440" s="323">
        <v>0</v>
      </c>
      <c r="U440" s="323">
        <v>0</v>
      </c>
      <c r="V440" s="323">
        <v>0</v>
      </c>
      <c r="W440" s="323">
        <v>0</v>
      </c>
      <c r="X440" s="323">
        <v>0</v>
      </c>
      <c r="Y440" s="323">
        <v>0</v>
      </c>
      <c r="Z440" s="323">
        <v>0</v>
      </c>
      <c r="AA440" s="323">
        <v>0</v>
      </c>
      <c r="AB440" s="323">
        <v>0</v>
      </c>
      <c r="AC440" s="323">
        <v>0</v>
      </c>
      <c r="AD440" s="323">
        <v>0</v>
      </c>
      <c r="AE440" s="323">
        <v>0</v>
      </c>
      <c r="AF440" s="323">
        <v>0</v>
      </c>
      <c r="AG440" s="323">
        <v>0</v>
      </c>
      <c r="AH440" s="323">
        <v>0</v>
      </c>
      <c r="AI440" s="323">
        <v>0</v>
      </c>
      <c r="AJ440" s="323">
        <v>0</v>
      </c>
      <c r="AK440" s="323">
        <v>0</v>
      </c>
      <c r="AL440" s="323">
        <v>0</v>
      </c>
      <c r="AM440" s="323">
        <v>0</v>
      </c>
      <c r="AN440" s="323">
        <v>0</v>
      </c>
      <c r="AO440" s="323">
        <v>0</v>
      </c>
      <c r="AP440" s="323">
        <v>0</v>
      </c>
      <c r="AQ440" s="323">
        <v>0</v>
      </c>
      <c r="AR440" s="323">
        <v>0</v>
      </c>
      <c r="AS440" s="323">
        <v>0</v>
      </c>
      <c r="AT440" s="323">
        <v>0</v>
      </c>
      <c r="AU440" s="323">
        <v>0</v>
      </c>
      <c r="AV440" s="323">
        <v>0</v>
      </c>
      <c r="AW440" s="323">
        <v>0</v>
      </c>
      <c r="AX440" s="323">
        <v>0</v>
      </c>
      <c r="AY440" s="323">
        <v>0</v>
      </c>
      <c r="AZ440" s="323">
        <v>0</v>
      </c>
      <c r="BA440" s="323">
        <v>0</v>
      </c>
      <c r="BB440" s="323">
        <v>0</v>
      </c>
      <c r="BC440" s="323">
        <v>0</v>
      </c>
      <c r="BD440" s="323">
        <v>0</v>
      </c>
      <c r="BE440" s="323">
        <v>0</v>
      </c>
      <c r="BF440" s="323">
        <v>0</v>
      </c>
    </row>
    <row r="441" spans="6:58" s="283" customFormat="1">
      <c r="F441" s="284"/>
      <c r="G441" s="321">
        <v>26</v>
      </c>
      <c r="H441" s="323">
        <v>0</v>
      </c>
      <c r="I441" s="323">
        <v>0</v>
      </c>
      <c r="J441" s="323">
        <v>0</v>
      </c>
      <c r="K441" s="323">
        <v>0</v>
      </c>
      <c r="L441" s="323">
        <v>0</v>
      </c>
      <c r="M441" s="323">
        <v>0</v>
      </c>
      <c r="N441" s="323">
        <v>0</v>
      </c>
      <c r="O441" s="323">
        <v>0</v>
      </c>
      <c r="P441" s="323">
        <v>0</v>
      </c>
      <c r="Q441" s="323">
        <v>0</v>
      </c>
      <c r="R441" s="323">
        <v>0</v>
      </c>
      <c r="S441" s="323">
        <v>0</v>
      </c>
      <c r="T441" s="323">
        <v>0</v>
      </c>
      <c r="U441" s="323">
        <v>0</v>
      </c>
      <c r="V441" s="323">
        <v>0</v>
      </c>
      <c r="W441" s="323">
        <v>0</v>
      </c>
      <c r="X441" s="323">
        <v>0</v>
      </c>
      <c r="Y441" s="323">
        <v>0</v>
      </c>
      <c r="Z441" s="323">
        <v>0</v>
      </c>
      <c r="AA441" s="323">
        <v>0</v>
      </c>
      <c r="AB441" s="323">
        <v>0</v>
      </c>
      <c r="AC441" s="323">
        <v>0</v>
      </c>
      <c r="AD441" s="323">
        <v>0</v>
      </c>
      <c r="AE441" s="323">
        <v>0</v>
      </c>
      <c r="AF441" s="323">
        <v>0</v>
      </c>
      <c r="AG441" s="323">
        <v>0</v>
      </c>
      <c r="AH441" s="323">
        <v>0</v>
      </c>
      <c r="AI441" s="323">
        <v>0</v>
      </c>
      <c r="AJ441" s="323">
        <v>0</v>
      </c>
      <c r="AK441" s="323">
        <v>0</v>
      </c>
      <c r="AL441" s="323">
        <v>0</v>
      </c>
      <c r="AM441" s="323">
        <v>0</v>
      </c>
      <c r="AN441" s="323">
        <v>0</v>
      </c>
      <c r="AO441" s="323">
        <v>0</v>
      </c>
      <c r="AP441" s="323">
        <v>0</v>
      </c>
      <c r="AQ441" s="323">
        <v>0</v>
      </c>
      <c r="AR441" s="323">
        <v>0</v>
      </c>
      <c r="AS441" s="323">
        <v>0</v>
      </c>
      <c r="AT441" s="323">
        <v>0</v>
      </c>
      <c r="AU441" s="323">
        <v>0</v>
      </c>
      <c r="AV441" s="323">
        <v>0</v>
      </c>
      <c r="AW441" s="323">
        <v>0</v>
      </c>
      <c r="AX441" s="323">
        <v>0</v>
      </c>
      <c r="AY441" s="323">
        <v>0</v>
      </c>
      <c r="AZ441" s="323">
        <v>0</v>
      </c>
      <c r="BA441" s="323">
        <v>0</v>
      </c>
      <c r="BB441" s="323">
        <v>0</v>
      </c>
      <c r="BC441" s="323">
        <v>0</v>
      </c>
      <c r="BD441" s="323">
        <v>0</v>
      </c>
      <c r="BE441" s="323">
        <v>0</v>
      </c>
      <c r="BF441" s="323">
        <v>0</v>
      </c>
    </row>
    <row r="442" spans="6:58" s="283" customFormat="1">
      <c r="F442" s="284"/>
      <c r="G442" s="321">
        <v>27</v>
      </c>
      <c r="H442" s="323">
        <v>0</v>
      </c>
      <c r="I442" s="323">
        <v>0</v>
      </c>
      <c r="J442" s="323">
        <v>0</v>
      </c>
      <c r="K442" s="323">
        <v>0</v>
      </c>
      <c r="L442" s="323">
        <v>0</v>
      </c>
      <c r="M442" s="323">
        <v>0</v>
      </c>
      <c r="N442" s="323">
        <v>0</v>
      </c>
      <c r="O442" s="323">
        <v>0</v>
      </c>
      <c r="P442" s="323">
        <v>0</v>
      </c>
      <c r="Q442" s="323">
        <v>0</v>
      </c>
      <c r="R442" s="323">
        <v>0</v>
      </c>
      <c r="S442" s="323">
        <v>0</v>
      </c>
      <c r="T442" s="323">
        <v>0</v>
      </c>
      <c r="U442" s="323">
        <v>0</v>
      </c>
      <c r="V442" s="323">
        <v>0</v>
      </c>
      <c r="W442" s="323">
        <v>0</v>
      </c>
      <c r="X442" s="323">
        <v>0</v>
      </c>
      <c r="Y442" s="323">
        <v>0</v>
      </c>
      <c r="Z442" s="323">
        <v>0</v>
      </c>
      <c r="AA442" s="323">
        <v>0</v>
      </c>
      <c r="AB442" s="323">
        <v>0</v>
      </c>
      <c r="AC442" s="323">
        <v>0</v>
      </c>
      <c r="AD442" s="323">
        <v>0</v>
      </c>
      <c r="AE442" s="323">
        <v>0</v>
      </c>
      <c r="AF442" s="323">
        <v>0</v>
      </c>
      <c r="AG442" s="323">
        <v>0</v>
      </c>
      <c r="AH442" s="323">
        <v>0</v>
      </c>
      <c r="AI442" s="323">
        <v>0</v>
      </c>
      <c r="AJ442" s="323">
        <v>0</v>
      </c>
      <c r="AK442" s="323">
        <v>0</v>
      </c>
      <c r="AL442" s="323">
        <v>0</v>
      </c>
      <c r="AM442" s="323">
        <v>0</v>
      </c>
      <c r="AN442" s="323">
        <v>0</v>
      </c>
      <c r="AO442" s="323">
        <v>0</v>
      </c>
      <c r="AP442" s="323">
        <v>0</v>
      </c>
      <c r="AQ442" s="323">
        <v>0</v>
      </c>
      <c r="AR442" s="323">
        <v>0</v>
      </c>
      <c r="AS442" s="323">
        <v>0</v>
      </c>
      <c r="AT442" s="323">
        <v>0</v>
      </c>
      <c r="AU442" s="323">
        <v>0</v>
      </c>
      <c r="AV442" s="323">
        <v>0</v>
      </c>
      <c r="AW442" s="323">
        <v>0</v>
      </c>
      <c r="AX442" s="323">
        <v>0</v>
      </c>
      <c r="AY442" s="323">
        <v>0</v>
      </c>
      <c r="AZ442" s="323">
        <v>0</v>
      </c>
      <c r="BA442" s="323">
        <v>0</v>
      </c>
      <c r="BB442" s="323">
        <v>0</v>
      </c>
      <c r="BC442" s="323">
        <v>0</v>
      </c>
      <c r="BD442" s="323">
        <v>0</v>
      </c>
      <c r="BE442" s="323">
        <v>0</v>
      </c>
      <c r="BF442" s="323">
        <v>0</v>
      </c>
    </row>
    <row r="443" spans="6:58" s="283" customFormat="1">
      <c r="F443" s="284"/>
      <c r="G443" s="321">
        <v>28</v>
      </c>
      <c r="H443" s="323">
        <v>0</v>
      </c>
      <c r="I443" s="323">
        <v>0</v>
      </c>
      <c r="J443" s="323">
        <v>0</v>
      </c>
      <c r="K443" s="323">
        <v>0</v>
      </c>
      <c r="L443" s="323">
        <v>0</v>
      </c>
      <c r="M443" s="323">
        <v>0</v>
      </c>
      <c r="N443" s="323">
        <v>0</v>
      </c>
      <c r="O443" s="323">
        <v>0</v>
      </c>
      <c r="P443" s="323">
        <v>0</v>
      </c>
      <c r="Q443" s="323">
        <v>0</v>
      </c>
      <c r="R443" s="323">
        <v>0</v>
      </c>
      <c r="S443" s="323">
        <v>0</v>
      </c>
      <c r="T443" s="323">
        <v>0</v>
      </c>
      <c r="U443" s="323">
        <v>0</v>
      </c>
      <c r="V443" s="323">
        <v>0</v>
      </c>
      <c r="W443" s="323">
        <v>0</v>
      </c>
      <c r="X443" s="323">
        <v>0</v>
      </c>
      <c r="Y443" s="323">
        <v>0</v>
      </c>
      <c r="Z443" s="323">
        <v>0</v>
      </c>
      <c r="AA443" s="323">
        <v>0</v>
      </c>
      <c r="AB443" s="323">
        <v>0</v>
      </c>
      <c r="AC443" s="323">
        <v>0</v>
      </c>
      <c r="AD443" s="323">
        <v>0</v>
      </c>
      <c r="AE443" s="323">
        <v>0</v>
      </c>
      <c r="AF443" s="323">
        <v>0</v>
      </c>
      <c r="AG443" s="323">
        <v>0</v>
      </c>
      <c r="AH443" s="323">
        <v>0</v>
      </c>
      <c r="AI443" s="323">
        <v>0</v>
      </c>
      <c r="AJ443" s="323">
        <v>0</v>
      </c>
      <c r="AK443" s="323">
        <v>0</v>
      </c>
      <c r="AL443" s="323">
        <v>0</v>
      </c>
      <c r="AM443" s="323">
        <v>0</v>
      </c>
      <c r="AN443" s="323">
        <v>0</v>
      </c>
      <c r="AO443" s="323">
        <v>0</v>
      </c>
      <c r="AP443" s="323">
        <v>0</v>
      </c>
      <c r="AQ443" s="323">
        <v>0</v>
      </c>
      <c r="AR443" s="323">
        <v>0</v>
      </c>
      <c r="AS443" s="323">
        <v>0</v>
      </c>
      <c r="AT443" s="323">
        <v>0</v>
      </c>
      <c r="AU443" s="323">
        <v>0</v>
      </c>
      <c r="AV443" s="323">
        <v>0</v>
      </c>
      <c r="AW443" s="323">
        <v>0</v>
      </c>
      <c r="AX443" s="323">
        <v>0</v>
      </c>
      <c r="AY443" s="323">
        <v>0</v>
      </c>
      <c r="AZ443" s="323">
        <v>0</v>
      </c>
      <c r="BA443" s="323">
        <v>0</v>
      </c>
      <c r="BB443" s="323">
        <v>0</v>
      </c>
      <c r="BC443" s="323">
        <v>0</v>
      </c>
      <c r="BD443" s="323">
        <v>0</v>
      </c>
      <c r="BE443" s="323">
        <v>0</v>
      </c>
      <c r="BF443" s="323">
        <v>0</v>
      </c>
    </row>
    <row r="444" spans="6:58" s="283" customFormat="1">
      <c r="F444" s="284"/>
      <c r="G444" s="321">
        <v>29</v>
      </c>
      <c r="H444" s="323">
        <v>0</v>
      </c>
      <c r="I444" s="323">
        <v>0</v>
      </c>
      <c r="J444" s="323">
        <v>0</v>
      </c>
      <c r="K444" s="323">
        <v>0</v>
      </c>
      <c r="L444" s="323">
        <v>0</v>
      </c>
      <c r="M444" s="323">
        <v>0</v>
      </c>
      <c r="N444" s="323">
        <v>0</v>
      </c>
      <c r="O444" s="323">
        <v>0</v>
      </c>
      <c r="P444" s="323">
        <v>0</v>
      </c>
      <c r="Q444" s="323">
        <v>0</v>
      </c>
      <c r="R444" s="323">
        <v>0</v>
      </c>
      <c r="S444" s="323">
        <v>0</v>
      </c>
      <c r="T444" s="323">
        <v>0</v>
      </c>
      <c r="U444" s="323">
        <v>0</v>
      </c>
      <c r="V444" s="323">
        <v>0</v>
      </c>
      <c r="W444" s="323">
        <v>0</v>
      </c>
      <c r="X444" s="323">
        <v>0</v>
      </c>
      <c r="Y444" s="323">
        <v>0</v>
      </c>
      <c r="Z444" s="323">
        <v>0</v>
      </c>
      <c r="AA444" s="323">
        <v>0</v>
      </c>
      <c r="AB444" s="323">
        <v>0</v>
      </c>
      <c r="AC444" s="323">
        <v>0</v>
      </c>
      <c r="AD444" s="323">
        <v>0</v>
      </c>
      <c r="AE444" s="323">
        <v>0</v>
      </c>
      <c r="AF444" s="323">
        <v>0</v>
      </c>
      <c r="AG444" s="323">
        <v>0</v>
      </c>
      <c r="AH444" s="323">
        <v>0</v>
      </c>
      <c r="AI444" s="323">
        <v>0</v>
      </c>
      <c r="AJ444" s="323">
        <v>0</v>
      </c>
      <c r="AK444" s="323">
        <v>0</v>
      </c>
      <c r="AL444" s="323">
        <v>0</v>
      </c>
      <c r="AM444" s="323">
        <v>0</v>
      </c>
      <c r="AN444" s="323">
        <v>0</v>
      </c>
      <c r="AO444" s="323">
        <v>0</v>
      </c>
      <c r="AP444" s="323">
        <v>0</v>
      </c>
      <c r="AQ444" s="323">
        <v>0</v>
      </c>
      <c r="AR444" s="323">
        <v>0</v>
      </c>
      <c r="AS444" s="323">
        <v>0</v>
      </c>
      <c r="AT444" s="323">
        <v>0</v>
      </c>
      <c r="AU444" s="323">
        <v>0</v>
      </c>
      <c r="AV444" s="323">
        <v>0</v>
      </c>
      <c r="AW444" s="323">
        <v>0</v>
      </c>
      <c r="AX444" s="323">
        <v>0</v>
      </c>
      <c r="AY444" s="323">
        <v>0</v>
      </c>
      <c r="AZ444" s="323">
        <v>0</v>
      </c>
      <c r="BA444" s="323">
        <v>0</v>
      </c>
      <c r="BB444" s="323">
        <v>0</v>
      </c>
      <c r="BC444" s="323">
        <v>0</v>
      </c>
      <c r="BD444" s="323">
        <v>0</v>
      </c>
      <c r="BE444" s="323">
        <v>0</v>
      </c>
      <c r="BF444" s="323">
        <v>0</v>
      </c>
    </row>
    <row r="445" spans="6:58" s="283" customFormat="1">
      <c r="F445" s="284"/>
      <c r="G445" s="321">
        <v>30</v>
      </c>
      <c r="H445" s="323">
        <v>0</v>
      </c>
      <c r="I445" s="323">
        <v>0</v>
      </c>
      <c r="J445" s="323">
        <v>0</v>
      </c>
      <c r="K445" s="323">
        <v>0</v>
      </c>
      <c r="L445" s="323">
        <v>0</v>
      </c>
      <c r="M445" s="323">
        <v>0</v>
      </c>
      <c r="N445" s="323">
        <v>0</v>
      </c>
      <c r="O445" s="323">
        <v>0</v>
      </c>
      <c r="P445" s="323">
        <v>0</v>
      </c>
      <c r="Q445" s="323">
        <v>0</v>
      </c>
      <c r="R445" s="323">
        <v>0</v>
      </c>
      <c r="S445" s="323">
        <v>0</v>
      </c>
      <c r="T445" s="323">
        <v>0</v>
      </c>
      <c r="U445" s="323">
        <v>0</v>
      </c>
      <c r="V445" s="323">
        <v>0</v>
      </c>
      <c r="W445" s="323">
        <v>0</v>
      </c>
      <c r="X445" s="323">
        <v>0</v>
      </c>
      <c r="Y445" s="323">
        <v>0</v>
      </c>
      <c r="Z445" s="323">
        <v>0</v>
      </c>
      <c r="AA445" s="323">
        <v>0</v>
      </c>
      <c r="AB445" s="323">
        <v>0</v>
      </c>
      <c r="AC445" s="323">
        <v>0</v>
      </c>
      <c r="AD445" s="323">
        <v>0</v>
      </c>
      <c r="AE445" s="323">
        <v>0</v>
      </c>
      <c r="AF445" s="323">
        <v>0</v>
      </c>
      <c r="AG445" s="323">
        <v>0</v>
      </c>
      <c r="AH445" s="323">
        <v>0</v>
      </c>
      <c r="AI445" s="323">
        <v>0</v>
      </c>
      <c r="AJ445" s="323">
        <v>0</v>
      </c>
      <c r="AK445" s="323">
        <v>0</v>
      </c>
      <c r="AL445" s="323">
        <v>0</v>
      </c>
      <c r="AM445" s="323">
        <v>0</v>
      </c>
      <c r="AN445" s="323">
        <v>0</v>
      </c>
      <c r="AO445" s="323">
        <v>0</v>
      </c>
      <c r="AP445" s="323">
        <v>0</v>
      </c>
      <c r="AQ445" s="323">
        <v>0</v>
      </c>
      <c r="AR445" s="323">
        <v>0</v>
      </c>
      <c r="AS445" s="323">
        <v>0</v>
      </c>
      <c r="AT445" s="323">
        <v>0</v>
      </c>
      <c r="AU445" s="323">
        <v>0</v>
      </c>
      <c r="AV445" s="323">
        <v>0</v>
      </c>
      <c r="AW445" s="323">
        <v>0</v>
      </c>
      <c r="AX445" s="323">
        <v>0</v>
      </c>
      <c r="AY445" s="323">
        <v>0</v>
      </c>
      <c r="AZ445" s="323">
        <v>0</v>
      </c>
      <c r="BA445" s="323">
        <v>0</v>
      </c>
      <c r="BB445" s="323">
        <v>0</v>
      </c>
      <c r="BC445" s="323">
        <v>0</v>
      </c>
      <c r="BD445" s="323">
        <v>0</v>
      </c>
      <c r="BE445" s="323">
        <v>0</v>
      </c>
      <c r="BF445" s="323">
        <v>0</v>
      </c>
    </row>
    <row r="446" spans="6:58" s="283" customFormat="1">
      <c r="F446" s="284"/>
      <c r="G446" s="321">
        <v>31</v>
      </c>
      <c r="H446" s="323">
        <v>0</v>
      </c>
      <c r="I446" s="323">
        <v>0</v>
      </c>
      <c r="J446" s="323">
        <v>0</v>
      </c>
      <c r="K446" s="323">
        <v>0</v>
      </c>
      <c r="L446" s="323">
        <v>0</v>
      </c>
      <c r="M446" s="323">
        <v>0</v>
      </c>
      <c r="N446" s="323">
        <v>0</v>
      </c>
      <c r="O446" s="323">
        <v>0</v>
      </c>
      <c r="P446" s="323">
        <v>0</v>
      </c>
      <c r="Q446" s="323">
        <v>0</v>
      </c>
      <c r="R446" s="323">
        <v>0</v>
      </c>
      <c r="S446" s="323">
        <v>0</v>
      </c>
      <c r="T446" s="323">
        <v>0</v>
      </c>
      <c r="U446" s="323">
        <v>0</v>
      </c>
      <c r="V446" s="323">
        <v>0</v>
      </c>
      <c r="W446" s="323">
        <v>0</v>
      </c>
      <c r="X446" s="323">
        <v>0</v>
      </c>
      <c r="Y446" s="323">
        <v>0</v>
      </c>
      <c r="Z446" s="323">
        <v>0</v>
      </c>
      <c r="AA446" s="323">
        <v>0</v>
      </c>
      <c r="AB446" s="323">
        <v>0</v>
      </c>
      <c r="AC446" s="323">
        <v>0</v>
      </c>
      <c r="AD446" s="323">
        <v>0</v>
      </c>
      <c r="AE446" s="323">
        <v>0</v>
      </c>
      <c r="AF446" s="323">
        <v>0</v>
      </c>
      <c r="AG446" s="323">
        <v>0</v>
      </c>
      <c r="AH446" s="323">
        <v>0</v>
      </c>
      <c r="AI446" s="323">
        <v>0</v>
      </c>
      <c r="AJ446" s="323">
        <v>0</v>
      </c>
      <c r="AK446" s="323">
        <v>0</v>
      </c>
      <c r="AL446" s="323">
        <v>0</v>
      </c>
      <c r="AM446" s="323">
        <v>0</v>
      </c>
      <c r="AN446" s="323">
        <v>0</v>
      </c>
      <c r="AO446" s="323">
        <v>0</v>
      </c>
      <c r="AP446" s="323">
        <v>0</v>
      </c>
      <c r="AQ446" s="323">
        <v>0</v>
      </c>
      <c r="AR446" s="323">
        <v>0</v>
      </c>
      <c r="AS446" s="323">
        <v>0</v>
      </c>
      <c r="AT446" s="323">
        <v>0</v>
      </c>
      <c r="AU446" s="323">
        <v>0</v>
      </c>
      <c r="AV446" s="323">
        <v>0</v>
      </c>
      <c r="AW446" s="323">
        <v>0</v>
      </c>
      <c r="AX446" s="323">
        <v>0</v>
      </c>
      <c r="AY446" s="323">
        <v>0</v>
      </c>
      <c r="AZ446" s="323">
        <v>0</v>
      </c>
      <c r="BA446" s="323">
        <v>0</v>
      </c>
      <c r="BB446" s="323">
        <v>0</v>
      </c>
      <c r="BC446" s="323">
        <v>0</v>
      </c>
      <c r="BD446" s="323">
        <v>0</v>
      </c>
      <c r="BE446" s="323">
        <v>0</v>
      </c>
      <c r="BF446" s="323">
        <v>0</v>
      </c>
    </row>
    <row r="447" spans="6:58" s="283" customFormat="1">
      <c r="F447" s="284"/>
      <c r="G447" s="321">
        <v>32</v>
      </c>
      <c r="H447" s="323">
        <v>0</v>
      </c>
      <c r="I447" s="323">
        <v>0</v>
      </c>
      <c r="J447" s="323">
        <v>0</v>
      </c>
      <c r="K447" s="323">
        <v>0</v>
      </c>
      <c r="L447" s="323">
        <v>0</v>
      </c>
      <c r="M447" s="323">
        <v>0</v>
      </c>
      <c r="N447" s="323">
        <v>0</v>
      </c>
      <c r="O447" s="323">
        <v>0</v>
      </c>
      <c r="P447" s="323">
        <v>0</v>
      </c>
      <c r="Q447" s="323">
        <v>0</v>
      </c>
      <c r="R447" s="323">
        <v>0</v>
      </c>
      <c r="S447" s="323">
        <v>0</v>
      </c>
      <c r="T447" s="323">
        <v>0</v>
      </c>
      <c r="U447" s="323">
        <v>0</v>
      </c>
      <c r="V447" s="323">
        <v>0</v>
      </c>
      <c r="W447" s="323">
        <v>0</v>
      </c>
      <c r="X447" s="323">
        <v>0</v>
      </c>
      <c r="Y447" s="323">
        <v>0</v>
      </c>
      <c r="Z447" s="323">
        <v>0</v>
      </c>
      <c r="AA447" s="323">
        <v>0</v>
      </c>
      <c r="AB447" s="323">
        <v>0</v>
      </c>
      <c r="AC447" s="323">
        <v>0</v>
      </c>
      <c r="AD447" s="323">
        <v>0</v>
      </c>
      <c r="AE447" s="323">
        <v>0</v>
      </c>
      <c r="AF447" s="323">
        <v>0</v>
      </c>
      <c r="AG447" s="323">
        <v>0</v>
      </c>
      <c r="AH447" s="323">
        <v>0</v>
      </c>
      <c r="AI447" s="323">
        <v>0</v>
      </c>
      <c r="AJ447" s="323">
        <v>0</v>
      </c>
      <c r="AK447" s="323">
        <v>0</v>
      </c>
      <c r="AL447" s="323">
        <v>0</v>
      </c>
      <c r="AM447" s="323">
        <v>0</v>
      </c>
      <c r="AN447" s="323">
        <v>0</v>
      </c>
      <c r="AO447" s="323">
        <v>0</v>
      </c>
      <c r="AP447" s="323">
        <v>0</v>
      </c>
      <c r="AQ447" s="323">
        <v>0</v>
      </c>
      <c r="AR447" s="323">
        <v>0</v>
      </c>
      <c r="AS447" s="323">
        <v>0</v>
      </c>
      <c r="AT447" s="323">
        <v>0</v>
      </c>
      <c r="AU447" s="323">
        <v>0</v>
      </c>
      <c r="AV447" s="323">
        <v>0</v>
      </c>
      <c r="AW447" s="323">
        <v>0</v>
      </c>
      <c r="AX447" s="323">
        <v>0</v>
      </c>
      <c r="AY447" s="323">
        <v>0</v>
      </c>
      <c r="AZ447" s="323">
        <v>0</v>
      </c>
      <c r="BA447" s="323">
        <v>0</v>
      </c>
      <c r="BB447" s="323">
        <v>0</v>
      </c>
      <c r="BC447" s="323">
        <v>0</v>
      </c>
      <c r="BD447" s="323">
        <v>0</v>
      </c>
      <c r="BE447" s="323">
        <v>0</v>
      </c>
      <c r="BF447" s="323">
        <v>0</v>
      </c>
    </row>
    <row r="448" spans="6:58" s="283" customFormat="1">
      <c r="F448" s="284"/>
      <c r="G448" s="321">
        <v>33</v>
      </c>
      <c r="H448" s="323">
        <v>0</v>
      </c>
      <c r="I448" s="323">
        <v>0</v>
      </c>
      <c r="J448" s="323">
        <v>0</v>
      </c>
      <c r="K448" s="323">
        <v>0</v>
      </c>
      <c r="L448" s="323">
        <v>0</v>
      </c>
      <c r="M448" s="323">
        <v>0</v>
      </c>
      <c r="N448" s="323">
        <v>0</v>
      </c>
      <c r="O448" s="323">
        <v>0</v>
      </c>
      <c r="P448" s="323">
        <v>0</v>
      </c>
      <c r="Q448" s="323">
        <v>0</v>
      </c>
      <c r="R448" s="323">
        <v>0</v>
      </c>
      <c r="S448" s="323">
        <v>0</v>
      </c>
      <c r="T448" s="323">
        <v>0</v>
      </c>
      <c r="U448" s="323">
        <v>0</v>
      </c>
      <c r="V448" s="323">
        <v>0</v>
      </c>
      <c r="W448" s="323">
        <v>0</v>
      </c>
      <c r="X448" s="323">
        <v>0</v>
      </c>
      <c r="Y448" s="323">
        <v>0</v>
      </c>
      <c r="Z448" s="323">
        <v>0</v>
      </c>
      <c r="AA448" s="323">
        <v>0</v>
      </c>
      <c r="AB448" s="323">
        <v>0</v>
      </c>
      <c r="AC448" s="323">
        <v>0</v>
      </c>
      <c r="AD448" s="323">
        <v>0</v>
      </c>
      <c r="AE448" s="323">
        <v>0</v>
      </c>
      <c r="AF448" s="323">
        <v>0</v>
      </c>
      <c r="AG448" s="323">
        <v>0</v>
      </c>
      <c r="AH448" s="323">
        <v>0</v>
      </c>
      <c r="AI448" s="323">
        <v>0</v>
      </c>
      <c r="AJ448" s="323">
        <v>0</v>
      </c>
      <c r="AK448" s="323">
        <v>0</v>
      </c>
      <c r="AL448" s="323">
        <v>0</v>
      </c>
      <c r="AM448" s="323">
        <v>0</v>
      </c>
      <c r="AN448" s="323">
        <v>0</v>
      </c>
      <c r="AO448" s="323">
        <v>0</v>
      </c>
      <c r="AP448" s="323">
        <v>0</v>
      </c>
      <c r="AQ448" s="323">
        <v>0</v>
      </c>
      <c r="AR448" s="323">
        <v>0</v>
      </c>
      <c r="AS448" s="323">
        <v>0</v>
      </c>
      <c r="AT448" s="323">
        <v>0</v>
      </c>
      <c r="AU448" s="323">
        <v>0</v>
      </c>
      <c r="AV448" s="323">
        <v>0</v>
      </c>
      <c r="AW448" s="323">
        <v>0</v>
      </c>
      <c r="AX448" s="323">
        <v>0</v>
      </c>
      <c r="AY448" s="323">
        <v>0</v>
      </c>
      <c r="AZ448" s="323">
        <v>0</v>
      </c>
      <c r="BA448" s="323">
        <v>0</v>
      </c>
      <c r="BB448" s="323">
        <v>0</v>
      </c>
      <c r="BC448" s="323">
        <v>0</v>
      </c>
      <c r="BD448" s="323">
        <v>0</v>
      </c>
      <c r="BE448" s="323">
        <v>0</v>
      </c>
      <c r="BF448" s="323">
        <v>0</v>
      </c>
    </row>
    <row r="449" spans="6:58" s="283" customFormat="1">
      <c r="F449" s="284"/>
      <c r="G449" s="321">
        <v>34</v>
      </c>
      <c r="H449" s="323">
        <v>0</v>
      </c>
      <c r="I449" s="323">
        <v>0</v>
      </c>
      <c r="J449" s="323">
        <v>0</v>
      </c>
      <c r="K449" s="323">
        <v>0</v>
      </c>
      <c r="L449" s="323">
        <v>0</v>
      </c>
      <c r="M449" s="323">
        <v>0</v>
      </c>
      <c r="N449" s="323">
        <v>0</v>
      </c>
      <c r="O449" s="323">
        <v>0</v>
      </c>
      <c r="P449" s="323">
        <v>0</v>
      </c>
      <c r="Q449" s="323">
        <v>0</v>
      </c>
      <c r="R449" s="323">
        <v>0</v>
      </c>
      <c r="S449" s="323">
        <v>0</v>
      </c>
      <c r="T449" s="323">
        <v>0</v>
      </c>
      <c r="U449" s="323">
        <v>0</v>
      </c>
      <c r="V449" s="323">
        <v>0</v>
      </c>
      <c r="W449" s="323">
        <v>0</v>
      </c>
      <c r="X449" s="323">
        <v>0</v>
      </c>
      <c r="Y449" s="323">
        <v>0</v>
      </c>
      <c r="Z449" s="323">
        <v>0</v>
      </c>
      <c r="AA449" s="323">
        <v>0</v>
      </c>
      <c r="AB449" s="323">
        <v>0</v>
      </c>
      <c r="AC449" s="323">
        <v>0</v>
      </c>
      <c r="AD449" s="323">
        <v>0</v>
      </c>
      <c r="AE449" s="323">
        <v>0</v>
      </c>
      <c r="AF449" s="323">
        <v>0</v>
      </c>
      <c r="AG449" s="323">
        <v>0</v>
      </c>
      <c r="AH449" s="323">
        <v>0</v>
      </c>
      <c r="AI449" s="323">
        <v>0</v>
      </c>
      <c r="AJ449" s="323">
        <v>0</v>
      </c>
      <c r="AK449" s="323">
        <v>0</v>
      </c>
      <c r="AL449" s="323">
        <v>0</v>
      </c>
      <c r="AM449" s="323">
        <v>0</v>
      </c>
      <c r="AN449" s="323">
        <v>0</v>
      </c>
      <c r="AO449" s="323">
        <v>0</v>
      </c>
      <c r="AP449" s="323">
        <v>0</v>
      </c>
      <c r="AQ449" s="323">
        <v>0</v>
      </c>
      <c r="AR449" s="323">
        <v>0</v>
      </c>
      <c r="AS449" s="323">
        <v>0</v>
      </c>
      <c r="AT449" s="323">
        <v>0</v>
      </c>
      <c r="AU449" s="323">
        <v>0</v>
      </c>
      <c r="AV449" s="323">
        <v>0</v>
      </c>
      <c r="AW449" s="323">
        <v>0</v>
      </c>
      <c r="AX449" s="323">
        <v>0</v>
      </c>
      <c r="AY449" s="323">
        <v>0</v>
      </c>
      <c r="AZ449" s="323">
        <v>0</v>
      </c>
      <c r="BA449" s="323">
        <v>0</v>
      </c>
      <c r="BB449" s="323">
        <v>0</v>
      </c>
      <c r="BC449" s="323">
        <v>0</v>
      </c>
      <c r="BD449" s="323">
        <v>0</v>
      </c>
      <c r="BE449" s="323">
        <v>0</v>
      </c>
      <c r="BF449" s="323">
        <v>0</v>
      </c>
    </row>
    <row r="450" spans="6:58" s="283" customFormat="1">
      <c r="F450" s="284"/>
      <c r="G450" s="321">
        <v>35</v>
      </c>
      <c r="H450" s="323">
        <v>0</v>
      </c>
      <c r="I450" s="323">
        <v>0</v>
      </c>
      <c r="J450" s="323">
        <v>0</v>
      </c>
      <c r="K450" s="323">
        <v>0</v>
      </c>
      <c r="L450" s="323">
        <v>0</v>
      </c>
      <c r="M450" s="323">
        <v>0</v>
      </c>
      <c r="N450" s="323">
        <v>0</v>
      </c>
      <c r="O450" s="323">
        <v>0</v>
      </c>
      <c r="P450" s="323">
        <v>0</v>
      </c>
      <c r="Q450" s="323">
        <v>0</v>
      </c>
      <c r="R450" s="323">
        <v>0</v>
      </c>
      <c r="S450" s="323">
        <v>0</v>
      </c>
      <c r="T450" s="323">
        <v>0</v>
      </c>
      <c r="U450" s="323">
        <v>0</v>
      </c>
      <c r="V450" s="323">
        <v>0</v>
      </c>
      <c r="W450" s="323">
        <v>0</v>
      </c>
      <c r="X450" s="323">
        <v>0</v>
      </c>
      <c r="Y450" s="323">
        <v>0</v>
      </c>
      <c r="Z450" s="323">
        <v>0</v>
      </c>
      <c r="AA450" s="323">
        <v>0</v>
      </c>
      <c r="AB450" s="323">
        <v>0</v>
      </c>
      <c r="AC450" s="323">
        <v>0</v>
      </c>
      <c r="AD450" s="323">
        <v>0</v>
      </c>
      <c r="AE450" s="323">
        <v>0</v>
      </c>
      <c r="AF450" s="323">
        <v>0</v>
      </c>
      <c r="AG450" s="323">
        <v>0</v>
      </c>
      <c r="AH450" s="323">
        <v>0</v>
      </c>
      <c r="AI450" s="323">
        <v>0</v>
      </c>
      <c r="AJ450" s="323">
        <v>0</v>
      </c>
      <c r="AK450" s="323">
        <v>0</v>
      </c>
      <c r="AL450" s="323">
        <v>0</v>
      </c>
      <c r="AM450" s="323">
        <v>0</v>
      </c>
      <c r="AN450" s="323">
        <v>0</v>
      </c>
      <c r="AO450" s="323">
        <v>0</v>
      </c>
      <c r="AP450" s="323">
        <v>0</v>
      </c>
      <c r="AQ450" s="323">
        <v>0</v>
      </c>
      <c r="AR450" s="323">
        <v>0</v>
      </c>
      <c r="AS450" s="323">
        <v>0</v>
      </c>
      <c r="AT450" s="323">
        <v>0</v>
      </c>
      <c r="AU450" s="323">
        <v>0</v>
      </c>
      <c r="AV450" s="323">
        <v>0</v>
      </c>
      <c r="AW450" s="323">
        <v>0</v>
      </c>
      <c r="AX450" s="323">
        <v>0</v>
      </c>
      <c r="AY450" s="323">
        <v>0</v>
      </c>
      <c r="AZ450" s="323">
        <v>0</v>
      </c>
      <c r="BA450" s="323">
        <v>0</v>
      </c>
      <c r="BB450" s="323">
        <v>0</v>
      </c>
      <c r="BC450" s="323">
        <v>0</v>
      </c>
      <c r="BD450" s="323">
        <v>0</v>
      </c>
      <c r="BE450" s="323">
        <v>0</v>
      </c>
      <c r="BF450" s="323">
        <v>0</v>
      </c>
    </row>
    <row r="451" spans="6:58" s="283" customFormat="1">
      <c r="F451" s="284"/>
      <c r="G451" s="321">
        <v>36</v>
      </c>
      <c r="H451" s="323">
        <v>0</v>
      </c>
      <c r="I451" s="323">
        <v>0</v>
      </c>
      <c r="J451" s="323">
        <v>0</v>
      </c>
      <c r="K451" s="323">
        <v>0</v>
      </c>
      <c r="L451" s="323">
        <v>0</v>
      </c>
      <c r="M451" s="323">
        <v>0</v>
      </c>
      <c r="N451" s="323">
        <v>0</v>
      </c>
      <c r="O451" s="323">
        <v>0</v>
      </c>
      <c r="P451" s="323">
        <v>0</v>
      </c>
      <c r="Q451" s="323">
        <v>0</v>
      </c>
      <c r="R451" s="323">
        <v>0</v>
      </c>
      <c r="S451" s="323">
        <v>0</v>
      </c>
      <c r="T451" s="323">
        <v>0</v>
      </c>
      <c r="U451" s="323">
        <v>0</v>
      </c>
      <c r="V451" s="323">
        <v>0</v>
      </c>
      <c r="W451" s="323">
        <v>0</v>
      </c>
      <c r="X451" s="323">
        <v>0</v>
      </c>
      <c r="Y451" s="323">
        <v>0</v>
      </c>
      <c r="Z451" s="323">
        <v>0</v>
      </c>
      <c r="AA451" s="323">
        <v>0</v>
      </c>
      <c r="AB451" s="323">
        <v>0</v>
      </c>
      <c r="AC451" s="323">
        <v>0</v>
      </c>
      <c r="AD451" s="323">
        <v>0</v>
      </c>
      <c r="AE451" s="323">
        <v>0</v>
      </c>
      <c r="AF451" s="323">
        <v>0</v>
      </c>
      <c r="AG451" s="323">
        <v>0</v>
      </c>
      <c r="AH451" s="323">
        <v>0</v>
      </c>
      <c r="AI451" s="323">
        <v>0</v>
      </c>
      <c r="AJ451" s="323">
        <v>0</v>
      </c>
      <c r="AK451" s="323">
        <v>0</v>
      </c>
      <c r="AL451" s="323">
        <v>0</v>
      </c>
      <c r="AM451" s="323">
        <v>0</v>
      </c>
      <c r="AN451" s="323">
        <v>0</v>
      </c>
      <c r="AO451" s="323">
        <v>0</v>
      </c>
      <c r="AP451" s="323">
        <v>0</v>
      </c>
      <c r="AQ451" s="323">
        <v>0</v>
      </c>
      <c r="AR451" s="323">
        <v>0</v>
      </c>
      <c r="AS451" s="323">
        <v>0</v>
      </c>
      <c r="AT451" s="323">
        <v>0</v>
      </c>
      <c r="AU451" s="323">
        <v>0</v>
      </c>
      <c r="AV451" s="323">
        <v>0</v>
      </c>
      <c r="AW451" s="323">
        <v>0</v>
      </c>
      <c r="AX451" s="323">
        <v>0</v>
      </c>
      <c r="AY451" s="323">
        <v>0</v>
      </c>
      <c r="AZ451" s="323">
        <v>0</v>
      </c>
      <c r="BA451" s="323">
        <v>0</v>
      </c>
      <c r="BB451" s="323">
        <v>0</v>
      </c>
      <c r="BC451" s="323">
        <v>0</v>
      </c>
      <c r="BD451" s="323">
        <v>0</v>
      </c>
      <c r="BE451" s="323">
        <v>0</v>
      </c>
      <c r="BF451" s="323">
        <v>0</v>
      </c>
    </row>
    <row r="452" spans="6:58" s="283" customFormat="1">
      <c r="F452" s="284"/>
      <c r="G452" s="321">
        <v>37</v>
      </c>
      <c r="H452" s="323">
        <v>0</v>
      </c>
      <c r="I452" s="323">
        <v>0</v>
      </c>
      <c r="J452" s="323">
        <v>0</v>
      </c>
      <c r="K452" s="323">
        <v>0</v>
      </c>
      <c r="L452" s="323">
        <v>0</v>
      </c>
      <c r="M452" s="323">
        <v>0</v>
      </c>
      <c r="N452" s="323">
        <v>0</v>
      </c>
      <c r="O452" s="323">
        <v>0</v>
      </c>
      <c r="P452" s="323">
        <v>0</v>
      </c>
      <c r="Q452" s="323">
        <v>0</v>
      </c>
      <c r="R452" s="323">
        <v>0</v>
      </c>
      <c r="S452" s="323">
        <v>0</v>
      </c>
      <c r="T452" s="323">
        <v>0</v>
      </c>
      <c r="U452" s="323">
        <v>0</v>
      </c>
      <c r="V452" s="323">
        <v>0</v>
      </c>
      <c r="W452" s="323">
        <v>0</v>
      </c>
      <c r="X452" s="323">
        <v>0</v>
      </c>
      <c r="Y452" s="323">
        <v>0</v>
      </c>
      <c r="Z452" s="323">
        <v>0</v>
      </c>
      <c r="AA452" s="323">
        <v>0</v>
      </c>
      <c r="AB452" s="323">
        <v>0</v>
      </c>
      <c r="AC452" s="323">
        <v>0</v>
      </c>
      <c r="AD452" s="323">
        <v>0</v>
      </c>
      <c r="AE452" s="323">
        <v>0</v>
      </c>
      <c r="AF452" s="323">
        <v>0</v>
      </c>
      <c r="AG452" s="323">
        <v>0</v>
      </c>
      <c r="AH452" s="323">
        <v>0</v>
      </c>
      <c r="AI452" s="323">
        <v>0</v>
      </c>
      <c r="AJ452" s="323">
        <v>0</v>
      </c>
      <c r="AK452" s="323">
        <v>0</v>
      </c>
      <c r="AL452" s="323">
        <v>0</v>
      </c>
      <c r="AM452" s="323">
        <v>0</v>
      </c>
      <c r="AN452" s="323">
        <v>0</v>
      </c>
      <c r="AO452" s="323">
        <v>0</v>
      </c>
      <c r="AP452" s="323">
        <v>0</v>
      </c>
      <c r="AQ452" s="323">
        <v>0</v>
      </c>
      <c r="AR452" s="323">
        <v>0</v>
      </c>
      <c r="AS452" s="323">
        <v>0</v>
      </c>
      <c r="AT452" s="323">
        <v>0</v>
      </c>
      <c r="AU452" s="323">
        <v>0</v>
      </c>
      <c r="AV452" s="323">
        <v>0</v>
      </c>
      <c r="AW452" s="323">
        <v>0</v>
      </c>
      <c r="AX452" s="323">
        <v>0</v>
      </c>
      <c r="AY452" s="323">
        <v>0</v>
      </c>
      <c r="AZ452" s="323">
        <v>0</v>
      </c>
      <c r="BA452" s="323">
        <v>0</v>
      </c>
      <c r="BB452" s="323">
        <v>0</v>
      </c>
      <c r="BC452" s="323">
        <v>0</v>
      </c>
      <c r="BD452" s="323">
        <v>0</v>
      </c>
      <c r="BE452" s="323">
        <v>0</v>
      </c>
      <c r="BF452" s="323">
        <v>0</v>
      </c>
    </row>
    <row r="453" spans="6:58" s="283" customFormat="1">
      <c r="F453" s="284"/>
      <c r="G453" s="321">
        <v>38</v>
      </c>
      <c r="H453" s="323">
        <v>0</v>
      </c>
      <c r="I453" s="323">
        <v>0</v>
      </c>
      <c r="J453" s="323">
        <v>0</v>
      </c>
      <c r="K453" s="323">
        <v>0</v>
      </c>
      <c r="L453" s="323">
        <v>0</v>
      </c>
      <c r="M453" s="323">
        <v>0</v>
      </c>
      <c r="N453" s="323">
        <v>0</v>
      </c>
      <c r="O453" s="323">
        <v>0</v>
      </c>
      <c r="P453" s="323">
        <v>0</v>
      </c>
      <c r="Q453" s="323">
        <v>0</v>
      </c>
      <c r="R453" s="323">
        <v>0</v>
      </c>
      <c r="S453" s="323">
        <v>0</v>
      </c>
      <c r="T453" s="323">
        <v>0</v>
      </c>
      <c r="U453" s="323">
        <v>0</v>
      </c>
      <c r="V453" s="323">
        <v>0</v>
      </c>
      <c r="W453" s="323">
        <v>0</v>
      </c>
      <c r="X453" s="323">
        <v>0</v>
      </c>
      <c r="Y453" s="323">
        <v>0</v>
      </c>
      <c r="Z453" s="323">
        <v>0</v>
      </c>
      <c r="AA453" s="323">
        <v>0</v>
      </c>
      <c r="AB453" s="323">
        <v>0</v>
      </c>
      <c r="AC453" s="323">
        <v>0</v>
      </c>
      <c r="AD453" s="323">
        <v>0</v>
      </c>
      <c r="AE453" s="323">
        <v>0</v>
      </c>
      <c r="AF453" s="323">
        <v>0</v>
      </c>
      <c r="AG453" s="323">
        <v>0</v>
      </c>
      <c r="AH453" s="323">
        <v>0</v>
      </c>
      <c r="AI453" s="323">
        <v>0</v>
      </c>
      <c r="AJ453" s="323">
        <v>0</v>
      </c>
      <c r="AK453" s="323">
        <v>0</v>
      </c>
      <c r="AL453" s="323">
        <v>0</v>
      </c>
      <c r="AM453" s="323">
        <v>0</v>
      </c>
      <c r="AN453" s="323">
        <v>0</v>
      </c>
      <c r="AO453" s="323">
        <v>0</v>
      </c>
      <c r="AP453" s="323">
        <v>0</v>
      </c>
      <c r="AQ453" s="323">
        <v>0</v>
      </c>
      <c r="AR453" s="323">
        <v>0</v>
      </c>
      <c r="AS453" s="323">
        <v>0</v>
      </c>
      <c r="AT453" s="323">
        <v>0</v>
      </c>
      <c r="AU453" s="323">
        <v>0</v>
      </c>
      <c r="AV453" s="323">
        <v>0</v>
      </c>
      <c r="AW453" s="323">
        <v>0</v>
      </c>
      <c r="AX453" s="323">
        <v>0</v>
      </c>
      <c r="AY453" s="323">
        <v>0</v>
      </c>
      <c r="AZ453" s="323">
        <v>0</v>
      </c>
      <c r="BA453" s="323">
        <v>0</v>
      </c>
      <c r="BB453" s="323">
        <v>0</v>
      </c>
      <c r="BC453" s="323">
        <v>0</v>
      </c>
      <c r="BD453" s="323">
        <v>0</v>
      </c>
      <c r="BE453" s="323">
        <v>0</v>
      </c>
      <c r="BF453" s="323">
        <v>0</v>
      </c>
    </row>
    <row r="454" spans="6:58" s="283" customFormat="1">
      <c r="F454" s="284"/>
      <c r="G454" s="321">
        <v>39</v>
      </c>
      <c r="H454" s="323">
        <v>0</v>
      </c>
      <c r="I454" s="323">
        <v>0</v>
      </c>
      <c r="J454" s="323">
        <v>0</v>
      </c>
      <c r="K454" s="323">
        <v>0</v>
      </c>
      <c r="L454" s="323">
        <v>0</v>
      </c>
      <c r="M454" s="323">
        <v>0</v>
      </c>
      <c r="N454" s="323">
        <v>0</v>
      </c>
      <c r="O454" s="323">
        <v>0</v>
      </c>
      <c r="P454" s="323">
        <v>0</v>
      </c>
      <c r="Q454" s="323">
        <v>0</v>
      </c>
      <c r="R454" s="323">
        <v>0</v>
      </c>
      <c r="S454" s="323">
        <v>0</v>
      </c>
      <c r="T454" s="323">
        <v>0</v>
      </c>
      <c r="U454" s="323">
        <v>0</v>
      </c>
      <c r="V454" s="323">
        <v>0</v>
      </c>
      <c r="W454" s="323">
        <v>0</v>
      </c>
      <c r="X454" s="323">
        <v>0</v>
      </c>
      <c r="Y454" s="323">
        <v>0</v>
      </c>
      <c r="Z454" s="323">
        <v>0</v>
      </c>
      <c r="AA454" s="323">
        <v>0</v>
      </c>
      <c r="AB454" s="323">
        <v>0</v>
      </c>
      <c r="AC454" s="323">
        <v>0</v>
      </c>
      <c r="AD454" s="323">
        <v>0</v>
      </c>
      <c r="AE454" s="323">
        <v>0</v>
      </c>
      <c r="AF454" s="323">
        <v>0</v>
      </c>
      <c r="AG454" s="323">
        <v>0</v>
      </c>
      <c r="AH454" s="323">
        <v>0</v>
      </c>
      <c r="AI454" s="323">
        <v>0</v>
      </c>
      <c r="AJ454" s="323">
        <v>0</v>
      </c>
      <c r="AK454" s="323">
        <v>0</v>
      </c>
      <c r="AL454" s="323">
        <v>0</v>
      </c>
      <c r="AM454" s="323">
        <v>0</v>
      </c>
      <c r="AN454" s="323">
        <v>0</v>
      </c>
      <c r="AO454" s="323">
        <v>0</v>
      </c>
      <c r="AP454" s="323">
        <v>0</v>
      </c>
      <c r="AQ454" s="323">
        <v>0</v>
      </c>
      <c r="AR454" s="323">
        <v>0</v>
      </c>
      <c r="AS454" s="323">
        <v>0</v>
      </c>
      <c r="AT454" s="323">
        <v>0</v>
      </c>
      <c r="AU454" s="323">
        <v>0</v>
      </c>
      <c r="AV454" s="323">
        <v>0</v>
      </c>
      <c r="AW454" s="323">
        <v>0</v>
      </c>
      <c r="AX454" s="323">
        <v>0</v>
      </c>
      <c r="AY454" s="323">
        <v>0</v>
      </c>
      <c r="AZ454" s="323">
        <v>0</v>
      </c>
      <c r="BA454" s="323">
        <v>0</v>
      </c>
      <c r="BB454" s="323">
        <v>0</v>
      </c>
      <c r="BC454" s="323">
        <v>0</v>
      </c>
      <c r="BD454" s="323">
        <v>0</v>
      </c>
      <c r="BE454" s="323">
        <v>0</v>
      </c>
      <c r="BF454" s="323">
        <v>0</v>
      </c>
    </row>
    <row r="455" spans="6:58" s="283" customFormat="1">
      <c r="F455" s="284"/>
      <c r="G455" s="321">
        <v>40</v>
      </c>
      <c r="H455" s="323">
        <v>0</v>
      </c>
      <c r="I455" s="323">
        <v>0</v>
      </c>
      <c r="J455" s="323">
        <v>0</v>
      </c>
      <c r="K455" s="323">
        <v>0</v>
      </c>
      <c r="L455" s="323">
        <v>0</v>
      </c>
      <c r="M455" s="323">
        <v>0</v>
      </c>
      <c r="N455" s="323">
        <v>0</v>
      </c>
      <c r="O455" s="323">
        <v>0</v>
      </c>
      <c r="P455" s="323">
        <v>0</v>
      </c>
      <c r="Q455" s="323">
        <v>0</v>
      </c>
      <c r="R455" s="323">
        <v>0</v>
      </c>
      <c r="S455" s="323">
        <v>0</v>
      </c>
      <c r="T455" s="323">
        <v>0</v>
      </c>
      <c r="U455" s="323">
        <v>0</v>
      </c>
      <c r="V455" s="323">
        <v>0</v>
      </c>
      <c r="W455" s="323">
        <v>0</v>
      </c>
      <c r="X455" s="323">
        <v>0</v>
      </c>
      <c r="Y455" s="323">
        <v>0</v>
      </c>
      <c r="Z455" s="323">
        <v>0</v>
      </c>
      <c r="AA455" s="323">
        <v>0</v>
      </c>
      <c r="AB455" s="323">
        <v>0</v>
      </c>
      <c r="AC455" s="323">
        <v>0</v>
      </c>
      <c r="AD455" s="323">
        <v>0</v>
      </c>
      <c r="AE455" s="323">
        <v>0</v>
      </c>
      <c r="AF455" s="323">
        <v>0</v>
      </c>
      <c r="AG455" s="323">
        <v>0</v>
      </c>
      <c r="AH455" s="323">
        <v>0</v>
      </c>
      <c r="AI455" s="323">
        <v>0</v>
      </c>
      <c r="AJ455" s="323">
        <v>0</v>
      </c>
      <c r="AK455" s="323">
        <v>0</v>
      </c>
      <c r="AL455" s="323">
        <v>0</v>
      </c>
      <c r="AM455" s="323">
        <v>0</v>
      </c>
      <c r="AN455" s="323">
        <v>0</v>
      </c>
      <c r="AO455" s="323">
        <v>0</v>
      </c>
      <c r="AP455" s="323">
        <v>0</v>
      </c>
      <c r="AQ455" s="323">
        <v>0</v>
      </c>
      <c r="AR455" s="323">
        <v>0</v>
      </c>
      <c r="AS455" s="323">
        <v>0</v>
      </c>
      <c r="AT455" s="323">
        <v>0</v>
      </c>
      <c r="AU455" s="323">
        <v>0</v>
      </c>
      <c r="AV455" s="323">
        <v>0</v>
      </c>
      <c r="AW455" s="323">
        <v>0</v>
      </c>
      <c r="AX455" s="323">
        <v>0</v>
      </c>
      <c r="AY455" s="323">
        <v>0</v>
      </c>
      <c r="AZ455" s="323">
        <v>0</v>
      </c>
      <c r="BA455" s="323">
        <v>0</v>
      </c>
      <c r="BB455" s="323">
        <v>0</v>
      </c>
      <c r="BC455" s="323">
        <v>0</v>
      </c>
      <c r="BD455" s="323">
        <v>0</v>
      </c>
      <c r="BE455" s="323">
        <v>0</v>
      </c>
      <c r="BF455" s="323">
        <v>0</v>
      </c>
    </row>
    <row r="456" spans="6:58" s="283" customFormat="1">
      <c r="F456" s="284"/>
      <c r="G456" s="321">
        <v>41</v>
      </c>
      <c r="H456" s="323">
        <v>0</v>
      </c>
      <c r="I456" s="323">
        <v>0</v>
      </c>
      <c r="J456" s="323">
        <v>0</v>
      </c>
      <c r="K456" s="323">
        <v>0</v>
      </c>
      <c r="L456" s="323">
        <v>0</v>
      </c>
      <c r="M456" s="323">
        <v>0</v>
      </c>
      <c r="N456" s="323">
        <v>0</v>
      </c>
      <c r="O456" s="323">
        <v>0</v>
      </c>
      <c r="P456" s="323">
        <v>0</v>
      </c>
      <c r="Q456" s="323">
        <v>0</v>
      </c>
      <c r="R456" s="323">
        <v>0</v>
      </c>
      <c r="S456" s="323">
        <v>0</v>
      </c>
      <c r="T456" s="323">
        <v>0</v>
      </c>
      <c r="U456" s="323">
        <v>0</v>
      </c>
      <c r="V456" s="323">
        <v>0</v>
      </c>
      <c r="W456" s="323">
        <v>0</v>
      </c>
      <c r="X456" s="323">
        <v>0</v>
      </c>
      <c r="Y456" s="323">
        <v>0</v>
      </c>
      <c r="Z456" s="323">
        <v>0</v>
      </c>
      <c r="AA456" s="323">
        <v>0</v>
      </c>
      <c r="AB456" s="323">
        <v>0</v>
      </c>
      <c r="AC456" s="323">
        <v>0</v>
      </c>
      <c r="AD456" s="323">
        <v>0</v>
      </c>
      <c r="AE456" s="323">
        <v>0</v>
      </c>
      <c r="AF456" s="323">
        <v>0</v>
      </c>
      <c r="AG456" s="323">
        <v>0</v>
      </c>
      <c r="AH456" s="323">
        <v>0</v>
      </c>
      <c r="AI456" s="323">
        <v>0</v>
      </c>
      <c r="AJ456" s="323">
        <v>0</v>
      </c>
      <c r="AK456" s="323">
        <v>0</v>
      </c>
      <c r="AL456" s="323">
        <v>0</v>
      </c>
      <c r="AM456" s="323">
        <v>0</v>
      </c>
      <c r="AN456" s="323">
        <v>0</v>
      </c>
      <c r="AO456" s="323">
        <v>0</v>
      </c>
      <c r="AP456" s="323">
        <v>0</v>
      </c>
      <c r="AQ456" s="323">
        <v>0</v>
      </c>
      <c r="AR456" s="323">
        <v>0</v>
      </c>
      <c r="AS456" s="323">
        <v>0</v>
      </c>
      <c r="AT456" s="323">
        <v>0</v>
      </c>
      <c r="AU456" s="323">
        <v>0</v>
      </c>
      <c r="AV456" s="323">
        <v>0</v>
      </c>
      <c r="AW456" s="323">
        <v>0</v>
      </c>
      <c r="AX456" s="323">
        <v>0</v>
      </c>
      <c r="AY456" s="323">
        <v>0</v>
      </c>
      <c r="AZ456" s="323">
        <v>0</v>
      </c>
      <c r="BA456" s="323">
        <v>0</v>
      </c>
      <c r="BB456" s="323">
        <v>0</v>
      </c>
      <c r="BC456" s="323">
        <v>0</v>
      </c>
      <c r="BD456" s="323">
        <v>0</v>
      </c>
      <c r="BE456" s="323">
        <v>0</v>
      </c>
      <c r="BF456" s="323">
        <v>0</v>
      </c>
    </row>
    <row r="457" spans="6:58" s="283" customFormat="1">
      <c r="F457" s="284"/>
      <c r="G457" s="321">
        <v>42</v>
      </c>
      <c r="H457" s="323">
        <v>0</v>
      </c>
      <c r="I457" s="323">
        <v>0</v>
      </c>
      <c r="J457" s="323">
        <v>0</v>
      </c>
      <c r="K457" s="323">
        <v>0</v>
      </c>
      <c r="L457" s="323">
        <v>0</v>
      </c>
      <c r="M457" s="323">
        <v>0</v>
      </c>
      <c r="N457" s="323">
        <v>0</v>
      </c>
      <c r="O457" s="323">
        <v>0</v>
      </c>
      <c r="P457" s="323">
        <v>0</v>
      </c>
      <c r="Q457" s="323">
        <v>0</v>
      </c>
      <c r="R457" s="323">
        <v>0</v>
      </c>
      <c r="S457" s="323">
        <v>0</v>
      </c>
      <c r="T457" s="323">
        <v>0</v>
      </c>
      <c r="U457" s="323">
        <v>0</v>
      </c>
      <c r="V457" s="323">
        <v>0</v>
      </c>
      <c r="W457" s="323">
        <v>0</v>
      </c>
      <c r="X457" s="323">
        <v>0</v>
      </c>
      <c r="Y457" s="323">
        <v>0</v>
      </c>
      <c r="Z457" s="323">
        <v>0</v>
      </c>
      <c r="AA457" s="323">
        <v>0</v>
      </c>
      <c r="AB457" s="323">
        <v>0</v>
      </c>
      <c r="AC457" s="323">
        <v>0</v>
      </c>
      <c r="AD457" s="323">
        <v>0</v>
      </c>
      <c r="AE457" s="323">
        <v>0</v>
      </c>
      <c r="AF457" s="323">
        <v>0</v>
      </c>
      <c r="AG457" s="323">
        <v>0</v>
      </c>
      <c r="AH457" s="323">
        <v>0</v>
      </c>
      <c r="AI457" s="323">
        <v>0</v>
      </c>
      <c r="AJ457" s="323">
        <v>0</v>
      </c>
      <c r="AK457" s="323">
        <v>0</v>
      </c>
      <c r="AL457" s="323">
        <v>0</v>
      </c>
      <c r="AM457" s="323">
        <v>0</v>
      </c>
      <c r="AN457" s="323">
        <v>0</v>
      </c>
      <c r="AO457" s="323">
        <v>0</v>
      </c>
      <c r="AP457" s="323">
        <v>0</v>
      </c>
      <c r="AQ457" s="323">
        <v>0</v>
      </c>
      <c r="AR457" s="323">
        <v>0</v>
      </c>
      <c r="AS457" s="323">
        <v>0</v>
      </c>
      <c r="AT457" s="323">
        <v>0</v>
      </c>
      <c r="AU457" s="323">
        <v>0</v>
      </c>
      <c r="AV457" s="323">
        <v>0</v>
      </c>
      <c r="AW457" s="323">
        <v>0</v>
      </c>
      <c r="AX457" s="323">
        <v>0</v>
      </c>
      <c r="AY457" s="323">
        <v>0</v>
      </c>
      <c r="AZ457" s="323">
        <v>0</v>
      </c>
      <c r="BA457" s="323">
        <v>0</v>
      </c>
      <c r="BB457" s="323">
        <v>0</v>
      </c>
      <c r="BC457" s="323">
        <v>0</v>
      </c>
      <c r="BD457" s="323">
        <v>0</v>
      </c>
      <c r="BE457" s="323">
        <v>0</v>
      </c>
      <c r="BF457" s="323">
        <v>0</v>
      </c>
    </row>
    <row r="458" spans="6:58" s="283" customFormat="1">
      <c r="F458" s="284"/>
      <c r="G458" s="321">
        <v>43</v>
      </c>
      <c r="H458" s="323">
        <v>0</v>
      </c>
      <c r="I458" s="323">
        <v>0</v>
      </c>
      <c r="J458" s="323">
        <v>0</v>
      </c>
      <c r="K458" s="323">
        <v>0</v>
      </c>
      <c r="L458" s="323">
        <v>0</v>
      </c>
      <c r="M458" s="323">
        <v>0</v>
      </c>
      <c r="N458" s="323">
        <v>0</v>
      </c>
      <c r="O458" s="323">
        <v>0</v>
      </c>
      <c r="P458" s="323">
        <v>0</v>
      </c>
      <c r="Q458" s="323">
        <v>0</v>
      </c>
      <c r="R458" s="323">
        <v>0</v>
      </c>
      <c r="S458" s="323">
        <v>0</v>
      </c>
      <c r="T458" s="323">
        <v>0</v>
      </c>
      <c r="U458" s="323">
        <v>0</v>
      </c>
      <c r="V458" s="323">
        <v>0</v>
      </c>
      <c r="W458" s="323">
        <v>0</v>
      </c>
      <c r="X458" s="323">
        <v>0</v>
      </c>
      <c r="Y458" s="323">
        <v>0</v>
      </c>
      <c r="Z458" s="323">
        <v>0</v>
      </c>
      <c r="AA458" s="323">
        <v>0</v>
      </c>
      <c r="AB458" s="323">
        <v>0</v>
      </c>
      <c r="AC458" s="323">
        <v>0</v>
      </c>
      <c r="AD458" s="323">
        <v>0</v>
      </c>
      <c r="AE458" s="323">
        <v>0</v>
      </c>
      <c r="AF458" s="323">
        <v>0</v>
      </c>
      <c r="AG458" s="323">
        <v>0</v>
      </c>
      <c r="AH458" s="323">
        <v>0</v>
      </c>
      <c r="AI458" s="323">
        <v>0</v>
      </c>
      <c r="AJ458" s="323">
        <v>0</v>
      </c>
      <c r="AK458" s="323">
        <v>0</v>
      </c>
      <c r="AL458" s="323">
        <v>0</v>
      </c>
      <c r="AM458" s="323">
        <v>0</v>
      </c>
      <c r="AN458" s="323">
        <v>0</v>
      </c>
      <c r="AO458" s="323">
        <v>0</v>
      </c>
      <c r="AP458" s="323">
        <v>0</v>
      </c>
      <c r="AQ458" s="323">
        <v>0</v>
      </c>
      <c r="AR458" s="323">
        <v>0</v>
      </c>
      <c r="AS458" s="323">
        <v>0</v>
      </c>
      <c r="AT458" s="323">
        <v>0</v>
      </c>
      <c r="AU458" s="323">
        <v>0</v>
      </c>
      <c r="AV458" s="323">
        <v>0</v>
      </c>
      <c r="AW458" s="323">
        <v>0</v>
      </c>
      <c r="AX458" s="323">
        <v>0</v>
      </c>
      <c r="AY458" s="323">
        <v>0</v>
      </c>
      <c r="AZ458" s="323">
        <v>0</v>
      </c>
      <c r="BA458" s="323">
        <v>0</v>
      </c>
      <c r="BB458" s="323">
        <v>0</v>
      </c>
      <c r="BC458" s="323">
        <v>0</v>
      </c>
      <c r="BD458" s="323">
        <v>0</v>
      </c>
      <c r="BE458" s="323">
        <v>0</v>
      </c>
      <c r="BF458" s="323">
        <v>0</v>
      </c>
    </row>
    <row r="459" spans="6:58" s="283" customFormat="1">
      <c r="F459" s="284"/>
      <c r="G459" s="321">
        <v>44</v>
      </c>
      <c r="H459" s="323">
        <v>0</v>
      </c>
      <c r="I459" s="323">
        <v>0</v>
      </c>
      <c r="J459" s="323">
        <v>0</v>
      </c>
      <c r="K459" s="323">
        <v>0</v>
      </c>
      <c r="L459" s="323">
        <v>0</v>
      </c>
      <c r="M459" s="323">
        <v>0</v>
      </c>
      <c r="N459" s="323">
        <v>0</v>
      </c>
      <c r="O459" s="323">
        <v>0</v>
      </c>
      <c r="P459" s="323">
        <v>0</v>
      </c>
      <c r="Q459" s="323">
        <v>0</v>
      </c>
      <c r="R459" s="323">
        <v>0</v>
      </c>
      <c r="S459" s="323">
        <v>0</v>
      </c>
      <c r="T459" s="323">
        <v>0</v>
      </c>
      <c r="U459" s="323">
        <v>0</v>
      </c>
      <c r="V459" s="323">
        <v>0</v>
      </c>
      <c r="W459" s="323">
        <v>0</v>
      </c>
      <c r="X459" s="323">
        <v>0</v>
      </c>
      <c r="Y459" s="323">
        <v>0</v>
      </c>
      <c r="Z459" s="323">
        <v>0</v>
      </c>
      <c r="AA459" s="323">
        <v>0</v>
      </c>
      <c r="AB459" s="323">
        <v>0</v>
      </c>
      <c r="AC459" s="323">
        <v>0</v>
      </c>
      <c r="AD459" s="323">
        <v>0</v>
      </c>
      <c r="AE459" s="323">
        <v>0</v>
      </c>
      <c r="AF459" s="323">
        <v>0</v>
      </c>
      <c r="AG459" s="323">
        <v>0</v>
      </c>
      <c r="AH459" s="323">
        <v>0</v>
      </c>
      <c r="AI459" s="323">
        <v>0</v>
      </c>
      <c r="AJ459" s="323">
        <v>0</v>
      </c>
      <c r="AK459" s="323">
        <v>0</v>
      </c>
      <c r="AL459" s="323">
        <v>0</v>
      </c>
      <c r="AM459" s="323">
        <v>0</v>
      </c>
      <c r="AN459" s="323">
        <v>0</v>
      </c>
      <c r="AO459" s="323">
        <v>0</v>
      </c>
      <c r="AP459" s="323">
        <v>0</v>
      </c>
      <c r="AQ459" s="323">
        <v>0</v>
      </c>
      <c r="AR459" s="323">
        <v>0</v>
      </c>
      <c r="AS459" s="323">
        <v>0</v>
      </c>
      <c r="AT459" s="323">
        <v>0</v>
      </c>
      <c r="AU459" s="323">
        <v>0</v>
      </c>
      <c r="AV459" s="323">
        <v>0</v>
      </c>
      <c r="AW459" s="323">
        <v>0</v>
      </c>
      <c r="AX459" s="323">
        <v>0</v>
      </c>
      <c r="AY459" s="323">
        <v>0</v>
      </c>
      <c r="AZ459" s="323">
        <v>0</v>
      </c>
      <c r="BA459" s="323">
        <v>0</v>
      </c>
      <c r="BB459" s="323">
        <v>0</v>
      </c>
      <c r="BC459" s="323">
        <v>0</v>
      </c>
      <c r="BD459" s="323">
        <v>0</v>
      </c>
      <c r="BE459" s="323">
        <v>0</v>
      </c>
      <c r="BF459" s="323">
        <v>0</v>
      </c>
    </row>
    <row r="460" spans="6:58" s="283" customFormat="1">
      <c r="F460" s="284"/>
      <c r="G460" s="321">
        <v>45</v>
      </c>
      <c r="H460" s="323">
        <v>0</v>
      </c>
      <c r="I460" s="323">
        <v>0</v>
      </c>
      <c r="J460" s="323">
        <v>0</v>
      </c>
      <c r="K460" s="323">
        <v>0</v>
      </c>
      <c r="L460" s="323">
        <v>0</v>
      </c>
      <c r="M460" s="323">
        <v>0</v>
      </c>
      <c r="N460" s="323">
        <v>0</v>
      </c>
      <c r="O460" s="323">
        <v>0</v>
      </c>
      <c r="P460" s="323">
        <v>0</v>
      </c>
      <c r="Q460" s="323">
        <v>0</v>
      </c>
      <c r="R460" s="323">
        <v>0</v>
      </c>
      <c r="S460" s="323">
        <v>0</v>
      </c>
      <c r="T460" s="323">
        <v>0</v>
      </c>
      <c r="U460" s="323">
        <v>0</v>
      </c>
      <c r="V460" s="323">
        <v>0</v>
      </c>
      <c r="W460" s="323">
        <v>0</v>
      </c>
      <c r="X460" s="323">
        <v>0</v>
      </c>
      <c r="Y460" s="323">
        <v>0</v>
      </c>
      <c r="Z460" s="323">
        <v>0</v>
      </c>
      <c r="AA460" s="323">
        <v>0</v>
      </c>
      <c r="AB460" s="323">
        <v>0</v>
      </c>
      <c r="AC460" s="323">
        <v>0</v>
      </c>
      <c r="AD460" s="323">
        <v>0</v>
      </c>
      <c r="AE460" s="323">
        <v>0</v>
      </c>
      <c r="AF460" s="323">
        <v>0</v>
      </c>
      <c r="AG460" s="323">
        <v>0</v>
      </c>
      <c r="AH460" s="323">
        <v>0</v>
      </c>
      <c r="AI460" s="323">
        <v>0</v>
      </c>
      <c r="AJ460" s="323">
        <v>0</v>
      </c>
      <c r="AK460" s="323">
        <v>0</v>
      </c>
      <c r="AL460" s="323">
        <v>0</v>
      </c>
      <c r="AM460" s="323">
        <v>0</v>
      </c>
      <c r="AN460" s="323">
        <v>0</v>
      </c>
      <c r="AO460" s="323">
        <v>0</v>
      </c>
      <c r="AP460" s="323">
        <v>0</v>
      </c>
      <c r="AQ460" s="323">
        <v>0</v>
      </c>
      <c r="AR460" s="323">
        <v>0</v>
      </c>
      <c r="AS460" s="323">
        <v>0</v>
      </c>
      <c r="AT460" s="323">
        <v>0</v>
      </c>
      <c r="AU460" s="323">
        <v>0</v>
      </c>
      <c r="AV460" s="323">
        <v>0</v>
      </c>
      <c r="AW460" s="323">
        <v>0</v>
      </c>
      <c r="AX460" s="323">
        <v>0</v>
      </c>
      <c r="AY460" s="323">
        <v>0</v>
      </c>
      <c r="AZ460" s="323">
        <v>0</v>
      </c>
      <c r="BA460" s="323">
        <v>0</v>
      </c>
      <c r="BB460" s="323">
        <v>0</v>
      </c>
      <c r="BC460" s="323">
        <v>0</v>
      </c>
      <c r="BD460" s="323">
        <v>0</v>
      </c>
      <c r="BE460" s="323">
        <v>0</v>
      </c>
      <c r="BF460" s="323">
        <v>0</v>
      </c>
    </row>
    <row r="461" spans="6:58" s="283" customFormat="1">
      <c r="F461" s="284"/>
      <c r="G461" s="321">
        <v>46</v>
      </c>
      <c r="H461" s="323">
        <v>0</v>
      </c>
      <c r="I461" s="323">
        <v>0</v>
      </c>
      <c r="J461" s="323">
        <v>0</v>
      </c>
      <c r="K461" s="323">
        <v>0</v>
      </c>
      <c r="L461" s="323">
        <v>0</v>
      </c>
      <c r="M461" s="323">
        <v>0</v>
      </c>
      <c r="N461" s="323">
        <v>0</v>
      </c>
      <c r="O461" s="323">
        <v>0</v>
      </c>
      <c r="P461" s="323">
        <v>0</v>
      </c>
      <c r="Q461" s="323">
        <v>0</v>
      </c>
      <c r="R461" s="323">
        <v>0</v>
      </c>
      <c r="S461" s="323">
        <v>0</v>
      </c>
      <c r="T461" s="323">
        <v>0</v>
      </c>
      <c r="U461" s="323">
        <v>0</v>
      </c>
      <c r="V461" s="323">
        <v>0</v>
      </c>
      <c r="W461" s="323">
        <v>0</v>
      </c>
      <c r="X461" s="323">
        <v>0</v>
      </c>
      <c r="Y461" s="323">
        <v>0</v>
      </c>
      <c r="Z461" s="323">
        <v>0</v>
      </c>
      <c r="AA461" s="323">
        <v>0</v>
      </c>
      <c r="AB461" s="323">
        <v>0</v>
      </c>
      <c r="AC461" s="323">
        <v>0</v>
      </c>
      <c r="AD461" s="323">
        <v>0</v>
      </c>
      <c r="AE461" s="323">
        <v>0</v>
      </c>
      <c r="AF461" s="323">
        <v>0</v>
      </c>
      <c r="AG461" s="323">
        <v>0</v>
      </c>
      <c r="AH461" s="323">
        <v>0</v>
      </c>
      <c r="AI461" s="323">
        <v>0</v>
      </c>
      <c r="AJ461" s="323">
        <v>0</v>
      </c>
      <c r="AK461" s="323">
        <v>0</v>
      </c>
      <c r="AL461" s="323">
        <v>0</v>
      </c>
      <c r="AM461" s="323">
        <v>0</v>
      </c>
      <c r="AN461" s="323">
        <v>0</v>
      </c>
      <c r="AO461" s="323">
        <v>0</v>
      </c>
      <c r="AP461" s="323">
        <v>0</v>
      </c>
      <c r="AQ461" s="323">
        <v>0</v>
      </c>
      <c r="AR461" s="323">
        <v>0</v>
      </c>
      <c r="AS461" s="323">
        <v>0</v>
      </c>
      <c r="AT461" s="323">
        <v>0</v>
      </c>
      <c r="AU461" s="323">
        <v>0</v>
      </c>
      <c r="AV461" s="323">
        <v>0</v>
      </c>
      <c r="AW461" s="323">
        <v>0</v>
      </c>
      <c r="AX461" s="323">
        <v>0</v>
      </c>
      <c r="AY461" s="323">
        <v>0</v>
      </c>
      <c r="AZ461" s="323">
        <v>0</v>
      </c>
      <c r="BA461" s="323">
        <v>0</v>
      </c>
      <c r="BB461" s="323">
        <v>0</v>
      </c>
      <c r="BC461" s="323">
        <v>0</v>
      </c>
      <c r="BD461" s="323">
        <v>0</v>
      </c>
      <c r="BE461" s="323">
        <v>0</v>
      </c>
      <c r="BF461" s="323">
        <v>0</v>
      </c>
    </row>
    <row r="462" spans="6:58" s="283" customFormat="1">
      <c r="F462" s="284"/>
      <c r="G462" s="321">
        <v>47</v>
      </c>
      <c r="H462" s="323">
        <v>0</v>
      </c>
      <c r="I462" s="323">
        <v>0</v>
      </c>
      <c r="J462" s="323">
        <v>0</v>
      </c>
      <c r="K462" s="323">
        <v>0</v>
      </c>
      <c r="L462" s="323">
        <v>0</v>
      </c>
      <c r="M462" s="323">
        <v>0</v>
      </c>
      <c r="N462" s="323">
        <v>0</v>
      </c>
      <c r="O462" s="323">
        <v>0</v>
      </c>
      <c r="P462" s="323">
        <v>0</v>
      </c>
      <c r="Q462" s="323">
        <v>0</v>
      </c>
      <c r="R462" s="323">
        <v>0</v>
      </c>
      <c r="S462" s="323">
        <v>0</v>
      </c>
      <c r="T462" s="323">
        <v>0</v>
      </c>
      <c r="U462" s="323">
        <v>0</v>
      </c>
      <c r="V462" s="323">
        <v>0</v>
      </c>
      <c r="W462" s="323">
        <v>0</v>
      </c>
      <c r="X462" s="323">
        <v>0</v>
      </c>
      <c r="Y462" s="323">
        <v>0</v>
      </c>
      <c r="Z462" s="323">
        <v>0</v>
      </c>
      <c r="AA462" s="323">
        <v>0</v>
      </c>
      <c r="AB462" s="323">
        <v>0</v>
      </c>
      <c r="AC462" s="323">
        <v>0</v>
      </c>
      <c r="AD462" s="323">
        <v>0</v>
      </c>
      <c r="AE462" s="323">
        <v>0</v>
      </c>
      <c r="AF462" s="323">
        <v>0</v>
      </c>
      <c r="AG462" s="323">
        <v>0</v>
      </c>
      <c r="AH462" s="323">
        <v>0</v>
      </c>
      <c r="AI462" s="323">
        <v>0</v>
      </c>
      <c r="AJ462" s="323">
        <v>0</v>
      </c>
      <c r="AK462" s="323">
        <v>0</v>
      </c>
      <c r="AL462" s="323">
        <v>0</v>
      </c>
      <c r="AM462" s="323">
        <v>0</v>
      </c>
      <c r="AN462" s="323">
        <v>0</v>
      </c>
      <c r="AO462" s="323">
        <v>0</v>
      </c>
      <c r="AP462" s="323">
        <v>0</v>
      </c>
      <c r="AQ462" s="323">
        <v>0</v>
      </c>
      <c r="AR462" s="323">
        <v>0</v>
      </c>
      <c r="AS462" s="323">
        <v>0</v>
      </c>
      <c r="AT462" s="323">
        <v>0</v>
      </c>
      <c r="AU462" s="323">
        <v>0</v>
      </c>
      <c r="AV462" s="323">
        <v>0</v>
      </c>
      <c r="AW462" s="323">
        <v>0</v>
      </c>
      <c r="AX462" s="323">
        <v>0</v>
      </c>
      <c r="AY462" s="323">
        <v>0</v>
      </c>
      <c r="AZ462" s="323">
        <v>0</v>
      </c>
      <c r="BA462" s="323">
        <v>0</v>
      </c>
      <c r="BB462" s="323">
        <v>0</v>
      </c>
      <c r="BC462" s="323">
        <v>0</v>
      </c>
      <c r="BD462" s="323">
        <v>0</v>
      </c>
      <c r="BE462" s="323">
        <v>0</v>
      </c>
      <c r="BF462" s="323">
        <v>0</v>
      </c>
    </row>
    <row r="463" spans="6:58" s="283" customFormat="1">
      <c r="F463" s="284"/>
      <c r="G463" s="321">
        <v>48</v>
      </c>
      <c r="H463" s="323">
        <v>0</v>
      </c>
      <c r="I463" s="323">
        <v>0</v>
      </c>
      <c r="J463" s="323">
        <v>0</v>
      </c>
      <c r="K463" s="323">
        <v>0</v>
      </c>
      <c r="L463" s="323">
        <v>0</v>
      </c>
      <c r="M463" s="323">
        <v>0</v>
      </c>
      <c r="N463" s="323">
        <v>0</v>
      </c>
      <c r="O463" s="323">
        <v>0</v>
      </c>
      <c r="P463" s="323">
        <v>0</v>
      </c>
      <c r="Q463" s="323">
        <v>0</v>
      </c>
      <c r="R463" s="323">
        <v>0</v>
      </c>
      <c r="S463" s="323">
        <v>0</v>
      </c>
      <c r="T463" s="323">
        <v>0</v>
      </c>
      <c r="U463" s="323">
        <v>0</v>
      </c>
      <c r="V463" s="323">
        <v>0</v>
      </c>
      <c r="W463" s="323">
        <v>0</v>
      </c>
      <c r="X463" s="323">
        <v>0</v>
      </c>
      <c r="Y463" s="323">
        <v>0</v>
      </c>
      <c r="Z463" s="323">
        <v>0</v>
      </c>
      <c r="AA463" s="323">
        <v>0</v>
      </c>
      <c r="AB463" s="323">
        <v>0</v>
      </c>
      <c r="AC463" s="323">
        <v>0</v>
      </c>
      <c r="AD463" s="323">
        <v>0</v>
      </c>
      <c r="AE463" s="323">
        <v>0</v>
      </c>
      <c r="AF463" s="323">
        <v>0</v>
      </c>
      <c r="AG463" s="323">
        <v>0</v>
      </c>
      <c r="AH463" s="323">
        <v>0</v>
      </c>
      <c r="AI463" s="323">
        <v>0</v>
      </c>
      <c r="AJ463" s="323">
        <v>0</v>
      </c>
      <c r="AK463" s="323">
        <v>0</v>
      </c>
      <c r="AL463" s="323">
        <v>0</v>
      </c>
      <c r="AM463" s="323">
        <v>0</v>
      </c>
      <c r="AN463" s="323">
        <v>0</v>
      </c>
      <c r="AO463" s="323">
        <v>0</v>
      </c>
      <c r="AP463" s="323">
        <v>0</v>
      </c>
      <c r="AQ463" s="323">
        <v>0</v>
      </c>
      <c r="AR463" s="323">
        <v>0</v>
      </c>
      <c r="AS463" s="323">
        <v>0</v>
      </c>
      <c r="AT463" s="323">
        <v>0</v>
      </c>
      <c r="AU463" s="323">
        <v>0</v>
      </c>
      <c r="AV463" s="323">
        <v>0</v>
      </c>
      <c r="AW463" s="323">
        <v>0</v>
      </c>
      <c r="AX463" s="323">
        <v>0</v>
      </c>
      <c r="AY463" s="323">
        <v>0</v>
      </c>
      <c r="AZ463" s="323">
        <v>0</v>
      </c>
      <c r="BA463" s="323">
        <v>0</v>
      </c>
      <c r="BB463" s="323">
        <v>0</v>
      </c>
      <c r="BC463" s="323">
        <v>0</v>
      </c>
      <c r="BD463" s="323">
        <v>0</v>
      </c>
      <c r="BE463" s="323">
        <v>0</v>
      </c>
      <c r="BF463" s="323">
        <v>0</v>
      </c>
    </row>
    <row r="464" spans="6:58" s="283" customFormat="1">
      <c r="F464" s="284"/>
      <c r="G464" s="321">
        <v>49</v>
      </c>
      <c r="H464" s="323">
        <v>0</v>
      </c>
      <c r="I464" s="323">
        <v>0</v>
      </c>
      <c r="J464" s="323">
        <v>0</v>
      </c>
      <c r="K464" s="323">
        <v>0</v>
      </c>
      <c r="L464" s="323">
        <v>0</v>
      </c>
      <c r="M464" s="323">
        <v>0</v>
      </c>
      <c r="N464" s="323">
        <v>0</v>
      </c>
      <c r="O464" s="323">
        <v>0</v>
      </c>
      <c r="P464" s="323">
        <v>0</v>
      </c>
      <c r="Q464" s="323">
        <v>0</v>
      </c>
      <c r="R464" s="323">
        <v>0</v>
      </c>
      <c r="S464" s="323">
        <v>0</v>
      </c>
      <c r="T464" s="323">
        <v>0</v>
      </c>
      <c r="U464" s="323">
        <v>0</v>
      </c>
      <c r="V464" s="323">
        <v>0</v>
      </c>
      <c r="W464" s="323">
        <v>0</v>
      </c>
      <c r="X464" s="323">
        <v>0</v>
      </c>
      <c r="Y464" s="323">
        <v>0</v>
      </c>
      <c r="Z464" s="323">
        <v>0</v>
      </c>
      <c r="AA464" s="323">
        <v>0</v>
      </c>
      <c r="AB464" s="323">
        <v>0</v>
      </c>
      <c r="AC464" s="323">
        <v>0</v>
      </c>
      <c r="AD464" s="323">
        <v>0</v>
      </c>
      <c r="AE464" s="323">
        <v>0</v>
      </c>
      <c r="AF464" s="323">
        <v>0</v>
      </c>
      <c r="AG464" s="323">
        <v>0</v>
      </c>
      <c r="AH464" s="323">
        <v>0</v>
      </c>
      <c r="AI464" s="323">
        <v>0</v>
      </c>
      <c r="AJ464" s="323">
        <v>0</v>
      </c>
      <c r="AK464" s="323">
        <v>0</v>
      </c>
      <c r="AL464" s="323">
        <v>0</v>
      </c>
      <c r="AM464" s="323">
        <v>0</v>
      </c>
      <c r="AN464" s="323">
        <v>0</v>
      </c>
      <c r="AO464" s="323">
        <v>0</v>
      </c>
      <c r="AP464" s="323">
        <v>0</v>
      </c>
      <c r="AQ464" s="323">
        <v>0</v>
      </c>
      <c r="AR464" s="323">
        <v>0</v>
      </c>
      <c r="AS464" s="323">
        <v>0</v>
      </c>
      <c r="AT464" s="323">
        <v>0</v>
      </c>
      <c r="AU464" s="323">
        <v>0</v>
      </c>
      <c r="AV464" s="323">
        <v>0</v>
      </c>
      <c r="AW464" s="323">
        <v>0</v>
      </c>
      <c r="AX464" s="323">
        <v>0</v>
      </c>
      <c r="AY464" s="323">
        <v>0</v>
      </c>
      <c r="AZ464" s="323">
        <v>0</v>
      </c>
      <c r="BA464" s="323">
        <v>0</v>
      </c>
      <c r="BB464" s="323">
        <v>0</v>
      </c>
      <c r="BC464" s="323">
        <v>0</v>
      </c>
      <c r="BD464" s="323">
        <v>0</v>
      </c>
      <c r="BE464" s="323">
        <v>0</v>
      </c>
      <c r="BF464" s="323">
        <v>0</v>
      </c>
    </row>
    <row r="465" spans="6:58" s="283" customFormat="1">
      <c r="F465" s="284"/>
      <c r="G465" s="321">
        <v>50</v>
      </c>
      <c r="H465" s="323">
        <v>0</v>
      </c>
      <c r="I465" s="323">
        <v>0</v>
      </c>
      <c r="J465" s="323">
        <v>0</v>
      </c>
      <c r="K465" s="323">
        <v>0</v>
      </c>
      <c r="L465" s="323">
        <v>0</v>
      </c>
      <c r="M465" s="323">
        <v>0</v>
      </c>
      <c r="N465" s="323">
        <v>0</v>
      </c>
      <c r="O465" s="323">
        <v>0</v>
      </c>
      <c r="P465" s="323">
        <v>0</v>
      </c>
      <c r="Q465" s="323">
        <v>0</v>
      </c>
      <c r="R465" s="323">
        <v>0</v>
      </c>
      <c r="S465" s="323">
        <v>0</v>
      </c>
      <c r="T465" s="323">
        <v>0</v>
      </c>
      <c r="U465" s="323">
        <v>0</v>
      </c>
      <c r="V465" s="323">
        <v>0</v>
      </c>
      <c r="W465" s="323">
        <v>0</v>
      </c>
      <c r="X465" s="323">
        <v>0</v>
      </c>
      <c r="Y465" s="323">
        <v>0</v>
      </c>
      <c r="Z465" s="323">
        <v>0</v>
      </c>
      <c r="AA465" s="323">
        <v>0</v>
      </c>
      <c r="AB465" s="323">
        <v>0</v>
      </c>
      <c r="AC465" s="323">
        <v>0</v>
      </c>
      <c r="AD465" s="323">
        <v>0</v>
      </c>
      <c r="AE465" s="323">
        <v>0</v>
      </c>
      <c r="AF465" s="323">
        <v>0</v>
      </c>
      <c r="AG465" s="323">
        <v>0</v>
      </c>
      <c r="AH465" s="323">
        <v>0</v>
      </c>
      <c r="AI465" s="323">
        <v>0</v>
      </c>
      <c r="AJ465" s="323">
        <v>0</v>
      </c>
      <c r="AK465" s="323">
        <v>0</v>
      </c>
      <c r="AL465" s="323">
        <v>0</v>
      </c>
      <c r="AM465" s="323">
        <v>0</v>
      </c>
      <c r="AN465" s="323">
        <v>0</v>
      </c>
      <c r="AO465" s="323">
        <v>0</v>
      </c>
      <c r="AP465" s="323">
        <v>0</v>
      </c>
      <c r="AQ465" s="323">
        <v>0</v>
      </c>
      <c r="AR465" s="323">
        <v>0</v>
      </c>
      <c r="AS465" s="323">
        <v>0</v>
      </c>
      <c r="AT465" s="323">
        <v>0</v>
      </c>
      <c r="AU465" s="323">
        <v>0</v>
      </c>
      <c r="AV465" s="323">
        <v>0</v>
      </c>
      <c r="AW465" s="323">
        <v>0</v>
      </c>
      <c r="AX465" s="323">
        <v>0</v>
      </c>
      <c r="AY465" s="323">
        <v>0</v>
      </c>
      <c r="AZ465" s="323">
        <v>0</v>
      </c>
      <c r="BA465" s="323">
        <v>0</v>
      </c>
      <c r="BB465" s="323">
        <v>0</v>
      </c>
      <c r="BC465" s="323">
        <v>0</v>
      </c>
      <c r="BD465" s="323">
        <v>0</v>
      </c>
      <c r="BE465" s="323">
        <v>0</v>
      </c>
      <c r="BF465" s="323">
        <v>0</v>
      </c>
    </row>
    <row r="466" spans="6:58" s="283" customFormat="1">
      <c r="F466" s="284"/>
      <c r="G466" s="320"/>
      <c r="H466" s="320"/>
      <c r="I466" s="320"/>
      <c r="J466" s="320"/>
      <c r="K466" s="320"/>
      <c r="L466" s="320"/>
      <c r="M466" s="320"/>
      <c r="N466" s="320"/>
      <c r="O466" s="320"/>
      <c r="P466" s="320"/>
      <c r="Q466" s="320"/>
      <c r="R466" s="320"/>
      <c r="S466" s="320"/>
      <c r="T466" s="320"/>
      <c r="U466" s="320"/>
      <c r="V466" s="320"/>
      <c r="W466" s="320"/>
      <c r="X466" s="320"/>
      <c r="Y466" s="320"/>
      <c r="Z466" s="320"/>
      <c r="AA466" s="320"/>
      <c r="AB466" s="320"/>
      <c r="AC466" s="320"/>
      <c r="AD466" s="320"/>
      <c r="AE466" s="320"/>
      <c r="AF466" s="320"/>
      <c r="AG466" s="320"/>
      <c r="AH466" s="320"/>
      <c r="AI466" s="320"/>
      <c r="AJ466" s="320"/>
      <c r="AK466" s="320"/>
      <c r="AL466" s="320"/>
      <c r="AM466" s="320"/>
      <c r="AN466" s="320"/>
      <c r="AO466" s="320"/>
      <c r="AP466" s="320"/>
      <c r="AQ466" s="320"/>
      <c r="AR466" s="320"/>
      <c r="AS466" s="320"/>
      <c r="AT466" s="320"/>
      <c r="AU466" s="320"/>
      <c r="AV466" s="320"/>
      <c r="AW466" s="320"/>
      <c r="AX466" s="320"/>
      <c r="AY466" s="320"/>
      <c r="AZ466" s="320"/>
      <c r="BA466" s="320"/>
      <c r="BB466" s="320"/>
      <c r="BC466" s="320"/>
      <c r="BD466" s="320"/>
      <c r="BE466" s="320"/>
    </row>
    <row r="467" spans="6:58" s="283" customFormat="1">
      <c r="F467" s="284"/>
      <c r="G467" s="320"/>
      <c r="H467" s="320" t="s">
        <v>76</v>
      </c>
      <c r="I467" s="320"/>
      <c r="J467" s="320"/>
      <c r="K467" s="320"/>
      <c r="L467" s="320"/>
      <c r="M467" s="320"/>
      <c r="N467" s="320"/>
      <c r="O467" s="320"/>
      <c r="P467" s="320"/>
      <c r="Q467" s="320"/>
      <c r="R467" s="320"/>
      <c r="S467" s="320"/>
      <c r="T467" s="320"/>
      <c r="U467" s="320"/>
      <c r="V467" s="320"/>
      <c r="W467" s="320"/>
      <c r="X467" s="320"/>
      <c r="Y467" s="320"/>
      <c r="Z467" s="320"/>
      <c r="AA467" s="320"/>
      <c r="AB467" s="320"/>
      <c r="AC467" s="320"/>
      <c r="AD467" s="320"/>
      <c r="AE467" s="320"/>
      <c r="AF467" s="320"/>
      <c r="AG467" s="320"/>
      <c r="AH467" s="320"/>
      <c r="AI467" s="320"/>
      <c r="AJ467" s="320"/>
      <c r="AK467" s="320"/>
      <c r="AL467" s="320"/>
      <c r="AM467" s="320"/>
      <c r="AN467" s="320"/>
      <c r="AO467" s="320"/>
      <c r="AP467" s="320"/>
      <c r="AQ467" s="320"/>
      <c r="AR467" s="320"/>
      <c r="AS467" s="320"/>
      <c r="AT467" s="320"/>
      <c r="AU467" s="320"/>
      <c r="AV467" s="320"/>
      <c r="AW467" s="320"/>
      <c r="AX467" s="320"/>
      <c r="AY467" s="320"/>
      <c r="AZ467" s="320"/>
      <c r="BA467" s="320"/>
      <c r="BB467" s="320"/>
      <c r="BC467" s="320"/>
      <c r="BD467" s="320"/>
      <c r="BE467" s="320"/>
    </row>
    <row r="468" spans="6:58" s="283" customFormat="1">
      <c r="F468" s="284"/>
      <c r="G468" s="321" t="s">
        <v>77</v>
      </c>
      <c r="H468" s="321">
        <v>100</v>
      </c>
      <c r="I468" s="321">
        <v>200</v>
      </c>
      <c r="J468" s="321">
        <v>300</v>
      </c>
      <c r="K468" s="321">
        <v>400</v>
      </c>
      <c r="L468" s="321">
        <v>500</v>
      </c>
      <c r="M468" s="321">
        <v>600</v>
      </c>
      <c r="N468" s="321">
        <v>700</v>
      </c>
      <c r="O468" s="321">
        <v>800</v>
      </c>
      <c r="P468" s="321">
        <v>900</v>
      </c>
      <c r="Q468" s="321">
        <v>1000</v>
      </c>
      <c r="R468" s="321">
        <v>1100</v>
      </c>
      <c r="S468" s="321">
        <v>1200</v>
      </c>
      <c r="T468" s="321">
        <v>1300</v>
      </c>
      <c r="U468" s="321">
        <v>1400</v>
      </c>
      <c r="V468" s="321">
        <v>1500</v>
      </c>
      <c r="W468" s="321">
        <v>1600</v>
      </c>
      <c r="X468" s="321">
        <v>1700</v>
      </c>
      <c r="Y468" s="321">
        <v>1800</v>
      </c>
      <c r="Z468" s="321">
        <v>1900</v>
      </c>
      <c r="AA468" s="321">
        <v>2000</v>
      </c>
      <c r="AB468" s="321">
        <v>2100</v>
      </c>
      <c r="AC468" s="321">
        <v>2200</v>
      </c>
      <c r="AD468" s="321">
        <v>2300</v>
      </c>
      <c r="AE468" s="321">
        <v>2400</v>
      </c>
      <c r="AF468" s="321">
        <v>2500</v>
      </c>
      <c r="AG468" s="321">
        <v>2600</v>
      </c>
      <c r="AH468" s="321">
        <v>2700</v>
      </c>
      <c r="AI468" s="321">
        <v>2800</v>
      </c>
      <c r="AJ468" s="321">
        <v>2900</v>
      </c>
      <c r="AK468" s="321">
        <v>3000</v>
      </c>
      <c r="AL468" s="321">
        <v>3100</v>
      </c>
      <c r="AM468" s="321">
        <v>3200</v>
      </c>
      <c r="AN468" s="321">
        <v>3300</v>
      </c>
      <c r="AO468" s="321">
        <v>3400</v>
      </c>
      <c r="AP468" s="321">
        <v>3500</v>
      </c>
      <c r="AQ468" s="321">
        <v>3600</v>
      </c>
      <c r="AR468" s="321">
        <v>3700</v>
      </c>
      <c r="AS468" s="321">
        <v>3800</v>
      </c>
      <c r="AT468" s="321">
        <v>3900</v>
      </c>
      <c r="AU468" s="321">
        <v>4000</v>
      </c>
      <c r="AV468" s="321">
        <v>4100</v>
      </c>
      <c r="AW468" s="321">
        <v>4200</v>
      </c>
      <c r="AX468" s="321">
        <v>4300</v>
      </c>
      <c r="AY468" s="321">
        <v>4400</v>
      </c>
      <c r="AZ468" s="321">
        <v>4500</v>
      </c>
      <c r="BA468" s="321">
        <v>4600</v>
      </c>
      <c r="BB468" s="321">
        <v>4700</v>
      </c>
      <c r="BC468" s="321">
        <v>4800</v>
      </c>
      <c r="BD468" s="321">
        <v>4900</v>
      </c>
      <c r="BE468" s="321">
        <v>5000</v>
      </c>
      <c r="BF468" s="321">
        <v>5100</v>
      </c>
    </row>
    <row r="469" spans="6:58" s="283" customFormat="1">
      <c r="F469" s="284"/>
      <c r="G469" s="321">
        <v>-40</v>
      </c>
      <c r="H469" s="327">
        <v>11720</v>
      </c>
      <c r="I469" s="327">
        <v>11720</v>
      </c>
      <c r="J469" s="327">
        <v>11720</v>
      </c>
      <c r="K469" s="327">
        <v>11720</v>
      </c>
      <c r="L469" s="327">
        <v>11720</v>
      </c>
      <c r="M469" s="327">
        <v>11720</v>
      </c>
      <c r="N469" s="327">
        <v>11720</v>
      </c>
      <c r="O469" s="327">
        <v>11720</v>
      </c>
      <c r="P469" s="327">
        <v>11720</v>
      </c>
      <c r="Q469" s="322">
        <v>11720</v>
      </c>
      <c r="R469" s="322">
        <v>11720</v>
      </c>
      <c r="S469" s="322">
        <v>11720</v>
      </c>
      <c r="T469" s="322">
        <v>11720</v>
      </c>
      <c r="U469" s="322">
        <v>11720</v>
      </c>
      <c r="V469" s="322">
        <v>11720</v>
      </c>
      <c r="W469" s="322">
        <v>11720</v>
      </c>
      <c r="X469" s="322">
        <v>11720</v>
      </c>
      <c r="Y469" s="322">
        <v>11720</v>
      </c>
      <c r="Z469" s="322">
        <v>11720</v>
      </c>
      <c r="AA469" s="322">
        <v>11720</v>
      </c>
      <c r="AB469" s="327">
        <v>11658</v>
      </c>
      <c r="AC469" s="327">
        <v>11596</v>
      </c>
      <c r="AD469" s="327">
        <v>11534</v>
      </c>
      <c r="AE469" s="327">
        <v>11472</v>
      </c>
      <c r="AF469" s="327">
        <v>11410</v>
      </c>
      <c r="AG469" s="327">
        <v>11348</v>
      </c>
      <c r="AH469" s="327">
        <v>11286</v>
      </c>
      <c r="AI469" s="327">
        <v>11224</v>
      </c>
      <c r="AJ469" s="327">
        <v>11162</v>
      </c>
      <c r="AK469" s="328">
        <v>11100</v>
      </c>
      <c r="AL469" s="327">
        <v>11038</v>
      </c>
      <c r="AM469" s="327">
        <v>10976</v>
      </c>
      <c r="AN469" s="327">
        <v>10914</v>
      </c>
      <c r="AO469" s="327">
        <v>10852</v>
      </c>
      <c r="AP469" s="327">
        <v>10790</v>
      </c>
      <c r="AQ469" s="327">
        <v>10728</v>
      </c>
      <c r="AR469" s="327">
        <v>10666</v>
      </c>
      <c r="AS469" s="327">
        <v>10604</v>
      </c>
      <c r="AT469" s="327">
        <v>10542</v>
      </c>
      <c r="AU469" s="322">
        <v>10480</v>
      </c>
      <c r="AV469" s="323">
        <v>0</v>
      </c>
      <c r="AW469" s="323">
        <v>0</v>
      </c>
      <c r="AX469" s="323">
        <v>0</v>
      </c>
      <c r="AY469" s="323">
        <v>0</v>
      </c>
      <c r="AZ469" s="323">
        <v>0</v>
      </c>
      <c r="BA469" s="323">
        <v>0</v>
      </c>
      <c r="BB469" s="323">
        <v>0</v>
      </c>
      <c r="BC469" s="323">
        <v>0</v>
      </c>
      <c r="BD469" s="323">
        <v>0</v>
      </c>
      <c r="BE469" s="323">
        <v>0</v>
      </c>
      <c r="BF469" s="323">
        <v>0</v>
      </c>
    </row>
    <row r="470" spans="6:58" s="283" customFormat="1">
      <c r="F470" s="284"/>
      <c r="G470" s="321">
        <v>-39</v>
      </c>
      <c r="H470" s="327">
        <v>11740.960000000036</v>
      </c>
      <c r="I470" s="327">
        <v>11740.960000000036</v>
      </c>
      <c r="J470" s="327">
        <v>11740.960000000036</v>
      </c>
      <c r="K470" s="327">
        <v>11740.960000000036</v>
      </c>
      <c r="L470" s="327">
        <v>11740.960000000036</v>
      </c>
      <c r="M470" s="327">
        <v>11740.960000000036</v>
      </c>
      <c r="N470" s="327">
        <v>11740.960000000036</v>
      </c>
      <c r="O470" s="327">
        <v>11740.960000000036</v>
      </c>
      <c r="P470" s="327">
        <v>11740.960000000036</v>
      </c>
      <c r="Q470" s="320">
        <v>11740.960000000036</v>
      </c>
      <c r="R470" s="327">
        <v>11740.937000000031</v>
      </c>
      <c r="S470" s="327">
        <v>11740.914000000024</v>
      </c>
      <c r="T470" s="327">
        <v>11740.891000000018</v>
      </c>
      <c r="U470" s="327">
        <v>11740.868000000013</v>
      </c>
      <c r="V470" s="327">
        <v>11740.845000000008</v>
      </c>
      <c r="W470" s="327">
        <v>11740.822000000002</v>
      </c>
      <c r="X470" s="327">
        <v>11740.798999999995</v>
      </c>
      <c r="Y470" s="327">
        <v>11740.775999999991</v>
      </c>
      <c r="Z470" s="327">
        <v>11740.752999999984</v>
      </c>
      <c r="AA470" s="320">
        <v>11740.729999999978</v>
      </c>
      <c r="AB470" s="327">
        <v>11678.656999999981</v>
      </c>
      <c r="AC470" s="327">
        <v>11616.583999999983</v>
      </c>
      <c r="AD470" s="327">
        <v>11554.510999999984</v>
      </c>
      <c r="AE470" s="327">
        <v>11492.437999999987</v>
      </c>
      <c r="AF470" s="327">
        <v>11430.364999999991</v>
      </c>
      <c r="AG470" s="327">
        <v>11368.291999999992</v>
      </c>
      <c r="AH470" s="327">
        <v>11306.218999999994</v>
      </c>
      <c r="AI470" s="327">
        <v>11244.145999999997</v>
      </c>
      <c r="AJ470" s="327">
        <v>11182.072999999999</v>
      </c>
      <c r="AK470" s="327">
        <v>11120</v>
      </c>
      <c r="AL470" s="327">
        <v>11057.944</v>
      </c>
      <c r="AM470" s="327">
        <v>10995.887999999997</v>
      </c>
      <c r="AN470" s="327">
        <v>10933.831999999995</v>
      </c>
      <c r="AO470" s="327">
        <v>10871.775999999994</v>
      </c>
      <c r="AP470" s="327">
        <v>10809.719999999994</v>
      </c>
      <c r="AQ470" s="327">
        <v>10747.663999999992</v>
      </c>
      <c r="AR470" s="327">
        <v>10685.607999999989</v>
      </c>
      <c r="AS470" s="327">
        <v>10623.551999999987</v>
      </c>
      <c r="AT470" s="327">
        <v>10561.495999999985</v>
      </c>
      <c r="AU470" s="320">
        <v>10499.439999999982</v>
      </c>
      <c r="AV470" s="323">
        <v>0</v>
      </c>
      <c r="AW470" s="323">
        <v>0</v>
      </c>
      <c r="AX470" s="323">
        <v>0</v>
      </c>
      <c r="AY470" s="323">
        <v>0</v>
      </c>
      <c r="AZ470" s="323">
        <v>0</v>
      </c>
      <c r="BA470" s="323">
        <v>0</v>
      </c>
      <c r="BB470" s="323">
        <v>0</v>
      </c>
      <c r="BC470" s="323">
        <v>0</v>
      </c>
      <c r="BD470" s="323">
        <v>0</v>
      </c>
      <c r="BE470" s="323">
        <v>0</v>
      </c>
      <c r="BF470" s="323">
        <v>0</v>
      </c>
    </row>
    <row r="471" spans="6:58" s="283" customFormat="1">
      <c r="F471" s="284"/>
      <c r="G471" s="321">
        <v>-38</v>
      </c>
      <c r="H471" s="327">
        <v>11761.600000000035</v>
      </c>
      <c r="I471" s="327">
        <v>11761.600000000035</v>
      </c>
      <c r="J471" s="327">
        <v>11761.600000000035</v>
      </c>
      <c r="K471" s="327">
        <v>11761.600000000035</v>
      </c>
      <c r="L471" s="327">
        <v>11761.600000000035</v>
      </c>
      <c r="M471" s="327">
        <v>11761.600000000035</v>
      </c>
      <c r="N471" s="327">
        <v>11761.600000000035</v>
      </c>
      <c r="O471" s="327">
        <v>11761.600000000035</v>
      </c>
      <c r="P471" s="327">
        <v>11761.600000000035</v>
      </c>
      <c r="Q471" s="320">
        <v>11761.600000000035</v>
      </c>
      <c r="R471" s="327">
        <v>11761.590000000029</v>
      </c>
      <c r="S471" s="327">
        <v>11761.580000000024</v>
      </c>
      <c r="T471" s="327">
        <v>11761.570000000018</v>
      </c>
      <c r="U471" s="327">
        <v>11761.560000000012</v>
      </c>
      <c r="V471" s="327">
        <v>11761.550000000007</v>
      </c>
      <c r="W471" s="327">
        <v>11761.54</v>
      </c>
      <c r="X471" s="327">
        <v>11761.529999999995</v>
      </c>
      <c r="Y471" s="327">
        <v>11761.51999999999</v>
      </c>
      <c r="Z471" s="327">
        <v>11761.509999999984</v>
      </c>
      <c r="AA471" s="320">
        <v>11761.499999999978</v>
      </c>
      <c r="AB471" s="327">
        <v>11699.34999999998</v>
      </c>
      <c r="AC471" s="327">
        <v>11637.199999999983</v>
      </c>
      <c r="AD471" s="327">
        <v>11575.049999999985</v>
      </c>
      <c r="AE471" s="327">
        <v>11512.899999999987</v>
      </c>
      <c r="AF471" s="327">
        <v>11450.749999999989</v>
      </c>
      <c r="AG471" s="327">
        <v>11388.599999999991</v>
      </c>
      <c r="AH471" s="327">
        <v>11326.449999999993</v>
      </c>
      <c r="AI471" s="327">
        <v>11264.299999999996</v>
      </c>
      <c r="AJ471" s="327">
        <v>11202.149999999998</v>
      </c>
      <c r="AK471" s="327">
        <v>11140</v>
      </c>
      <c r="AL471" s="327">
        <v>11077.871999999999</v>
      </c>
      <c r="AM471" s="327">
        <v>11015.743999999997</v>
      </c>
      <c r="AN471" s="327">
        <v>10953.615999999995</v>
      </c>
      <c r="AO471" s="327">
        <v>10891.487999999994</v>
      </c>
      <c r="AP471" s="327">
        <v>10829.359999999993</v>
      </c>
      <c r="AQ471" s="327">
        <v>10767.231999999991</v>
      </c>
      <c r="AR471" s="327">
        <v>10705.103999999988</v>
      </c>
      <c r="AS471" s="327">
        <v>10642.975999999988</v>
      </c>
      <c r="AT471" s="327">
        <v>10580.847999999985</v>
      </c>
      <c r="AU471" s="320">
        <v>10518.719999999983</v>
      </c>
      <c r="AV471" s="323">
        <v>0</v>
      </c>
      <c r="AW471" s="323">
        <v>0</v>
      </c>
      <c r="AX471" s="323">
        <v>0</v>
      </c>
      <c r="AY471" s="323">
        <v>0</v>
      </c>
      <c r="AZ471" s="323">
        <v>0</v>
      </c>
      <c r="BA471" s="323">
        <v>0</v>
      </c>
      <c r="BB471" s="323">
        <v>0</v>
      </c>
      <c r="BC471" s="323">
        <v>0</v>
      </c>
      <c r="BD471" s="323">
        <v>0</v>
      </c>
      <c r="BE471" s="323">
        <v>0</v>
      </c>
      <c r="BF471" s="323">
        <v>0</v>
      </c>
    </row>
    <row r="472" spans="6:58" s="283" customFormat="1">
      <c r="F472" s="284"/>
      <c r="G472" s="321">
        <v>-37</v>
      </c>
      <c r="H472" s="327">
        <v>11782.240000000034</v>
      </c>
      <c r="I472" s="327">
        <v>11782.240000000034</v>
      </c>
      <c r="J472" s="327">
        <v>11782.240000000034</v>
      </c>
      <c r="K472" s="327">
        <v>11782.240000000034</v>
      </c>
      <c r="L472" s="327">
        <v>11782.240000000034</v>
      </c>
      <c r="M472" s="327">
        <v>11782.240000000034</v>
      </c>
      <c r="N472" s="327">
        <v>11782.240000000034</v>
      </c>
      <c r="O472" s="327">
        <v>11782.240000000034</v>
      </c>
      <c r="P472" s="327">
        <v>11782.240000000034</v>
      </c>
      <c r="Q472" s="320">
        <v>11782.240000000034</v>
      </c>
      <c r="R472" s="327">
        <v>11782.243000000028</v>
      </c>
      <c r="S472" s="327">
        <v>11782.246000000023</v>
      </c>
      <c r="T472" s="327">
        <v>11782.249000000018</v>
      </c>
      <c r="U472" s="327">
        <v>11782.252000000011</v>
      </c>
      <c r="V472" s="327">
        <v>11782.255000000005</v>
      </c>
      <c r="W472" s="327">
        <v>11782.258</v>
      </c>
      <c r="X472" s="327">
        <v>11782.260999999995</v>
      </c>
      <c r="Y472" s="327">
        <v>11782.263999999988</v>
      </c>
      <c r="Z472" s="327">
        <v>11782.266999999983</v>
      </c>
      <c r="AA472" s="320">
        <v>11782.269999999979</v>
      </c>
      <c r="AB472" s="327">
        <v>11720.04299999998</v>
      </c>
      <c r="AC472" s="327">
        <v>11657.815999999983</v>
      </c>
      <c r="AD472" s="327">
        <v>11595.588999999985</v>
      </c>
      <c r="AE472" s="327">
        <v>11533.361999999986</v>
      </c>
      <c r="AF472" s="327">
        <v>11471.134999999987</v>
      </c>
      <c r="AG472" s="327">
        <v>11408.90799999999</v>
      </c>
      <c r="AH472" s="327">
        <v>11346.680999999993</v>
      </c>
      <c r="AI472" s="327">
        <v>11284.453999999994</v>
      </c>
      <c r="AJ472" s="327">
        <v>11222.226999999997</v>
      </c>
      <c r="AK472" s="327">
        <v>11160</v>
      </c>
      <c r="AL472" s="327">
        <v>11097.8</v>
      </c>
      <c r="AM472" s="327">
        <v>11035.599999999997</v>
      </c>
      <c r="AN472" s="327">
        <v>10973.399999999994</v>
      </c>
      <c r="AO472" s="327">
        <v>10911.199999999993</v>
      </c>
      <c r="AP472" s="327">
        <v>10848.999999999993</v>
      </c>
      <c r="AQ472" s="327">
        <v>10786.79999999999</v>
      </c>
      <c r="AR472" s="327">
        <v>10724.599999999988</v>
      </c>
      <c r="AS472" s="327">
        <v>10662.399999999987</v>
      </c>
      <c r="AT472" s="327">
        <v>10600.199999999986</v>
      </c>
      <c r="AU472" s="320">
        <v>10537.999999999984</v>
      </c>
      <c r="AV472" s="323">
        <v>0</v>
      </c>
      <c r="AW472" s="323">
        <v>0</v>
      </c>
      <c r="AX472" s="323">
        <v>0</v>
      </c>
      <c r="AY472" s="323">
        <v>0</v>
      </c>
      <c r="AZ472" s="323">
        <v>0</v>
      </c>
      <c r="BA472" s="323">
        <v>0</v>
      </c>
      <c r="BB472" s="323">
        <v>0</v>
      </c>
      <c r="BC472" s="323">
        <v>0</v>
      </c>
      <c r="BD472" s="323">
        <v>0</v>
      </c>
      <c r="BE472" s="323">
        <v>0</v>
      </c>
      <c r="BF472" s="323">
        <v>0</v>
      </c>
    </row>
    <row r="473" spans="6:58" s="283" customFormat="1">
      <c r="F473" s="284"/>
      <c r="G473" s="321">
        <v>-36</v>
      </c>
      <c r="H473" s="327">
        <v>11802.880000000034</v>
      </c>
      <c r="I473" s="327">
        <v>11802.880000000034</v>
      </c>
      <c r="J473" s="327">
        <v>11802.880000000034</v>
      </c>
      <c r="K473" s="327">
        <v>11802.880000000034</v>
      </c>
      <c r="L473" s="327">
        <v>11802.880000000034</v>
      </c>
      <c r="M473" s="327">
        <v>11802.880000000034</v>
      </c>
      <c r="N473" s="327">
        <v>11802.880000000034</v>
      </c>
      <c r="O473" s="327">
        <v>11802.880000000034</v>
      </c>
      <c r="P473" s="327">
        <v>11802.880000000034</v>
      </c>
      <c r="Q473" s="320">
        <v>11802.880000000034</v>
      </c>
      <c r="R473" s="327">
        <v>11802.89600000003</v>
      </c>
      <c r="S473" s="327">
        <v>11802.912000000024</v>
      </c>
      <c r="T473" s="327">
        <v>11802.928000000018</v>
      </c>
      <c r="U473" s="327">
        <v>11802.944000000014</v>
      </c>
      <c r="V473" s="327">
        <v>11802.960000000008</v>
      </c>
      <c r="W473" s="327">
        <v>11802.976000000002</v>
      </c>
      <c r="X473" s="327">
        <v>11802.991999999997</v>
      </c>
      <c r="Y473" s="327">
        <v>11803.007999999991</v>
      </c>
      <c r="Z473" s="327">
        <v>11803.023999999985</v>
      </c>
      <c r="AA473" s="320">
        <v>11803.039999999979</v>
      </c>
      <c r="AB473" s="327">
        <v>11740.735999999983</v>
      </c>
      <c r="AC473" s="327">
        <v>11678.431999999984</v>
      </c>
      <c r="AD473" s="327">
        <v>11616.127999999986</v>
      </c>
      <c r="AE473" s="327">
        <v>11553.82399999999</v>
      </c>
      <c r="AF473" s="327">
        <v>11491.519999999991</v>
      </c>
      <c r="AG473" s="327">
        <v>11429.215999999993</v>
      </c>
      <c r="AH473" s="327">
        <v>11366.911999999995</v>
      </c>
      <c r="AI473" s="327">
        <v>11304.607999999997</v>
      </c>
      <c r="AJ473" s="327">
        <v>11242.303999999998</v>
      </c>
      <c r="AK473" s="327">
        <v>11180</v>
      </c>
      <c r="AL473" s="327">
        <v>11117.727999999999</v>
      </c>
      <c r="AM473" s="327">
        <v>11055.455999999996</v>
      </c>
      <c r="AN473" s="327">
        <v>10993.183999999994</v>
      </c>
      <c r="AO473" s="327">
        <v>10930.911999999993</v>
      </c>
      <c r="AP473" s="327">
        <v>10868.639999999992</v>
      </c>
      <c r="AQ473" s="327">
        <v>10806.367999999989</v>
      </c>
      <c r="AR473" s="327">
        <v>10744.095999999987</v>
      </c>
      <c r="AS473" s="327">
        <v>10681.823999999986</v>
      </c>
      <c r="AT473" s="327">
        <v>10619.551999999985</v>
      </c>
      <c r="AU473" s="320">
        <v>10557.279999999984</v>
      </c>
      <c r="AV473" s="323">
        <v>0</v>
      </c>
      <c r="AW473" s="323">
        <v>0</v>
      </c>
      <c r="AX473" s="323">
        <v>0</v>
      </c>
      <c r="AY473" s="323">
        <v>0</v>
      </c>
      <c r="AZ473" s="323">
        <v>0</v>
      </c>
      <c r="BA473" s="323">
        <v>0</v>
      </c>
      <c r="BB473" s="323">
        <v>0</v>
      </c>
      <c r="BC473" s="323">
        <v>0</v>
      </c>
      <c r="BD473" s="323">
        <v>0</v>
      </c>
      <c r="BE473" s="323">
        <v>0</v>
      </c>
      <c r="BF473" s="323">
        <v>0</v>
      </c>
    </row>
    <row r="474" spans="6:58" s="283" customFormat="1">
      <c r="F474" s="284"/>
      <c r="G474" s="321">
        <v>-35</v>
      </c>
      <c r="H474" s="327">
        <v>11823.520000000033</v>
      </c>
      <c r="I474" s="327">
        <v>11823.520000000033</v>
      </c>
      <c r="J474" s="327">
        <v>11823.520000000033</v>
      </c>
      <c r="K474" s="327">
        <v>11823.520000000033</v>
      </c>
      <c r="L474" s="327">
        <v>11823.520000000033</v>
      </c>
      <c r="M474" s="327">
        <v>11823.520000000033</v>
      </c>
      <c r="N474" s="327">
        <v>11823.520000000033</v>
      </c>
      <c r="O474" s="327">
        <v>11823.520000000033</v>
      </c>
      <c r="P474" s="327">
        <v>11823.520000000033</v>
      </c>
      <c r="Q474" s="320">
        <v>11823.520000000033</v>
      </c>
      <c r="R474" s="327">
        <v>11823.549000000028</v>
      </c>
      <c r="S474" s="327">
        <v>11823.578000000021</v>
      </c>
      <c r="T474" s="327">
        <v>11823.607000000015</v>
      </c>
      <c r="U474" s="327">
        <v>11823.63600000001</v>
      </c>
      <c r="V474" s="327">
        <v>11823.665000000005</v>
      </c>
      <c r="W474" s="327">
        <v>11823.694</v>
      </c>
      <c r="X474" s="327">
        <v>11823.722999999994</v>
      </c>
      <c r="Y474" s="327">
        <v>11823.751999999989</v>
      </c>
      <c r="Z474" s="327">
        <v>11823.780999999984</v>
      </c>
      <c r="AA474" s="320">
        <v>11823.809999999979</v>
      </c>
      <c r="AB474" s="327">
        <v>11761.428999999982</v>
      </c>
      <c r="AC474" s="327">
        <v>11699.047999999982</v>
      </c>
      <c r="AD474" s="327">
        <v>11636.666999999983</v>
      </c>
      <c r="AE474" s="327">
        <v>11574.285999999986</v>
      </c>
      <c r="AF474" s="327">
        <v>11511.904999999988</v>
      </c>
      <c r="AG474" s="327">
        <v>11449.52399999999</v>
      </c>
      <c r="AH474" s="327">
        <v>11387.142999999993</v>
      </c>
      <c r="AI474" s="327">
        <v>11324.761999999995</v>
      </c>
      <c r="AJ474" s="327">
        <v>11262.380999999998</v>
      </c>
      <c r="AK474" s="327">
        <v>11200</v>
      </c>
      <c r="AL474" s="327">
        <v>11137.655999999999</v>
      </c>
      <c r="AM474" s="327">
        <v>11075.311999999996</v>
      </c>
      <c r="AN474" s="327">
        <v>11012.967999999993</v>
      </c>
      <c r="AO474" s="327">
        <v>10950.623999999993</v>
      </c>
      <c r="AP474" s="327">
        <v>10888.279999999992</v>
      </c>
      <c r="AQ474" s="327">
        <v>10825.935999999989</v>
      </c>
      <c r="AR474" s="327">
        <v>10763.591999999988</v>
      </c>
      <c r="AS474" s="327">
        <v>10701.247999999987</v>
      </c>
      <c r="AT474" s="327">
        <v>10638.903999999986</v>
      </c>
      <c r="AU474" s="320">
        <v>10576.559999999985</v>
      </c>
      <c r="AV474" s="323">
        <v>0</v>
      </c>
      <c r="AW474" s="323">
        <v>0</v>
      </c>
      <c r="AX474" s="323">
        <v>0</v>
      </c>
      <c r="AY474" s="323">
        <v>0</v>
      </c>
      <c r="AZ474" s="323">
        <v>0</v>
      </c>
      <c r="BA474" s="323">
        <v>0</v>
      </c>
      <c r="BB474" s="323">
        <v>0</v>
      </c>
      <c r="BC474" s="323">
        <v>0</v>
      </c>
      <c r="BD474" s="323">
        <v>0</v>
      </c>
      <c r="BE474" s="323">
        <v>0</v>
      </c>
      <c r="BF474" s="323">
        <v>0</v>
      </c>
    </row>
    <row r="475" spans="6:58" s="283" customFormat="1">
      <c r="F475" s="284"/>
      <c r="G475" s="321">
        <v>-34</v>
      </c>
      <c r="H475" s="327">
        <v>11844.160000000033</v>
      </c>
      <c r="I475" s="327">
        <v>11844.160000000033</v>
      </c>
      <c r="J475" s="327">
        <v>11844.160000000033</v>
      </c>
      <c r="K475" s="327">
        <v>11844.160000000033</v>
      </c>
      <c r="L475" s="327">
        <v>11844.160000000033</v>
      </c>
      <c r="M475" s="327">
        <v>11844.160000000033</v>
      </c>
      <c r="N475" s="327">
        <v>11844.160000000033</v>
      </c>
      <c r="O475" s="327">
        <v>11844.160000000033</v>
      </c>
      <c r="P475" s="327">
        <v>11844.160000000033</v>
      </c>
      <c r="Q475" s="320">
        <v>11844.160000000033</v>
      </c>
      <c r="R475" s="327">
        <v>11844.202000000027</v>
      </c>
      <c r="S475" s="327">
        <v>11844.244000000022</v>
      </c>
      <c r="T475" s="327">
        <v>11844.286000000018</v>
      </c>
      <c r="U475" s="327">
        <v>11844.328000000012</v>
      </c>
      <c r="V475" s="327">
        <v>11844.370000000006</v>
      </c>
      <c r="W475" s="327">
        <v>11844.412000000002</v>
      </c>
      <c r="X475" s="327">
        <v>11844.453999999998</v>
      </c>
      <c r="Y475" s="327">
        <v>11844.495999999992</v>
      </c>
      <c r="Z475" s="327">
        <v>11844.537999999986</v>
      </c>
      <c r="AA475" s="320">
        <v>11844.57999999998</v>
      </c>
      <c r="AB475" s="327">
        <v>11782.121999999981</v>
      </c>
      <c r="AC475" s="327">
        <v>11719.663999999984</v>
      </c>
      <c r="AD475" s="327">
        <v>11657.205999999987</v>
      </c>
      <c r="AE475" s="327">
        <v>11594.747999999989</v>
      </c>
      <c r="AF475" s="327">
        <v>11532.28999999999</v>
      </c>
      <c r="AG475" s="327">
        <v>11469.831999999993</v>
      </c>
      <c r="AH475" s="327">
        <v>11407.373999999996</v>
      </c>
      <c r="AI475" s="327">
        <v>11344.915999999997</v>
      </c>
      <c r="AJ475" s="327">
        <v>11282.457999999999</v>
      </c>
      <c r="AK475" s="327">
        <v>11220</v>
      </c>
      <c r="AL475" s="327">
        <v>11157.583999999999</v>
      </c>
      <c r="AM475" s="327">
        <v>11095.167999999996</v>
      </c>
      <c r="AN475" s="327">
        <v>11032.751999999993</v>
      </c>
      <c r="AO475" s="327">
        <v>10970.335999999992</v>
      </c>
      <c r="AP475" s="327">
        <v>10907.919999999991</v>
      </c>
      <c r="AQ475" s="327">
        <v>10845.50399999999</v>
      </c>
      <c r="AR475" s="327">
        <v>10783.087999999989</v>
      </c>
      <c r="AS475" s="327">
        <v>10720.671999999988</v>
      </c>
      <c r="AT475" s="327">
        <v>10658.255999999987</v>
      </c>
      <c r="AU475" s="320">
        <v>10595.839999999986</v>
      </c>
      <c r="AV475" s="323">
        <v>0</v>
      </c>
      <c r="AW475" s="323">
        <v>0</v>
      </c>
      <c r="AX475" s="323">
        <v>0</v>
      </c>
      <c r="AY475" s="323">
        <v>0</v>
      </c>
      <c r="AZ475" s="323">
        <v>0</v>
      </c>
      <c r="BA475" s="323">
        <v>0</v>
      </c>
      <c r="BB475" s="323">
        <v>0</v>
      </c>
      <c r="BC475" s="323">
        <v>0</v>
      </c>
      <c r="BD475" s="323">
        <v>0</v>
      </c>
      <c r="BE475" s="323">
        <v>0</v>
      </c>
      <c r="BF475" s="323">
        <v>0</v>
      </c>
    </row>
    <row r="476" spans="6:58" s="283" customFormat="1">
      <c r="F476" s="284"/>
      <c r="G476" s="321">
        <v>-33</v>
      </c>
      <c r="H476" s="327">
        <v>11864.800000000032</v>
      </c>
      <c r="I476" s="327">
        <v>11864.800000000032</v>
      </c>
      <c r="J476" s="327">
        <v>11864.800000000032</v>
      </c>
      <c r="K476" s="327">
        <v>11864.800000000032</v>
      </c>
      <c r="L476" s="327">
        <v>11864.800000000032</v>
      </c>
      <c r="M476" s="327">
        <v>11864.800000000032</v>
      </c>
      <c r="N476" s="327">
        <v>11864.800000000032</v>
      </c>
      <c r="O476" s="327">
        <v>11864.800000000032</v>
      </c>
      <c r="P476" s="327">
        <v>11864.800000000032</v>
      </c>
      <c r="Q476" s="320">
        <v>11864.800000000032</v>
      </c>
      <c r="R476" s="327">
        <v>11864.855000000027</v>
      </c>
      <c r="S476" s="327">
        <v>11864.910000000022</v>
      </c>
      <c r="T476" s="327">
        <v>11864.965000000017</v>
      </c>
      <c r="U476" s="327">
        <v>11865.020000000011</v>
      </c>
      <c r="V476" s="327">
        <v>11865.075000000006</v>
      </c>
      <c r="W476" s="327">
        <v>11865.130000000001</v>
      </c>
      <c r="X476" s="327">
        <v>11865.184999999996</v>
      </c>
      <c r="Y476" s="327">
        <v>11865.239999999991</v>
      </c>
      <c r="Z476" s="327">
        <v>11865.294999999986</v>
      </c>
      <c r="AA476" s="320">
        <v>11865.34999999998</v>
      </c>
      <c r="AB476" s="327">
        <v>11802.814999999982</v>
      </c>
      <c r="AC476" s="327">
        <v>11740.279999999984</v>
      </c>
      <c r="AD476" s="327">
        <v>11677.744999999986</v>
      </c>
      <c r="AE476" s="327">
        <v>11615.209999999988</v>
      </c>
      <c r="AF476" s="327">
        <v>11552.67499999999</v>
      </c>
      <c r="AG476" s="327">
        <v>11490.139999999992</v>
      </c>
      <c r="AH476" s="327">
        <v>11427.604999999994</v>
      </c>
      <c r="AI476" s="327">
        <v>11365.069999999996</v>
      </c>
      <c r="AJ476" s="327">
        <v>11302.534999999998</v>
      </c>
      <c r="AK476" s="327">
        <v>11240</v>
      </c>
      <c r="AL476" s="327">
        <v>11177.511999999999</v>
      </c>
      <c r="AM476" s="327">
        <v>11115.023999999996</v>
      </c>
      <c r="AN476" s="327">
        <v>11052.535999999995</v>
      </c>
      <c r="AO476" s="327">
        <v>10990.047999999993</v>
      </c>
      <c r="AP476" s="327">
        <v>10927.559999999992</v>
      </c>
      <c r="AQ476" s="327">
        <v>10865.071999999991</v>
      </c>
      <c r="AR476" s="327">
        <v>10802.58399999999</v>
      </c>
      <c r="AS476" s="327">
        <v>10740.095999999989</v>
      </c>
      <c r="AT476" s="327">
        <v>10677.607999999987</v>
      </c>
      <c r="AU476" s="320">
        <v>10615.119999999986</v>
      </c>
      <c r="AV476" s="323">
        <v>0</v>
      </c>
      <c r="AW476" s="323">
        <v>0</v>
      </c>
      <c r="AX476" s="323">
        <v>0</v>
      </c>
      <c r="AY476" s="323">
        <v>0</v>
      </c>
      <c r="AZ476" s="323">
        <v>0</v>
      </c>
      <c r="BA476" s="323">
        <v>0</v>
      </c>
      <c r="BB476" s="323">
        <v>0</v>
      </c>
      <c r="BC476" s="323">
        <v>0</v>
      </c>
      <c r="BD476" s="323">
        <v>0</v>
      </c>
      <c r="BE476" s="323">
        <v>0</v>
      </c>
      <c r="BF476" s="323">
        <v>0</v>
      </c>
    </row>
    <row r="477" spans="6:58" s="283" customFormat="1">
      <c r="F477" s="284"/>
      <c r="G477" s="321">
        <v>-32</v>
      </c>
      <c r="H477" s="327">
        <v>11885.440000000031</v>
      </c>
      <c r="I477" s="327">
        <v>11885.440000000031</v>
      </c>
      <c r="J477" s="327">
        <v>11885.440000000031</v>
      </c>
      <c r="K477" s="327">
        <v>11885.440000000031</v>
      </c>
      <c r="L477" s="327">
        <v>11885.440000000031</v>
      </c>
      <c r="M477" s="327">
        <v>11885.440000000031</v>
      </c>
      <c r="N477" s="327">
        <v>11885.440000000031</v>
      </c>
      <c r="O477" s="327">
        <v>11885.440000000031</v>
      </c>
      <c r="P477" s="327">
        <v>11885.440000000031</v>
      </c>
      <c r="Q477" s="320">
        <v>11885.440000000031</v>
      </c>
      <c r="R477" s="327">
        <v>11885.508000000027</v>
      </c>
      <c r="S477" s="327">
        <v>11885.576000000021</v>
      </c>
      <c r="T477" s="327">
        <v>11885.644000000015</v>
      </c>
      <c r="U477" s="327">
        <v>11885.71200000001</v>
      </c>
      <c r="V477" s="327">
        <v>11885.780000000006</v>
      </c>
      <c r="W477" s="327">
        <v>11885.848</v>
      </c>
      <c r="X477" s="327">
        <v>11885.915999999994</v>
      </c>
      <c r="Y477" s="327">
        <v>11885.983999999989</v>
      </c>
      <c r="Z477" s="327">
        <v>11886.051999999985</v>
      </c>
      <c r="AA477" s="320">
        <v>11886.119999999981</v>
      </c>
      <c r="AB477" s="327">
        <v>11823.507999999983</v>
      </c>
      <c r="AC477" s="327">
        <v>11760.895999999984</v>
      </c>
      <c r="AD477" s="327">
        <v>11698.283999999985</v>
      </c>
      <c r="AE477" s="327">
        <v>11635.671999999988</v>
      </c>
      <c r="AF477" s="327">
        <v>11573.05999999999</v>
      </c>
      <c r="AG477" s="327">
        <v>11510.447999999991</v>
      </c>
      <c r="AH477" s="327">
        <v>11447.835999999992</v>
      </c>
      <c r="AI477" s="327">
        <v>11385.223999999995</v>
      </c>
      <c r="AJ477" s="327">
        <v>11322.611999999997</v>
      </c>
      <c r="AK477" s="327">
        <v>11260</v>
      </c>
      <c r="AL477" s="327">
        <v>11197.439999999999</v>
      </c>
      <c r="AM477" s="327">
        <v>11134.879999999997</v>
      </c>
      <c r="AN477" s="327">
        <v>11072.319999999996</v>
      </c>
      <c r="AO477" s="327">
        <v>11009.759999999995</v>
      </c>
      <c r="AP477" s="327">
        <v>10947.199999999993</v>
      </c>
      <c r="AQ477" s="327">
        <v>10884.639999999992</v>
      </c>
      <c r="AR477" s="327">
        <v>10822.079999999991</v>
      </c>
      <c r="AS477" s="327">
        <v>10759.51999999999</v>
      </c>
      <c r="AT477" s="327">
        <v>10696.959999999988</v>
      </c>
      <c r="AU477" s="320">
        <v>10634.399999999987</v>
      </c>
      <c r="AV477" s="323">
        <v>0</v>
      </c>
      <c r="AW477" s="323">
        <v>0</v>
      </c>
      <c r="AX477" s="323">
        <v>0</v>
      </c>
      <c r="AY477" s="323">
        <v>0</v>
      </c>
      <c r="AZ477" s="323">
        <v>0</v>
      </c>
      <c r="BA477" s="323">
        <v>0</v>
      </c>
      <c r="BB477" s="323">
        <v>0</v>
      </c>
      <c r="BC477" s="323">
        <v>0</v>
      </c>
      <c r="BD477" s="323">
        <v>0</v>
      </c>
      <c r="BE477" s="323">
        <v>0</v>
      </c>
      <c r="BF477" s="323">
        <v>0</v>
      </c>
    </row>
    <row r="478" spans="6:58" s="283" customFormat="1">
      <c r="F478" s="284"/>
      <c r="G478" s="321">
        <v>-31</v>
      </c>
      <c r="H478" s="327">
        <v>11906.080000000031</v>
      </c>
      <c r="I478" s="327">
        <v>11906.080000000031</v>
      </c>
      <c r="J478" s="327">
        <v>11906.080000000031</v>
      </c>
      <c r="K478" s="327">
        <v>11906.080000000031</v>
      </c>
      <c r="L478" s="327">
        <v>11906.080000000031</v>
      </c>
      <c r="M478" s="327">
        <v>11906.080000000031</v>
      </c>
      <c r="N478" s="327">
        <v>11906.080000000031</v>
      </c>
      <c r="O478" s="327">
        <v>11906.080000000031</v>
      </c>
      <c r="P478" s="327">
        <v>11906.080000000031</v>
      </c>
      <c r="Q478" s="320">
        <v>11906.080000000031</v>
      </c>
      <c r="R478" s="327">
        <v>11906.161000000026</v>
      </c>
      <c r="S478" s="327">
        <v>11906.242000000022</v>
      </c>
      <c r="T478" s="327">
        <v>11906.323000000019</v>
      </c>
      <c r="U478" s="327">
        <v>11906.404000000013</v>
      </c>
      <c r="V478" s="327">
        <v>11906.485000000008</v>
      </c>
      <c r="W478" s="327">
        <v>11906.566000000003</v>
      </c>
      <c r="X478" s="327">
        <v>11906.646999999997</v>
      </c>
      <c r="Y478" s="327">
        <v>11906.727999999992</v>
      </c>
      <c r="Z478" s="327">
        <v>11906.808999999987</v>
      </c>
      <c r="AA478" s="320">
        <v>11906.889999999981</v>
      </c>
      <c r="AB478" s="327">
        <v>11844.200999999983</v>
      </c>
      <c r="AC478" s="327">
        <v>11781.511999999986</v>
      </c>
      <c r="AD478" s="327">
        <v>11718.822999999989</v>
      </c>
      <c r="AE478" s="327">
        <v>11656.133999999991</v>
      </c>
      <c r="AF478" s="327">
        <v>11593.444999999992</v>
      </c>
      <c r="AG478" s="327">
        <v>11530.755999999994</v>
      </c>
      <c r="AH478" s="327">
        <v>11468.066999999995</v>
      </c>
      <c r="AI478" s="327">
        <v>11405.377999999997</v>
      </c>
      <c r="AJ478" s="327">
        <v>11342.688999999998</v>
      </c>
      <c r="AK478" s="327">
        <v>11280</v>
      </c>
      <c r="AL478" s="327">
        <v>11217.367999999999</v>
      </c>
      <c r="AM478" s="327">
        <v>11154.735999999999</v>
      </c>
      <c r="AN478" s="327">
        <v>11092.103999999998</v>
      </c>
      <c r="AO478" s="327">
        <v>11029.471999999996</v>
      </c>
      <c r="AP478" s="327">
        <v>10966.839999999995</v>
      </c>
      <c r="AQ478" s="327">
        <v>10904.207999999993</v>
      </c>
      <c r="AR478" s="327">
        <v>10841.575999999992</v>
      </c>
      <c r="AS478" s="327">
        <v>10778.94399999999</v>
      </c>
      <c r="AT478" s="327">
        <v>10716.311999999989</v>
      </c>
      <c r="AU478" s="320">
        <v>10653.679999999988</v>
      </c>
      <c r="AV478" s="323">
        <v>0</v>
      </c>
      <c r="AW478" s="323">
        <v>0</v>
      </c>
      <c r="AX478" s="323">
        <v>0</v>
      </c>
      <c r="AY478" s="323">
        <v>0</v>
      </c>
      <c r="AZ478" s="323">
        <v>0</v>
      </c>
      <c r="BA478" s="323">
        <v>0</v>
      </c>
      <c r="BB478" s="323">
        <v>0</v>
      </c>
      <c r="BC478" s="323">
        <v>0</v>
      </c>
      <c r="BD478" s="323">
        <v>0</v>
      </c>
      <c r="BE478" s="323">
        <v>0</v>
      </c>
      <c r="BF478" s="323">
        <v>0</v>
      </c>
    </row>
    <row r="479" spans="6:58" s="283" customFormat="1">
      <c r="F479" s="284"/>
      <c r="G479" s="321">
        <v>-30</v>
      </c>
      <c r="H479" s="327">
        <v>11926.72000000003</v>
      </c>
      <c r="I479" s="327">
        <v>11926.72000000003</v>
      </c>
      <c r="J479" s="327">
        <v>11926.72000000003</v>
      </c>
      <c r="K479" s="327">
        <v>11926.72000000003</v>
      </c>
      <c r="L479" s="327">
        <v>11926.72000000003</v>
      </c>
      <c r="M479" s="327">
        <v>11926.72000000003</v>
      </c>
      <c r="N479" s="327">
        <v>11926.72000000003</v>
      </c>
      <c r="O479" s="327">
        <v>11926.72000000003</v>
      </c>
      <c r="P479" s="327">
        <v>11926.72000000003</v>
      </c>
      <c r="Q479" s="320">
        <v>11926.72000000003</v>
      </c>
      <c r="R479" s="327">
        <v>11926.814000000024</v>
      </c>
      <c r="S479" s="327">
        <v>11926.908000000019</v>
      </c>
      <c r="T479" s="327">
        <v>11927.002000000015</v>
      </c>
      <c r="U479" s="327">
        <v>11927.096000000009</v>
      </c>
      <c r="V479" s="327">
        <v>11927.190000000004</v>
      </c>
      <c r="W479" s="327">
        <v>11927.284</v>
      </c>
      <c r="X479" s="327">
        <v>11927.377999999995</v>
      </c>
      <c r="Y479" s="327">
        <v>11927.471999999991</v>
      </c>
      <c r="Z479" s="327">
        <v>11927.565999999986</v>
      </c>
      <c r="AA479" s="320">
        <v>11927.659999999982</v>
      </c>
      <c r="AB479" s="327">
        <v>11864.893999999982</v>
      </c>
      <c r="AC479" s="327">
        <v>11802.127999999984</v>
      </c>
      <c r="AD479" s="327">
        <v>11739.361999999986</v>
      </c>
      <c r="AE479" s="327">
        <v>11676.595999999987</v>
      </c>
      <c r="AF479" s="327">
        <v>11613.829999999989</v>
      </c>
      <c r="AG479" s="327">
        <v>11551.063999999991</v>
      </c>
      <c r="AH479" s="327">
        <v>11488.297999999993</v>
      </c>
      <c r="AI479" s="327">
        <v>11425.531999999996</v>
      </c>
      <c r="AJ479" s="327">
        <v>11362.765999999998</v>
      </c>
      <c r="AK479" s="327">
        <v>11300</v>
      </c>
      <c r="AL479" s="327">
        <v>11237.295999999998</v>
      </c>
      <c r="AM479" s="327">
        <v>11174.591999999999</v>
      </c>
      <c r="AN479" s="327">
        <v>11111.887999999999</v>
      </c>
      <c r="AO479" s="327">
        <v>11049.183999999997</v>
      </c>
      <c r="AP479" s="327">
        <v>10986.479999999996</v>
      </c>
      <c r="AQ479" s="327">
        <v>10923.775999999994</v>
      </c>
      <c r="AR479" s="327">
        <v>10861.071999999993</v>
      </c>
      <c r="AS479" s="327">
        <v>10798.367999999991</v>
      </c>
      <c r="AT479" s="327">
        <v>10735.66399999999</v>
      </c>
      <c r="AU479" s="320">
        <v>10672.959999999988</v>
      </c>
      <c r="AV479" s="323">
        <v>0</v>
      </c>
      <c r="AW479" s="323">
        <v>0</v>
      </c>
      <c r="AX479" s="323">
        <v>0</v>
      </c>
      <c r="AY479" s="323">
        <v>0</v>
      </c>
      <c r="AZ479" s="323">
        <v>0</v>
      </c>
      <c r="BA479" s="323">
        <v>0</v>
      </c>
      <c r="BB479" s="323">
        <v>0</v>
      </c>
      <c r="BC479" s="323">
        <v>0</v>
      </c>
      <c r="BD479" s="323">
        <v>0</v>
      </c>
      <c r="BE479" s="323">
        <v>0</v>
      </c>
      <c r="BF479" s="323">
        <v>0</v>
      </c>
    </row>
    <row r="480" spans="6:58" s="283" customFormat="1">
      <c r="F480" s="284"/>
      <c r="G480" s="321">
        <v>-29</v>
      </c>
      <c r="H480" s="327">
        <v>11947.36000000003</v>
      </c>
      <c r="I480" s="327">
        <v>11947.36000000003</v>
      </c>
      <c r="J480" s="327">
        <v>11947.36000000003</v>
      </c>
      <c r="K480" s="327">
        <v>11947.36000000003</v>
      </c>
      <c r="L480" s="327">
        <v>11947.36000000003</v>
      </c>
      <c r="M480" s="327">
        <v>11947.36000000003</v>
      </c>
      <c r="N480" s="327">
        <v>11947.36000000003</v>
      </c>
      <c r="O480" s="327">
        <v>11947.36000000003</v>
      </c>
      <c r="P480" s="327">
        <v>11947.36000000003</v>
      </c>
      <c r="Q480" s="320">
        <v>11947.36000000003</v>
      </c>
      <c r="R480" s="327">
        <v>11947.467000000026</v>
      </c>
      <c r="S480" s="327">
        <v>11947.574000000021</v>
      </c>
      <c r="T480" s="327">
        <v>11947.681000000015</v>
      </c>
      <c r="U480" s="327">
        <v>11947.788000000011</v>
      </c>
      <c r="V480" s="327">
        <v>11947.895000000008</v>
      </c>
      <c r="W480" s="327">
        <v>11948.002000000002</v>
      </c>
      <c r="X480" s="327">
        <v>11948.108999999997</v>
      </c>
      <c r="Y480" s="327">
        <v>11948.215999999993</v>
      </c>
      <c r="Z480" s="327">
        <v>11948.322999999988</v>
      </c>
      <c r="AA480" s="320">
        <v>11948.429999999982</v>
      </c>
      <c r="AB480" s="327">
        <v>11885.586999999985</v>
      </c>
      <c r="AC480" s="327">
        <v>11822.743999999986</v>
      </c>
      <c r="AD480" s="327">
        <v>11759.900999999987</v>
      </c>
      <c r="AE480" s="327">
        <v>11697.05799999999</v>
      </c>
      <c r="AF480" s="327">
        <v>11634.214999999993</v>
      </c>
      <c r="AG480" s="327">
        <v>11571.371999999994</v>
      </c>
      <c r="AH480" s="327">
        <v>11508.528999999995</v>
      </c>
      <c r="AI480" s="327">
        <v>11445.685999999998</v>
      </c>
      <c r="AJ480" s="327">
        <v>11382.842999999999</v>
      </c>
      <c r="AK480" s="327">
        <v>11320</v>
      </c>
      <c r="AL480" s="327">
        <v>11257.223999999998</v>
      </c>
      <c r="AM480" s="327">
        <v>11194.447999999999</v>
      </c>
      <c r="AN480" s="327">
        <v>11131.671999999999</v>
      </c>
      <c r="AO480" s="327">
        <v>11068.895999999997</v>
      </c>
      <c r="AP480" s="327">
        <v>11006.119999999995</v>
      </c>
      <c r="AQ480" s="327">
        <v>10943.343999999996</v>
      </c>
      <c r="AR480" s="327">
        <v>10880.567999999994</v>
      </c>
      <c r="AS480" s="327">
        <v>10817.791999999992</v>
      </c>
      <c r="AT480" s="327">
        <v>10755.015999999991</v>
      </c>
      <c r="AU480" s="320">
        <v>10692.239999999989</v>
      </c>
      <c r="AV480" s="323">
        <v>0</v>
      </c>
      <c r="AW480" s="323">
        <v>0</v>
      </c>
      <c r="AX480" s="323">
        <v>0</v>
      </c>
      <c r="AY480" s="323">
        <v>0</v>
      </c>
      <c r="AZ480" s="323">
        <v>0</v>
      </c>
      <c r="BA480" s="323">
        <v>0</v>
      </c>
      <c r="BB480" s="323">
        <v>0</v>
      </c>
      <c r="BC480" s="323">
        <v>0</v>
      </c>
      <c r="BD480" s="323">
        <v>0</v>
      </c>
      <c r="BE480" s="323">
        <v>0</v>
      </c>
      <c r="BF480" s="323">
        <v>0</v>
      </c>
    </row>
    <row r="481" spans="6:58" s="283" customFormat="1">
      <c r="F481" s="284"/>
      <c r="G481" s="321">
        <v>-28</v>
      </c>
      <c r="H481" s="327">
        <v>11968.000000000029</v>
      </c>
      <c r="I481" s="327">
        <v>11968.000000000029</v>
      </c>
      <c r="J481" s="327">
        <v>11968.000000000029</v>
      </c>
      <c r="K481" s="327">
        <v>11968.000000000029</v>
      </c>
      <c r="L481" s="327">
        <v>11968.000000000029</v>
      </c>
      <c r="M481" s="327">
        <v>11968.000000000029</v>
      </c>
      <c r="N481" s="327">
        <v>11968.000000000029</v>
      </c>
      <c r="O481" s="327">
        <v>11968.000000000029</v>
      </c>
      <c r="P481" s="327">
        <v>11968.000000000029</v>
      </c>
      <c r="Q481" s="320">
        <v>11968.000000000029</v>
      </c>
      <c r="R481" s="327">
        <v>11968.120000000024</v>
      </c>
      <c r="S481" s="327">
        <v>11968.24000000002</v>
      </c>
      <c r="T481" s="327">
        <v>11968.360000000015</v>
      </c>
      <c r="U481" s="327">
        <v>11968.48000000001</v>
      </c>
      <c r="V481" s="327">
        <v>11968.600000000006</v>
      </c>
      <c r="W481" s="327">
        <v>11968.720000000001</v>
      </c>
      <c r="X481" s="327">
        <v>11968.839999999997</v>
      </c>
      <c r="Y481" s="327">
        <v>11968.959999999992</v>
      </c>
      <c r="Z481" s="327">
        <v>11969.079999999987</v>
      </c>
      <c r="AA481" s="320">
        <v>11969.199999999983</v>
      </c>
      <c r="AB481" s="327">
        <v>11906.279999999984</v>
      </c>
      <c r="AC481" s="327">
        <v>11843.359999999986</v>
      </c>
      <c r="AD481" s="327">
        <v>11780.439999999988</v>
      </c>
      <c r="AE481" s="327">
        <v>11717.51999999999</v>
      </c>
      <c r="AF481" s="327">
        <v>11654.599999999991</v>
      </c>
      <c r="AG481" s="327">
        <v>11591.679999999993</v>
      </c>
      <c r="AH481" s="327">
        <v>11528.759999999995</v>
      </c>
      <c r="AI481" s="327">
        <v>11465.839999999997</v>
      </c>
      <c r="AJ481" s="327">
        <v>11402.919999999998</v>
      </c>
      <c r="AK481" s="327">
        <v>11340</v>
      </c>
      <c r="AL481" s="327">
        <v>11277.151999999998</v>
      </c>
      <c r="AM481" s="327">
        <v>11214.303999999998</v>
      </c>
      <c r="AN481" s="327">
        <v>11151.455999999998</v>
      </c>
      <c r="AO481" s="327">
        <v>11088.607999999997</v>
      </c>
      <c r="AP481" s="327">
        <v>11025.759999999995</v>
      </c>
      <c r="AQ481" s="327">
        <v>10962.911999999995</v>
      </c>
      <c r="AR481" s="327">
        <v>10900.063999999995</v>
      </c>
      <c r="AS481" s="327">
        <v>10837.215999999993</v>
      </c>
      <c r="AT481" s="327">
        <v>10774.367999999991</v>
      </c>
      <c r="AU481" s="320">
        <v>10711.51999999999</v>
      </c>
      <c r="AV481" s="323">
        <v>0</v>
      </c>
      <c r="AW481" s="323">
        <v>0</v>
      </c>
      <c r="AX481" s="323">
        <v>0</v>
      </c>
      <c r="AY481" s="323">
        <v>0</v>
      </c>
      <c r="AZ481" s="323">
        <v>0</v>
      </c>
      <c r="BA481" s="323">
        <v>0</v>
      </c>
      <c r="BB481" s="323">
        <v>0</v>
      </c>
      <c r="BC481" s="323">
        <v>0</v>
      </c>
      <c r="BD481" s="323">
        <v>0</v>
      </c>
      <c r="BE481" s="323">
        <v>0</v>
      </c>
      <c r="BF481" s="323">
        <v>0</v>
      </c>
    </row>
    <row r="482" spans="6:58" s="283" customFormat="1">
      <c r="F482" s="284"/>
      <c r="G482" s="321">
        <v>-27</v>
      </c>
      <c r="H482" s="327">
        <v>11988.640000000029</v>
      </c>
      <c r="I482" s="327">
        <v>11988.640000000029</v>
      </c>
      <c r="J482" s="327">
        <v>11988.640000000029</v>
      </c>
      <c r="K482" s="327">
        <v>11988.640000000029</v>
      </c>
      <c r="L482" s="327">
        <v>11988.640000000029</v>
      </c>
      <c r="M482" s="327">
        <v>11988.640000000029</v>
      </c>
      <c r="N482" s="327">
        <v>11988.640000000029</v>
      </c>
      <c r="O482" s="327">
        <v>11988.640000000029</v>
      </c>
      <c r="P482" s="327">
        <v>11988.640000000029</v>
      </c>
      <c r="Q482" s="320">
        <v>11988.640000000029</v>
      </c>
      <c r="R482" s="327">
        <v>11988.773000000023</v>
      </c>
      <c r="S482" s="327">
        <v>11988.906000000019</v>
      </c>
      <c r="T482" s="327">
        <v>11989.039000000015</v>
      </c>
      <c r="U482" s="327">
        <v>11989.17200000001</v>
      </c>
      <c r="V482" s="327">
        <v>11989.305000000004</v>
      </c>
      <c r="W482" s="327">
        <v>11989.438</v>
      </c>
      <c r="X482" s="327">
        <v>11989.570999999996</v>
      </c>
      <c r="Y482" s="327">
        <v>11989.703999999991</v>
      </c>
      <c r="Z482" s="327">
        <v>11989.836999999987</v>
      </c>
      <c r="AA482" s="320">
        <v>11989.969999999983</v>
      </c>
      <c r="AB482" s="327">
        <v>11926.972999999984</v>
      </c>
      <c r="AC482" s="327">
        <v>11863.975999999986</v>
      </c>
      <c r="AD482" s="327">
        <v>11800.978999999988</v>
      </c>
      <c r="AE482" s="327">
        <v>11737.981999999989</v>
      </c>
      <c r="AF482" s="327">
        <v>11674.98499999999</v>
      </c>
      <c r="AG482" s="327">
        <v>11611.987999999992</v>
      </c>
      <c r="AH482" s="327">
        <v>11548.990999999995</v>
      </c>
      <c r="AI482" s="327">
        <v>11485.993999999995</v>
      </c>
      <c r="AJ482" s="327">
        <v>11422.996999999998</v>
      </c>
      <c r="AK482" s="327">
        <v>11360</v>
      </c>
      <c r="AL482" s="327">
        <v>11297.079999999998</v>
      </c>
      <c r="AM482" s="327">
        <v>11234.159999999998</v>
      </c>
      <c r="AN482" s="327">
        <v>11171.239999999998</v>
      </c>
      <c r="AO482" s="327">
        <v>11108.319999999996</v>
      </c>
      <c r="AP482" s="327">
        <v>11045.399999999994</v>
      </c>
      <c r="AQ482" s="327">
        <v>10982.479999999994</v>
      </c>
      <c r="AR482" s="327">
        <v>10919.559999999994</v>
      </c>
      <c r="AS482" s="327">
        <v>10856.639999999992</v>
      </c>
      <c r="AT482" s="327">
        <v>10793.71999999999</v>
      </c>
      <c r="AU482" s="320">
        <v>10730.79999999999</v>
      </c>
      <c r="AV482" s="323">
        <v>0</v>
      </c>
      <c r="AW482" s="323">
        <v>0</v>
      </c>
      <c r="AX482" s="323">
        <v>0</v>
      </c>
      <c r="AY482" s="323">
        <v>0</v>
      </c>
      <c r="AZ482" s="323">
        <v>0</v>
      </c>
      <c r="BA482" s="323">
        <v>0</v>
      </c>
      <c r="BB482" s="323">
        <v>0</v>
      </c>
      <c r="BC482" s="323">
        <v>0</v>
      </c>
      <c r="BD482" s="323">
        <v>0</v>
      </c>
      <c r="BE482" s="323">
        <v>0</v>
      </c>
      <c r="BF482" s="323">
        <v>0</v>
      </c>
    </row>
    <row r="483" spans="6:58" s="283" customFormat="1">
      <c r="F483" s="284"/>
      <c r="G483" s="321">
        <v>-26</v>
      </c>
      <c r="H483" s="327">
        <v>12009.280000000028</v>
      </c>
      <c r="I483" s="327">
        <v>12009.280000000028</v>
      </c>
      <c r="J483" s="327">
        <v>12009.280000000028</v>
      </c>
      <c r="K483" s="327">
        <v>12009.280000000028</v>
      </c>
      <c r="L483" s="327">
        <v>12009.280000000028</v>
      </c>
      <c r="M483" s="327">
        <v>12009.280000000028</v>
      </c>
      <c r="N483" s="327">
        <v>12009.280000000028</v>
      </c>
      <c r="O483" s="327">
        <v>12009.280000000028</v>
      </c>
      <c r="P483" s="327">
        <v>12009.280000000028</v>
      </c>
      <c r="Q483" s="320">
        <v>12009.280000000028</v>
      </c>
      <c r="R483" s="327">
        <v>12009.426000000025</v>
      </c>
      <c r="S483" s="327">
        <v>12009.57200000002</v>
      </c>
      <c r="T483" s="327">
        <v>12009.718000000015</v>
      </c>
      <c r="U483" s="327">
        <v>12009.864000000012</v>
      </c>
      <c r="V483" s="327">
        <v>12010.010000000007</v>
      </c>
      <c r="W483" s="327">
        <v>12010.156000000003</v>
      </c>
      <c r="X483" s="327">
        <v>12010.301999999998</v>
      </c>
      <c r="Y483" s="327">
        <v>12010.447999999993</v>
      </c>
      <c r="Z483" s="327">
        <v>12010.593999999988</v>
      </c>
      <c r="AA483" s="320">
        <v>12010.739999999983</v>
      </c>
      <c r="AB483" s="327">
        <v>11947.665999999987</v>
      </c>
      <c r="AC483" s="327">
        <v>11884.591999999988</v>
      </c>
      <c r="AD483" s="327">
        <v>11821.517999999989</v>
      </c>
      <c r="AE483" s="327">
        <v>11758.443999999992</v>
      </c>
      <c r="AF483" s="327">
        <v>11695.369999999994</v>
      </c>
      <c r="AG483" s="327">
        <v>11632.295999999995</v>
      </c>
      <c r="AH483" s="327">
        <v>11569.221999999996</v>
      </c>
      <c r="AI483" s="327">
        <v>11506.147999999997</v>
      </c>
      <c r="AJ483" s="327">
        <v>11443.073999999999</v>
      </c>
      <c r="AK483" s="327">
        <v>11380</v>
      </c>
      <c r="AL483" s="327">
        <v>11317.007999999998</v>
      </c>
      <c r="AM483" s="327">
        <v>11254.015999999998</v>
      </c>
      <c r="AN483" s="327">
        <v>11191.023999999998</v>
      </c>
      <c r="AO483" s="327">
        <v>11128.031999999996</v>
      </c>
      <c r="AP483" s="327">
        <v>11065.039999999994</v>
      </c>
      <c r="AQ483" s="327">
        <v>11002.047999999993</v>
      </c>
      <c r="AR483" s="327">
        <v>10939.055999999993</v>
      </c>
      <c r="AS483" s="327">
        <v>10876.063999999991</v>
      </c>
      <c r="AT483" s="327">
        <v>10813.071999999991</v>
      </c>
      <c r="AU483" s="320">
        <v>10750.079999999991</v>
      </c>
      <c r="AV483" s="323">
        <v>0</v>
      </c>
      <c r="AW483" s="323">
        <v>0</v>
      </c>
      <c r="AX483" s="323">
        <v>0</v>
      </c>
      <c r="AY483" s="323">
        <v>0</v>
      </c>
      <c r="AZ483" s="323">
        <v>0</v>
      </c>
      <c r="BA483" s="323">
        <v>0</v>
      </c>
      <c r="BB483" s="323">
        <v>0</v>
      </c>
      <c r="BC483" s="323">
        <v>0</v>
      </c>
      <c r="BD483" s="323">
        <v>0</v>
      </c>
      <c r="BE483" s="323">
        <v>0</v>
      </c>
      <c r="BF483" s="323">
        <v>0</v>
      </c>
    </row>
    <row r="484" spans="6:58" s="283" customFormat="1">
      <c r="F484" s="284"/>
      <c r="G484" s="321">
        <v>-25</v>
      </c>
      <c r="H484" s="327">
        <v>12029.920000000027</v>
      </c>
      <c r="I484" s="327">
        <v>12029.920000000027</v>
      </c>
      <c r="J484" s="327">
        <v>12029.920000000027</v>
      </c>
      <c r="K484" s="327">
        <v>12029.920000000027</v>
      </c>
      <c r="L484" s="327">
        <v>12029.920000000027</v>
      </c>
      <c r="M484" s="327">
        <v>12029.920000000027</v>
      </c>
      <c r="N484" s="327">
        <v>12029.920000000027</v>
      </c>
      <c r="O484" s="327">
        <v>12029.920000000027</v>
      </c>
      <c r="P484" s="327">
        <v>12029.920000000027</v>
      </c>
      <c r="Q484" s="320">
        <v>12029.920000000027</v>
      </c>
      <c r="R484" s="327">
        <v>12030.079000000023</v>
      </c>
      <c r="S484" s="327">
        <v>12030.238000000018</v>
      </c>
      <c r="T484" s="327">
        <v>12030.397000000012</v>
      </c>
      <c r="U484" s="327">
        <v>12030.556000000008</v>
      </c>
      <c r="V484" s="327">
        <v>12030.715000000004</v>
      </c>
      <c r="W484" s="327">
        <v>12030.874</v>
      </c>
      <c r="X484" s="327">
        <v>12031.032999999996</v>
      </c>
      <c r="Y484" s="327">
        <v>12031.191999999992</v>
      </c>
      <c r="Z484" s="327">
        <v>12031.350999999988</v>
      </c>
      <c r="AA484" s="320">
        <v>12031.509999999984</v>
      </c>
      <c r="AB484" s="327">
        <v>11968.358999999986</v>
      </c>
      <c r="AC484" s="327">
        <v>11905.207999999986</v>
      </c>
      <c r="AD484" s="327">
        <v>11842.056999999986</v>
      </c>
      <c r="AE484" s="327">
        <v>11778.905999999988</v>
      </c>
      <c r="AF484" s="327">
        <v>11715.75499999999</v>
      </c>
      <c r="AG484" s="327">
        <v>11652.603999999992</v>
      </c>
      <c r="AH484" s="327">
        <v>11589.452999999994</v>
      </c>
      <c r="AI484" s="327">
        <v>11526.301999999996</v>
      </c>
      <c r="AJ484" s="327">
        <v>11463.150999999998</v>
      </c>
      <c r="AK484" s="327">
        <v>11400</v>
      </c>
      <c r="AL484" s="327">
        <v>11336.935999999998</v>
      </c>
      <c r="AM484" s="327">
        <v>11273.871999999998</v>
      </c>
      <c r="AN484" s="327">
        <v>11210.807999999997</v>
      </c>
      <c r="AO484" s="327">
        <v>11147.743999999995</v>
      </c>
      <c r="AP484" s="327">
        <v>11084.679999999993</v>
      </c>
      <c r="AQ484" s="327">
        <v>11021.615999999993</v>
      </c>
      <c r="AR484" s="327">
        <v>10958.551999999992</v>
      </c>
      <c r="AS484" s="327">
        <v>10895.487999999992</v>
      </c>
      <c r="AT484" s="327">
        <v>10832.423999999992</v>
      </c>
      <c r="AU484" s="320">
        <v>10769.359999999991</v>
      </c>
      <c r="AV484" s="323">
        <v>0</v>
      </c>
      <c r="AW484" s="323">
        <v>0</v>
      </c>
      <c r="AX484" s="323">
        <v>0</v>
      </c>
      <c r="AY484" s="323">
        <v>0</v>
      </c>
      <c r="AZ484" s="323">
        <v>0</v>
      </c>
      <c r="BA484" s="323">
        <v>0</v>
      </c>
      <c r="BB484" s="323">
        <v>0</v>
      </c>
      <c r="BC484" s="323">
        <v>0</v>
      </c>
      <c r="BD484" s="323">
        <v>0</v>
      </c>
      <c r="BE484" s="323">
        <v>0</v>
      </c>
      <c r="BF484" s="323">
        <v>0</v>
      </c>
    </row>
    <row r="485" spans="6:58" s="283" customFormat="1">
      <c r="F485" s="284"/>
      <c r="G485" s="321">
        <v>-24</v>
      </c>
      <c r="H485" s="327">
        <v>12050.560000000027</v>
      </c>
      <c r="I485" s="327">
        <v>12050.560000000027</v>
      </c>
      <c r="J485" s="327">
        <v>12050.560000000027</v>
      </c>
      <c r="K485" s="327">
        <v>12050.560000000027</v>
      </c>
      <c r="L485" s="327">
        <v>12050.560000000027</v>
      </c>
      <c r="M485" s="327">
        <v>12050.560000000027</v>
      </c>
      <c r="N485" s="327">
        <v>12050.560000000027</v>
      </c>
      <c r="O485" s="327">
        <v>12050.560000000027</v>
      </c>
      <c r="P485" s="327">
        <v>12050.560000000027</v>
      </c>
      <c r="Q485" s="320">
        <v>12050.560000000027</v>
      </c>
      <c r="R485" s="327">
        <v>12050.732000000022</v>
      </c>
      <c r="S485" s="327">
        <v>12050.904000000019</v>
      </c>
      <c r="T485" s="327">
        <v>12051.076000000015</v>
      </c>
      <c r="U485" s="327">
        <v>12051.248000000011</v>
      </c>
      <c r="V485" s="327">
        <v>12051.420000000006</v>
      </c>
      <c r="W485" s="327">
        <v>12051.592000000002</v>
      </c>
      <c r="X485" s="327">
        <v>12051.763999999999</v>
      </c>
      <c r="Y485" s="327">
        <v>12051.935999999994</v>
      </c>
      <c r="Z485" s="327">
        <v>12052.107999999989</v>
      </c>
      <c r="AA485" s="320">
        <v>12052.279999999984</v>
      </c>
      <c r="AB485" s="327">
        <v>11989.051999999985</v>
      </c>
      <c r="AC485" s="327">
        <v>11925.823999999988</v>
      </c>
      <c r="AD485" s="327">
        <v>11862.59599999999</v>
      </c>
      <c r="AE485" s="327">
        <v>11799.367999999991</v>
      </c>
      <c r="AF485" s="327">
        <v>11736.139999999992</v>
      </c>
      <c r="AG485" s="327">
        <v>11672.911999999995</v>
      </c>
      <c r="AH485" s="327">
        <v>11609.683999999997</v>
      </c>
      <c r="AI485" s="327">
        <v>11546.455999999998</v>
      </c>
      <c r="AJ485" s="327">
        <v>11483.227999999999</v>
      </c>
      <c r="AK485" s="327">
        <v>11420</v>
      </c>
      <c r="AL485" s="327">
        <v>11356.863999999998</v>
      </c>
      <c r="AM485" s="327">
        <v>11293.727999999997</v>
      </c>
      <c r="AN485" s="327">
        <v>11230.591999999997</v>
      </c>
      <c r="AO485" s="327">
        <v>11167.455999999995</v>
      </c>
      <c r="AP485" s="327">
        <v>11104.319999999994</v>
      </c>
      <c r="AQ485" s="327">
        <v>11041.183999999994</v>
      </c>
      <c r="AR485" s="327">
        <v>10978.047999999993</v>
      </c>
      <c r="AS485" s="327">
        <v>10914.911999999993</v>
      </c>
      <c r="AT485" s="327">
        <v>10851.775999999993</v>
      </c>
      <c r="AU485" s="320">
        <v>10788.639999999992</v>
      </c>
      <c r="AV485" s="323">
        <v>0</v>
      </c>
      <c r="AW485" s="323">
        <v>0</v>
      </c>
      <c r="AX485" s="323">
        <v>0</v>
      </c>
      <c r="AY485" s="323">
        <v>0</v>
      </c>
      <c r="AZ485" s="323">
        <v>0</v>
      </c>
      <c r="BA485" s="323">
        <v>0</v>
      </c>
      <c r="BB485" s="323">
        <v>0</v>
      </c>
      <c r="BC485" s="323">
        <v>0</v>
      </c>
      <c r="BD485" s="323">
        <v>0</v>
      </c>
      <c r="BE485" s="323">
        <v>0</v>
      </c>
      <c r="BF485" s="323">
        <v>0</v>
      </c>
    </row>
    <row r="486" spans="6:58" s="283" customFormat="1">
      <c r="F486" s="284"/>
      <c r="G486" s="321">
        <v>-23</v>
      </c>
      <c r="H486" s="327">
        <v>12071.200000000026</v>
      </c>
      <c r="I486" s="327">
        <v>12071.200000000026</v>
      </c>
      <c r="J486" s="327">
        <v>12071.200000000026</v>
      </c>
      <c r="K486" s="327">
        <v>12071.200000000026</v>
      </c>
      <c r="L486" s="327">
        <v>12071.200000000026</v>
      </c>
      <c r="M486" s="327">
        <v>12071.200000000026</v>
      </c>
      <c r="N486" s="327">
        <v>12071.200000000026</v>
      </c>
      <c r="O486" s="327">
        <v>12071.200000000026</v>
      </c>
      <c r="P486" s="327">
        <v>12071.200000000026</v>
      </c>
      <c r="Q486" s="320">
        <v>12071.200000000026</v>
      </c>
      <c r="R486" s="327">
        <v>12071.385000000022</v>
      </c>
      <c r="S486" s="327">
        <v>12071.570000000018</v>
      </c>
      <c r="T486" s="327">
        <v>12071.755000000014</v>
      </c>
      <c r="U486" s="327">
        <v>12071.94000000001</v>
      </c>
      <c r="V486" s="327">
        <v>12072.125000000005</v>
      </c>
      <c r="W486" s="327">
        <v>12072.310000000001</v>
      </c>
      <c r="X486" s="327">
        <v>12072.494999999997</v>
      </c>
      <c r="Y486" s="327">
        <v>12072.679999999993</v>
      </c>
      <c r="Z486" s="327">
        <v>12072.864999999989</v>
      </c>
      <c r="AA486" s="320">
        <v>12073.049999999985</v>
      </c>
      <c r="AB486" s="327">
        <v>12009.744999999986</v>
      </c>
      <c r="AC486" s="327">
        <v>11946.439999999988</v>
      </c>
      <c r="AD486" s="327">
        <v>11883.134999999989</v>
      </c>
      <c r="AE486" s="327">
        <v>11819.829999999991</v>
      </c>
      <c r="AF486" s="327">
        <v>11756.524999999992</v>
      </c>
      <c r="AG486" s="327">
        <v>11693.219999999994</v>
      </c>
      <c r="AH486" s="327">
        <v>11629.914999999995</v>
      </c>
      <c r="AI486" s="327">
        <v>11566.609999999997</v>
      </c>
      <c r="AJ486" s="327">
        <v>11503.304999999998</v>
      </c>
      <c r="AK486" s="327">
        <v>11440</v>
      </c>
      <c r="AL486" s="327">
        <v>11376.791999999998</v>
      </c>
      <c r="AM486" s="327">
        <v>11313.583999999997</v>
      </c>
      <c r="AN486" s="327">
        <v>11250.375999999997</v>
      </c>
      <c r="AO486" s="327">
        <v>11187.167999999996</v>
      </c>
      <c r="AP486" s="327">
        <v>11123.959999999995</v>
      </c>
      <c r="AQ486" s="327">
        <v>11060.751999999995</v>
      </c>
      <c r="AR486" s="327">
        <v>10997.543999999994</v>
      </c>
      <c r="AS486" s="327">
        <v>10934.335999999994</v>
      </c>
      <c r="AT486" s="327">
        <v>10871.127999999993</v>
      </c>
      <c r="AU486" s="320">
        <v>10807.919999999993</v>
      </c>
      <c r="AV486" s="323">
        <v>0</v>
      </c>
      <c r="AW486" s="323">
        <v>0</v>
      </c>
      <c r="AX486" s="323">
        <v>0</v>
      </c>
      <c r="AY486" s="323">
        <v>0</v>
      </c>
      <c r="AZ486" s="323">
        <v>0</v>
      </c>
      <c r="BA486" s="323">
        <v>0</v>
      </c>
      <c r="BB486" s="323">
        <v>0</v>
      </c>
      <c r="BC486" s="323">
        <v>0</v>
      </c>
      <c r="BD486" s="323">
        <v>0</v>
      </c>
      <c r="BE486" s="323">
        <v>0</v>
      </c>
      <c r="BF486" s="323">
        <v>0</v>
      </c>
    </row>
    <row r="487" spans="6:58" s="283" customFormat="1">
      <c r="F487" s="284"/>
      <c r="G487" s="321">
        <v>-22</v>
      </c>
      <c r="H487" s="327">
        <v>12091.840000000026</v>
      </c>
      <c r="I487" s="327">
        <v>12091.840000000026</v>
      </c>
      <c r="J487" s="327">
        <v>12091.840000000026</v>
      </c>
      <c r="K487" s="327">
        <v>12091.840000000026</v>
      </c>
      <c r="L487" s="327">
        <v>12091.840000000026</v>
      </c>
      <c r="M487" s="327">
        <v>12091.840000000026</v>
      </c>
      <c r="N487" s="327">
        <v>12091.840000000026</v>
      </c>
      <c r="O487" s="327">
        <v>12091.840000000026</v>
      </c>
      <c r="P487" s="327">
        <v>12091.840000000026</v>
      </c>
      <c r="Q487" s="320">
        <v>12091.840000000026</v>
      </c>
      <c r="R487" s="327">
        <v>12092.038000000022</v>
      </c>
      <c r="S487" s="327">
        <v>12092.236000000017</v>
      </c>
      <c r="T487" s="327">
        <v>12092.434000000012</v>
      </c>
      <c r="U487" s="327">
        <v>12092.632000000009</v>
      </c>
      <c r="V487" s="327">
        <v>12092.830000000005</v>
      </c>
      <c r="W487" s="327">
        <v>12093.028</v>
      </c>
      <c r="X487" s="327">
        <v>12093.225999999995</v>
      </c>
      <c r="Y487" s="327">
        <v>12093.423999999992</v>
      </c>
      <c r="Z487" s="327">
        <v>12093.621999999988</v>
      </c>
      <c r="AA487" s="320">
        <v>12093.819999999985</v>
      </c>
      <c r="AB487" s="327">
        <v>12030.437999999987</v>
      </c>
      <c r="AC487" s="327">
        <v>11967.055999999988</v>
      </c>
      <c r="AD487" s="327">
        <v>11903.673999999988</v>
      </c>
      <c r="AE487" s="327">
        <v>11840.29199999999</v>
      </c>
      <c r="AF487" s="327">
        <v>11776.909999999993</v>
      </c>
      <c r="AG487" s="327">
        <v>11713.527999999993</v>
      </c>
      <c r="AH487" s="327">
        <v>11650.145999999993</v>
      </c>
      <c r="AI487" s="327">
        <v>11586.763999999996</v>
      </c>
      <c r="AJ487" s="327">
        <v>11523.381999999998</v>
      </c>
      <c r="AK487" s="327">
        <v>11460</v>
      </c>
      <c r="AL487" s="327">
        <v>11396.72</v>
      </c>
      <c r="AM487" s="327">
        <v>11333.439999999999</v>
      </c>
      <c r="AN487" s="327">
        <v>11270.159999999998</v>
      </c>
      <c r="AO487" s="327">
        <v>11206.879999999997</v>
      </c>
      <c r="AP487" s="327">
        <v>11143.599999999997</v>
      </c>
      <c r="AQ487" s="327">
        <v>11080.319999999996</v>
      </c>
      <c r="AR487" s="327">
        <v>11017.039999999995</v>
      </c>
      <c r="AS487" s="327">
        <v>10953.759999999995</v>
      </c>
      <c r="AT487" s="327">
        <v>10890.479999999994</v>
      </c>
      <c r="AU487" s="320">
        <v>10827.199999999993</v>
      </c>
      <c r="AV487" s="323">
        <v>0</v>
      </c>
      <c r="AW487" s="323">
        <v>0</v>
      </c>
      <c r="AX487" s="323">
        <v>0</v>
      </c>
      <c r="AY487" s="323">
        <v>0</v>
      </c>
      <c r="AZ487" s="323">
        <v>0</v>
      </c>
      <c r="BA487" s="323">
        <v>0</v>
      </c>
      <c r="BB487" s="323">
        <v>0</v>
      </c>
      <c r="BC487" s="323">
        <v>0</v>
      </c>
      <c r="BD487" s="323">
        <v>0</v>
      </c>
      <c r="BE487" s="323">
        <v>0</v>
      </c>
      <c r="BF487" s="323">
        <v>0</v>
      </c>
    </row>
    <row r="488" spans="6:58" s="283" customFormat="1">
      <c r="F488" s="284"/>
      <c r="G488" s="321">
        <v>-21</v>
      </c>
      <c r="H488" s="327">
        <v>12112.480000000025</v>
      </c>
      <c r="I488" s="327">
        <v>12112.480000000025</v>
      </c>
      <c r="J488" s="327">
        <v>12112.480000000025</v>
      </c>
      <c r="K488" s="327">
        <v>12112.480000000025</v>
      </c>
      <c r="L488" s="327">
        <v>12112.480000000025</v>
      </c>
      <c r="M488" s="327">
        <v>12112.480000000025</v>
      </c>
      <c r="N488" s="327">
        <v>12112.480000000025</v>
      </c>
      <c r="O488" s="327">
        <v>12112.480000000025</v>
      </c>
      <c r="P488" s="327">
        <v>12112.480000000025</v>
      </c>
      <c r="Q488" s="320">
        <v>12112.480000000025</v>
      </c>
      <c r="R488" s="327">
        <v>12112.691000000021</v>
      </c>
      <c r="S488" s="327">
        <v>12112.902000000018</v>
      </c>
      <c r="T488" s="327">
        <v>12113.113000000016</v>
      </c>
      <c r="U488" s="327">
        <v>12113.324000000011</v>
      </c>
      <c r="V488" s="327">
        <v>12113.535000000007</v>
      </c>
      <c r="W488" s="327">
        <v>12113.746000000003</v>
      </c>
      <c r="X488" s="327">
        <v>12113.956999999999</v>
      </c>
      <c r="Y488" s="327">
        <v>12114.167999999994</v>
      </c>
      <c r="Z488" s="327">
        <v>12114.37899999999</v>
      </c>
      <c r="AA488" s="320">
        <v>12114.589999999986</v>
      </c>
      <c r="AB488" s="327">
        <v>12051.130999999987</v>
      </c>
      <c r="AC488" s="327">
        <v>11987.67199999999</v>
      </c>
      <c r="AD488" s="327">
        <v>11924.212999999992</v>
      </c>
      <c r="AE488" s="327">
        <v>11860.753999999994</v>
      </c>
      <c r="AF488" s="327">
        <v>11797.294999999995</v>
      </c>
      <c r="AG488" s="327">
        <v>11733.835999999996</v>
      </c>
      <c r="AH488" s="327">
        <v>11670.376999999997</v>
      </c>
      <c r="AI488" s="327">
        <v>11606.917999999998</v>
      </c>
      <c r="AJ488" s="327">
        <v>11543.458999999999</v>
      </c>
      <c r="AK488" s="327">
        <v>11480</v>
      </c>
      <c r="AL488" s="327">
        <v>11416.648000000001</v>
      </c>
      <c r="AM488" s="327">
        <v>11353.296</v>
      </c>
      <c r="AN488" s="327">
        <v>11289.944</v>
      </c>
      <c r="AO488" s="327">
        <v>11226.591999999999</v>
      </c>
      <c r="AP488" s="327">
        <v>11163.239999999998</v>
      </c>
      <c r="AQ488" s="327">
        <v>11099.887999999997</v>
      </c>
      <c r="AR488" s="327">
        <v>11036.535999999996</v>
      </c>
      <c r="AS488" s="327">
        <v>10973.183999999996</v>
      </c>
      <c r="AT488" s="327">
        <v>10909.831999999995</v>
      </c>
      <c r="AU488" s="320">
        <v>10846.479999999994</v>
      </c>
      <c r="AV488" s="323">
        <v>0</v>
      </c>
      <c r="AW488" s="323">
        <v>0</v>
      </c>
      <c r="AX488" s="323">
        <v>0</v>
      </c>
      <c r="AY488" s="323">
        <v>0</v>
      </c>
      <c r="AZ488" s="323">
        <v>0</v>
      </c>
      <c r="BA488" s="323">
        <v>0</v>
      </c>
      <c r="BB488" s="323">
        <v>0</v>
      </c>
      <c r="BC488" s="323">
        <v>0</v>
      </c>
      <c r="BD488" s="323">
        <v>0</v>
      </c>
      <c r="BE488" s="323">
        <v>0</v>
      </c>
      <c r="BF488" s="323">
        <v>0</v>
      </c>
    </row>
    <row r="489" spans="6:58" s="283" customFormat="1">
      <c r="F489" s="284"/>
      <c r="G489" s="321">
        <v>-20</v>
      </c>
      <c r="H489" s="327">
        <v>12133.120000000024</v>
      </c>
      <c r="I489" s="327">
        <v>12133.120000000024</v>
      </c>
      <c r="J489" s="327">
        <v>12133.120000000024</v>
      </c>
      <c r="K489" s="327">
        <v>12133.120000000024</v>
      </c>
      <c r="L489" s="327">
        <v>12133.120000000024</v>
      </c>
      <c r="M489" s="327">
        <v>12133.120000000024</v>
      </c>
      <c r="N489" s="327">
        <v>12133.120000000024</v>
      </c>
      <c r="O489" s="327">
        <v>12133.120000000024</v>
      </c>
      <c r="P489" s="327">
        <v>12133.120000000024</v>
      </c>
      <c r="Q489" s="320">
        <v>12133.120000000024</v>
      </c>
      <c r="R489" s="327">
        <v>12133.344000000019</v>
      </c>
      <c r="S489" s="327">
        <v>12133.568000000016</v>
      </c>
      <c r="T489" s="327">
        <v>12133.792000000012</v>
      </c>
      <c r="U489" s="327">
        <v>12134.016000000007</v>
      </c>
      <c r="V489" s="327">
        <v>12134.240000000003</v>
      </c>
      <c r="W489" s="327">
        <v>12134.464</v>
      </c>
      <c r="X489" s="327">
        <v>12134.687999999996</v>
      </c>
      <c r="Y489" s="327">
        <v>12134.911999999993</v>
      </c>
      <c r="Z489" s="327">
        <v>12135.13599999999</v>
      </c>
      <c r="AA489" s="320">
        <v>12135.359999999986</v>
      </c>
      <c r="AB489" s="327">
        <v>12071.823999999986</v>
      </c>
      <c r="AC489" s="327">
        <v>12008.287999999988</v>
      </c>
      <c r="AD489" s="327">
        <v>11944.751999999989</v>
      </c>
      <c r="AE489" s="327">
        <v>11881.215999999989</v>
      </c>
      <c r="AF489" s="327">
        <v>11817.679999999991</v>
      </c>
      <c r="AG489" s="327">
        <v>11754.143999999993</v>
      </c>
      <c r="AH489" s="327">
        <v>11690.607999999995</v>
      </c>
      <c r="AI489" s="327">
        <v>11627.071999999996</v>
      </c>
      <c r="AJ489" s="327">
        <v>11563.535999999998</v>
      </c>
      <c r="AK489" s="327">
        <v>11500</v>
      </c>
      <c r="AL489" s="327">
        <v>11436.576000000001</v>
      </c>
      <c r="AM489" s="327">
        <v>11373.152</v>
      </c>
      <c r="AN489" s="327">
        <v>11309.727999999999</v>
      </c>
      <c r="AO489" s="327">
        <v>11246.304</v>
      </c>
      <c r="AP489" s="327">
        <v>11182.88</v>
      </c>
      <c r="AQ489" s="327">
        <v>11119.455999999998</v>
      </c>
      <c r="AR489" s="327">
        <v>11056.031999999997</v>
      </c>
      <c r="AS489" s="327">
        <v>10992.607999999997</v>
      </c>
      <c r="AT489" s="327">
        <v>10929.183999999996</v>
      </c>
      <c r="AU489" s="320">
        <v>10865.759999999995</v>
      </c>
      <c r="AV489" s="323">
        <v>0</v>
      </c>
      <c r="AW489" s="323">
        <v>0</v>
      </c>
      <c r="AX489" s="323">
        <v>0</v>
      </c>
      <c r="AY489" s="323">
        <v>0</v>
      </c>
      <c r="AZ489" s="323">
        <v>0</v>
      </c>
      <c r="BA489" s="323">
        <v>0</v>
      </c>
      <c r="BB489" s="323">
        <v>0</v>
      </c>
      <c r="BC489" s="323">
        <v>0</v>
      </c>
      <c r="BD489" s="323">
        <v>0</v>
      </c>
      <c r="BE489" s="323">
        <v>0</v>
      </c>
      <c r="BF489" s="323">
        <v>0</v>
      </c>
    </row>
    <row r="490" spans="6:58" s="283" customFormat="1">
      <c r="F490" s="284"/>
      <c r="G490" s="321">
        <v>-19</v>
      </c>
      <c r="H490" s="327">
        <v>12153.760000000024</v>
      </c>
      <c r="I490" s="327">
        <v>12153.760000000024</v>
      </c>
      <c r="J490" s="327">
        <v>12153.760000000024</v>
      </c>
      <c r="K490" s="327">
        <v>12153.760000000024</v>
      </c>
      <c r="L490" s="327">
        <v>12153.760000000024</v>
      </c>
      <c r="M490" s="327">
        <v>12153.760000000024</v>
      </c>
      <c r="N490" s="327">
        <v>12153.760000000024</v>
      </c>
      <c r="O490" s="327">
        <v>12153.760000000024</v>
      </c>
      <c r="P490" s="327">
        <v>12153.760000000024</v>
      </c>
      <c r="Q490" s="320">
        <v>12153.760000000024</v>
      </c>
      <c r="R490" s="327">
        <v>12153.997000000021</v>
      </c>
      <c r="S490" s="327">
        <v>12154.234000000017</v>
      </c>
      <c r="T490" s="327">
        <v>12154.471000000012</v>
      </c>
      <c r="U490" s="327">
        <v>12154.70800000001</v>
      </c>
      <c r="V490" s="327">
        <v>12154.945000000007</v>
      </c>
      <c r="W490" s="327">
        <v>12155.182000000003</v>
      </c>
      <c r="X490" s="327">
        <v>12155.418999999998</v>
      </c>
      <c r="Y490" s="327">
        <v>12155.655999999995</v>
      </c>
      <c r="Z490" s="327">
        <v>12155.892999999991</v>
      </c>
      <c r="AA490" s="320">
        <v>12156.129999999986</v>
      </c>
      <c r="AB490" s="327">
        <v>12092.516999999989</v>
      </c>
      <c r="AC490" s="327">
        <v>12028.90399999999</v>
      </c>
      <c r="AD490" s="327">
        <v>11965.29099999999</v>
      </c>
      <c r="AE490" s="327">
        <v>11901.677999999993</v>
      </c>
      <c r="AF490" s="327">
        <v>11838.064999999995</v>
      </c>
      <c r="AG490" s="327">
        <v>11774.451999999996</v>
      </c>
      <c r="AH490" s="327">
        <v>11710.838999999996</v>
      </c>
      <c r="AI490" s="327">
        <v>11647.225999999999</v>
      </c>
      <c r="AJ490" s="327">
        <v>11583.612999999999</v>
      </c>
      <c r="AK490" s="327">
        <v>11520</v>
      </c>
      <c r="AL490" s="327">
        <v>11456.504000000001</v>
      </c>
      <c r="AM490" s="327">
        <v>11393.008</v>
      </c>
      <c r="AN490" s="327">
        <v>11329.511999999999</v>
      </c>
      <c r="AO490" s="327">
        <v>11266.016</v>
      </c>
      <c r="AP490" s="327">
        <v>11202.52</v>
      </c>
      <c r="AQ490" s="327">
        <v>11139.023999999999</v>
      </c>
      <c r="AR490" s="327">
        <v>11075.527999999998</v>
      </c>
      <c r="AS490" s="327">
        <v>11012.031999999997</v>
      </c>
      <c r="AT490" s="327">
        <v>10948.535999999996</v>
      </c>
      <c r="AU490" s="320">
        <v>10885.039999999995</v>
      </c>
      <c r="AV490" s="323">
        <v>0</v>
      </c>
      <c r="AW490" s="323">
        <v>0</v>
      </c>
      <c r="AX490" s="323">
        <v>0</v>
      </c>
      <c r="AY490" s="323">
        <v>0</v>
      </c>
      <c r="AZ490" s="323">
        <v>0</v>
      </c>
      <c r="BA490" s="323">
        <v>0</v>
      </c>
      <c r="BB490" s="323">
        <v>0</v>
      </c>
      <c r="BC490" s="323">
        <v>0</v>
      </c>
      <c r="BD490" s="323">
        <v>0</v>
      </c>
      <c r="BE490" s="323">
        <v>0</v>
      </c>
      <c r="BF490" s="323">
        <v>0</v>
      </c>
    </row>
    <row r="491" spans="6:58" s="283" customFormat="1">
      <c r="F491" s="284"/>
      <c r="G491" s="321">
        <v>-18</v>
      </c>
      <c r="H491" s="327">
        <v>12174.400000000023</v>
      </c>
      <c r="I491" s="327">
        <v>12174.400000000023</v>
      </c>
      <c r="J491" s="327">
        <v>12174.400000000023</v>
      </c>
      <c r="K491" s="327">
        <v>12174.400000000023</v>
      </c>
      <c r="L491" s="327">
        <v>12174.400000000023</v>
      </c>
      <c r="M491" s="327">
        <v>12174.400000000023</v>
      </c>
      <c r="N491" s="327">
        <v>12174.400000000023</v>
      </c>
      <c r="O491" s="327">
        <v>12174.400000000023</v>
      </c>
      <c r="P491" s="327">
        <v>12174.400000000023</v>
      </c>
      <c r="Q491" s="320">
        <v>12174.400000000023</v>
      </c>
      <c r="R491" s="327">
        <v>12174.65000000002</v>
      </c>
      <c r="S491" s="327">
        <v>12174.900000000016</v>
      </c>
      <c r="T491" s="327">
        <v>12175.150000000012</v>
      </c>
      <c r="U491" s="327">
        <v>12175.400000000009</v>
      </c>
      <c r="V491" s="327">
        <v>12175.650000000005</v>
      </c>
      <c r="W491" s="327">
        <v>12175.900000000001</v>
      </c>
      <c r="X491" s="327">
        <v>12176.149999999998</v>
      </c>
      <c r="Y491" s="327">
        <v>12176.399999999994</v>
      </c>
      <c r="Z491" s="327">
        <v>12176.649999999991</v>
      </c>
      <c r="AA491" s="320">
        <v>12176.899999999987</v>
      </c>
      <c r="AB491" s="327">
        <v>12113.209999999988</v>
      </c>
      <c r="AC491" s="327">
        <v>12049.51999999999</v>
      </c>
      <c r="AD491" s="327">
        <v>11985.829999999991</v>
      </c>
      <c r="AE491" s="327">
        <v>11922.139999999992</v>
      </c>
      <c r="AF491" s="327">
        <v>11858.449999999993</v>
      </c>
      <c r="AG491" s="327">
        <v>11794.759999999995</v>
      </c>
      <c r="AH491" s="327">
        <v>11731.069999999996</v>
      </c>
      <c r="AI491" s="327">
        <v>11667.379999999997</v>
      </c>
      <c r="AJ491" s="327">
        <v>11603.689999999999</v>
      </c>
      <c r="AK491" s="327">
        <v>11540</v>
      </c>
      <c r="AL491" s="327">
        <v>11476.432000000001</v>
      </c>
      <c r="AM491" s="327">
        <v>11412.864</v>
      </c>
      <c r="AN491" s="327">
        <v>11349.295999999998</v>
      </c>
      <c r="AO491" s="327">
        <v>11285.727999999999</v>
      </c>
      <c r="AP491" s="327">
        <v>11222.16</v>
      </c>
      <c r="AQ491" s="327">
        <v>11158.591999999999</v>
      </c>
      <c r="AR491" s="327">
        <v>11095.023999999998</v>
      </c>
      <c r="AS491" s="327">
        <v>11031.455999999998</v>
      </c>
      <c r="AT491" s="327">
        <v>10967.887999999997</v>
      </c>
      <c r="AU491" s="320">
        <v>10904.319999999996</v>
      </c>
      <c r="AV491" s="323">
        <v>0</v>
      </c>
      <c r="AW491" s="323">
        <v>0</v>
      </c>
      <c r="AX491" s="323">
        <v>0</v>
      </c>
      <c r="AY491" s="323">
        <v>0</v>
      </c>
      <c r="AZ491" s="323">
        <v>0</v>
      </c>
      <c r="BA491" s="323">
        <v>0</v>
      </c>
      <c r="BB491" s="323">
        <v>0</v>
      </c>
      <c r="BC491" s="323">
        <v>0</v>
      </c>
      <c r="BD491" s="323">
        <v>0</v>
      </c>
      <c r="BE491" s="323">
        <v>0</v>
      </c>
      <c r="BF491" s="323">
        <v>0</v>
      </c>
    </row>
    <row r="492" spans="6:58" s="283" customFormat="1">
      <c r="F492" s="284"/>
      <c r="G492" s="321">
        <v>-17</v>
      </c>
      <c r="H492" s="327">
        <v>12195.040000000023</v>
      </c>
      <c r="I492" s="327">
        <v>12195.040000000023</v>
      </c>
      <c r="J492" s="327">
        <v>12195.040000000023</v>
      </c>
      <c r="K492" s="327">
        <v>12195.040000000023</v>
      </c>
      <c r="L492" s="327">
        <v>12195.040000000023</v>
      </c>
      <c r="M492" s="327">
        <v>12195.040000000023</v>
      </c>
      <c r="N492" s="327">
        <v>12195.040000000023</v>
      </c>
      <c r="O492" s="327">
        <v>12195.040000000023</v>
      </c>
      <c r="P492" s="327">
        <v>12195.040000000023</v>
      </c>
      <c r="Q492" s="320">
        <v>12195.040000000023</v>
      </c>
      <c r="R492" s="327">
        <v>12195.303000000018</v>
      </c>
      <c r="S492" s="327">
        <v>12195.566000000015</v>
      </c>
      <c r="T492" s="327">
        <v>12195.829000000012</v>
      </c>
      <c r="U492" s="327">
        <v>12196.092000000008</v>
      </c>
      <c r="V492" s="327">
        <v>12196.355000000003</v>
      </c>
      <c r="W492" s="327">
        <v>12196.618</v>
      </c>
      <c r="X492" s="327">
        <v>12196.880999999998</v>
      </c>
      <c r="Y492" s="327">
        <v>12197.143999999993</v>
      </c>
      <c r="Z492" s="327">
        <v>12197.40699999999</v>
      </c>
      <c r="AA492" s="320">
        <v>12197.669999999987</v>
      </c>
      <c r="AB492" s="327">
        <v>12133.902999999988</v>
      </c>
      <c r="AC492" s="327">
        <v>12070.13599999999</v>
      </c>
      <c r="AD492" s="327">
        <v>12006.368999999992</v>
      </c>
      <c r="AE492" s="327">
        <v>11942.601999999992</v>
      </c>
      <c r="AF492" s="327">
        <v>11878.834999999992</v>
      </c>
      <c r="AG492" s="327">
        <v>11815.067999999994</v>
      </c>
      <c r="AH492" s="327">
        <v>11751.300999999996</v>
      </c>
      <c r="AI492" s="327">
        <v>11687.533999999996</v>
      </c>
      <c r="AJ492" s="327">
        <v>11623.766999999998</v>
      </c>
      <c r="AK492" s="327">
        <v>11560</v>
      </c>
      <c r="AL492" s="327">
        <v>11496.36</v>
      </c>
      <c r="AM492" s="327">
        <v>11432.72</v>
      </c>
      <c r="AN492" s="327">
        <v>11369.079999999998</v>
      </c>
      <c r="AO492" s="327">
        <v>11305.439999999999</v>
      </c>
      <c r="AP492" s="327">
        <v>11241.8</v>
      </c>
      <c r="AQ492" s="327">
        <v>11178.159999999998</v>
      </c>
      <c r="AR492" s="327">
        <v>11114.519999999997</v>
      </c>
      <c r="AS492" s="327">
        <v>11050.879999999997</v>
      </c>
      <c r="AT492" s="327">
        <v>10987.239999999998</v>
      </c>
      <c r="AU492" s="320">
        <v>10923.599999999997</v>
      </c>
      <c r="AV492" s="323">
        <v>0</v>
      </c>
      <c r="AW492" s="323">
        <v>0</v>
      </c>
      <c r="AX492" s="323">
        <v>0</v>
      </c>
      <c r="AY492" s="323">
        <v>0</v>
      </c>
      <c r="AZ492" s="323">
        <v>0</v>
      </c>
      <c r="BA492" s="323">
        <v>0</v>
      </c>
      <c r="BB492" s="323">
        <v>0</v>
      </c>
      <c r="BC492" s="323">
        <v>0</v>
      </c>
      <c r="BD492" s="323">
        <v>0</v>
      </c>
      <c r="BE492" s="323">
        <v>0</v>
      </c>
      <c r="BF492" s="323">
        <v>0</v>
      </c>
    </row>
    <row r="493" spans="6:58" s="283" customFormat="1">
      <c r="F493" s="284"/>
      <c r="G493" s="321">
        <v>-16</v>
      </c>
      <c r="H493" s="327">
        <v>12215.680000000022</v>
      </c>
      <c r="I493" s="327">
        <v>12215.680000000022</v>
      </c>
      <c r="J493" s="327">
        <v>12215.680000000022</v>
      </c>
      <c r="K493" s="327">
        <v>12215.680000000022</v>
      </c>
      <c r="L493" s="327">
        <v>12215.680000000022</v>
      </c>
      <c r="M493" s="327">
        <v>12215.680000000022</v>
      </c>
      <c r="N493" s="327">
        <v>12215.680000000022</v>
      </c>
      <c r="O493" s="327">
        <v>12215.680000000022</v>
      </c>
      <c r="P493" s="327">
        <v>12215.680000000022</v>
      </c>
      <c r="Q493" s="320">
        <v>12215.680000000022</v>
      </c>
      <c r="R493" s="327">
        <v>12215.95600000002</v>
      </c>
      <c r="S493" s="327">
        <v>12216.232000000016</v>
      </c>
      <c r="T493" s="327">
        <v>12216.508000000013</v>
      </c>
      <c r="U493" s="327">
        <v>12216.784000000011</v>
      </c>
      <c r="V493" s="327">
        <v>12217.060000000007</v>
      </c>
      <c r="W493" s="327">
        <v>12217.336000000003</v>
      </c>
      <c r="X493" s="327">
        <v>12217.611999999999</v>
      </c>
      <c r="Y493" s="327">
        <v>12217.887999999995</v>
      </c>
      <c r="Z493" s="327">
        <v>12218.163999999992</v>
      </c>
      <c r="AA493" s="320">
        <v>12218.439999999988</v>
      </c>
      <c r="AB493" s="327">
        <v>12154.59599999999</v>
      </c>
      <c r="AC493" s="327">
        <v>12090.751999999991</v>
      </c>
      <c r="AD493" s="327">
        <v>12026.907999999992</v>
      </c>
      <c r="AE493" s="327">
        <v>11963.063999999995</v>
      </c>
      <c r="AF493" s="327">
        <v>11899.219999999996</v>
      </c>
      <c r="AG493" s="327">
        <v>11835.375999999997</v>
      </c>
      <c r="AH493" s="327">
        <v>11771.531999999997</v>
      </c>
      <c r="AI493" s="327">
        <v>11707.687999999998</v>
      </c>
      <c r="AJ493" s="327">
        <v>11643.843999999999</v>
      </c>
      <c r="AK493" s="327">
        <v>11580</v>
      </c>
      <c r="AL493" s="327">
        <v>11516.288</v>
      </c>
      <c r="AM493" s="327">
        <v>11452.575999999999</v>
      </c>
      <c r="AN493" s="327">
        <v>11388.863999999998</v>
      </c>
      <c r="AO493" s="327">
        <v>11325.151999999998</v>
      </c>
      <c r="AP493" s="327">
        <v>11261.439999999999</v>
      </c>
      <c r="AQ493" s="327">
        <v>11197.727999999997</v>
      </c>
      <c r="AR493" s="327">
        <v>11134.015999999996</v>
      </c>
      <c r="AS493" s="327">
        <v>11070.303999999996</v>
      </c>
      <c r="AT493" s="327">
        <v>11006.591999999997</v>
      </c>
      <c r="AU493" s="320">
        <v>10942.879999999997</v>
      </c>
      <c r="AV493" s="323">
        <v>0</v>
      </c>
      <c r="AW493" s="323">
        <v>0</v>
      </c>
      <c r="AX493" s="323">
        <v>0</v>
      </c>
      <c r="AY493" s="323">
        <v>0</v>
      </c>
      <c r="AZ493" s="323">
        <v>0</v>
      </c>
      <c r="BA493" s="323">
        <v>0</v>
      </c>
      <c r="BB493" s="323">
        <v>0</v>
      </c>
      <c r="BC493" s="323">
        <v>0</v>
      </c>
      <c r="BD493" s="323">
        <v>0</v>
      </c>
      <c r="BE493" s="323">
        <v>0</v>
      </c>
      <c r="BF493" s="323">
        <v>0</v>
      </c>
    </row>
    <row r="494" spans="6:58" s="283" customFormat="1">
      <c r="F494" s="284"/>
      <c r="G494" s="321">
        <v>-15</v>
      </c>
      <c r="H494" s="327">
        <v>12236.320000000022</v>
      </c>
      <c r="I494" s="327">
        <v>12236.320000000022</v>
      </c>
      <c r="J494" s="327">
        <v>12236.320000000022</v>
      </c>
      <c r="K494" s="327">
        <v>12236.320000000022</v>
      </c>
      <c r="L494" s="327">
        <v>12236.320000000022</v>
      </c>
      <c r="M494" s="327">
        <v>12236.320000000022</v>
      </c>
      <c r="N494" s="327">
        <v>12236.320000000022</v>
      </c>
      <c r="O494" s="327">
        <v>12236.320000000022</v>
      </c>
      <c r="P494" s="327">
        <v>12236.320000000022</v>
      </c>
      <c r="Q494" s="320">
        <v>12236.320000000022</v>
      </c>
      <c r="R494" s="327">
        <v>12236.609000000019</v>
      </c>
      <c r="S494" s="327">
        <v>12236.898000000014</v>
      </c>
      <c r="T494" s="327">
        <v>12237.187000000009</v>
      </c>
      <c r="U494" s="327">
        <v>12237.476000000006</v>
      </c>
      <c r="V494" s="327">
        <v>12237.765000000003</v>
      </c>
      <c r="W494" s="327">
        <v>12238.054</v>
      </c>
      <c r="X494" s="327">
        <v>12238.342999999997</v>
      </c>
      <c r="Y494" s="327">
        <v>12238.631999999994</v>
      </c>
      <c r="Z494" s="327">
        <v>12238.920999999991</v>
      </c>
      <c r="AA494" s="320">
        <v>12239.209999999988</v>
      </c>
      <c r="AB494" s="327">
        <v>12175.28899999999</v>
      </c>
      <c r="AC494" s="327">
        <v>12111.367999999989</v>
      </c>
      <c r="AD494" s="327">
        <v>12047.446999999989</v>
      </c>
      <c r="AE494" s="327">
        <v>11983.525999999991</v>
      </c>
      <c r="AF494" s="327">
        <v>11919.604999999992</v>
      </c>
      <c r="AG494" s="327">
        <v>11855.683999999994</v>
      </c>
      <c r="AH494" s="327">
        <v>11791.762999999995</v>
      </c>
      <c r="AI494" s="327">
        <v>11727.841999999997</v>
      </c>
      <c r="AJ494" s="327">
        <v>11663.920999999998</v>
      </c>
      <c r="AK494" s="327">
        <v>11600</v>
      </c>
      <c r="AL494" s="327">
        <v>11536.216</v>
      </c>
      <c r="AM494" s="327">
        <v>11472.431999999999</v>
      </c>
      <c r="AN494" s="327">
        <v>11408.647999999997</v>
      </c>
      <c r="AO494" s="327">
        <v>11344.863999999998</v>
      </c>
      <c r="AP494" s="327">
        <v>11281.079999999998</v>
      </c>
      <c r="AQ494" s="327">
        <v>11217.295999999997</v>
      </c>
      <c r="AR494" s="327">
        <v>11153.511999999997</v>
      </c>
      <c r="AS494" s="327">
        <v>11089.727999999997</v>
      </c>
      <c r="AT494" s="327">
        <v>11025.943999999998</v>
      </c>
      <c r="AU494" s="320">
        <v>10962.159999999998</v>
      </c>
      <c r="AV494" s="323">
        <v>0</v>
      </c>
      <c r="AW494" s="323">
        <v>0</v>
      </c>
      <c r="AX494" s="323">
        <v>0</v>
      </c>
      <c r="AY494" s="323">
        <v>0</v>
      </c>
      <c r="AZ494" s="323">
        <v>0</v>
      </c>
      <c r="BA494" s="323">
        <v>0</v>
      </c>
      <c r="BB494" s="323">
        <v>0</v>
      </c>
      <c r="BC494" s="323">
        <v>0</v>
      </c>
      <c r="BD494" s="323">
        <v>0</v>
      </c>
      <c r="BE494" s="323">
        <v>0</v>
      </c>
      <c r="BF494" s="323">
        <v>0</v>
      </c>
    </row>
    <row r="495" spans="6:58" s="283" customFormat="1">
      <c r="F495" s="284"/>
      <c r="G495" s="321">
        <v>-14</v>
      </c>
      <c r="H495" s="327">
        <v>12256.960000000021</v>
      </c>
      <c r="I495" s="327">
        <v>12256.960000000021</v>
      </c>
      <c r="J495" s="327">
        <v>12256.960000000021</v>
      </c>
      <c r="K495" s="327">
        <v>12256.960000000021</v>
      </c>
      <c r="L495" s="327">
        <v>12256.960000000021</v>
      </c>
      <c r="M495" s="327">
        <v>12256.960000000021</v>
      </c>
      <c r="N495" s="327">
        <v>12256.960000000021</v>
      </c>
      <c r="O495" s="327">
        <v>12256.960000000021</v>
      </c>
      <c r="P495" s="327">
        <v>12256.960000000021</v>
      </c>
      <c r="Q495" s="320">
        <v>12256.960000000021</v>
      </c>
      <c r="R495" s="327">
        <v>12257.262000000017</v>
      </c>
      <c r="S495" s="327">
        <v>12257.564000000015</v>
      </c>
      <c r="T495" s="327">
        <v>12257.866000000013</v>
      </c>
      <c r="U495" s="327">
        <v>12258.168000000009</v>
      </c>
      <c r="V495" s="327">
        <v>12258.470000000005</v>
      </c>
      <c r="W495" s="327">
        <v>12258.772000000003</v>
      </c>
      <c r="X495" s="327">
        <v>12259.074000000001</v>
      </c>
      <c r="Y495" s="327">
        <v>12259.375999999997</v>
      </c>
      <c r="Z495" s="327">
        <v>12259.677999999993</v>
      </c>
      <c r="AA495" s="320">
        <v>12259.979999999989</v>
      </c>
      <c r="AB495" s="327">
        <v>12195.981999999989</v>
      </c>
      <c r="AC495" s="327">
        <v>12131.983999999991</v>
      </c>
      <c r="AD495" s="327">
        <v>12067.985999999994</v>
      </c>
      <c r="AE495" s="327">
        <v>12003.987999999994</v>
      </c>
      <c r="AF495" s="327">
        <v>11939.989999999994</v>
      </c>
      <c r="AG495" s="327">
        <v>11875.991999999997</v>
      </c>
      <c r="AH495" s="327">
        <v>11811.993999999999</v>
      </c>
      <c r="AI495" s="327">
        <v>11747.995999999999</v>
      </c>
      <c r="AJ495" s="327">
        <v>11683.998</v>
      </c>
      <c r="AK495" s="327">
        <v>11620</v>
      </c>
      <c r="AL495" s="327">
        <v>11556.144</v>
      </c>
      <c r="AM495" s="327">
        <v>11492.287999999999</v>
      </c>
      <c r="AN495" s="327">
        <v>11428.431999999997</v>
      </c>
      <c r="AO495" s="327">
        <v>11364.575999999997</v>
      </c>
      <c r="AP495" s="327">
        <v>11300.719999999998</v>
      </c>
      <c r="AQ495" s="327">
        <v>11236.863999999998</v>
      </c>
      <c r="AR495" s="327">
        <v>11173.007999999998</v>
      </c>
      <c r="AS495" s="327">
        <v>11109.151999999998</v>
      </c>
      <c r="AT495" s="327">
        <v>11045.295999999998</v>
      </c>
      <c r="AU495" s="320">
        <v>10981.439999999999</v>
      </c>
      <c r="AV495" s="323">
        <v>0</v>
      </c>
      <c r="AW495" s="323">
        <v>0</v>
      </c>
      <c r="AX495" s="323">
        <v>0</v>
      </c>
      <c r="AY495" s="323">
        <v>0</v>
      </c>
      <c r="AZ495" s="323">
        <v>0</v>
      </c>
      <c r="BA495" s="323">
        <v>0</v>
      </c>
      <c r="BB495" s="323">
        <v>0</v>
      </c>
      <c r="BC495" s="323">
        <v>0</v>
      </c>
      <c r="BD495" s="323">
        <v>0</v>
      </c>
      <c r="BE495" s="323">
        <v>0</v>
      </c>
      <c r="BF495" s="323">
        <v>0</v>
      </c>
    </row>
    <row r="496" spans="6:58" s="283" customFormat="1">
      <c r="F496" s="284"/>
      <c r="G496" s="321">
        <v>-13</v>
      </c>
      <c r="H496" s="327">
        <v>12277.60000000002</v>
      </c>
      <c r="I496" s="327">
        <v>12277.60000000002</v>
      </c>
      <c r="J496" s="327">
        <v>12277.60000000002</v>
      </c>
      <c r="K496" s="327">
        <v>12277.60000000002</v>
      </c>
      <c r="L496" s="327">
        <v>12277.60000000002</v>
      </c>
      <c r="M496" s="327">
        <v>12277.60000000002</v>
      </c>
      <c r="N496" s="327">
        <v>12277.60000000002</v>
      </c>
      <c r="O496" s="327">
        <v>12277.60000000002</v>
      </c>
      <c r="P496" s="327">
        <v>12277.60000000002</v>
      </c>
      <c r="Q496" s="320">
        <v>12277.60000000002</v>
      </c>
      <c r="R496" s="327">
        <v>12277.915000000017</v>
      </c>
      <c r="S496" s="327">
        <v>12278.230000000014</v>
      </c>
      <c r="T496" s="327">
        <v>12278.545000000011</v>
      </c>
      <c r="U496" s="327">
        <v>12278.860000000008</v>
      </c>
      <c r="V496" s="327">
        <v>12279.175000000005</v>
      </c>
      <c r="W496" s="327">
        <v>12279.490000000002</v>
      </c>
      <c r="X496" s="327">
        <v>12279.804999999998</v>
      </c>
      <c r="Y496" s="327">
        <v>12280.119999999995</v>
      </c>
      <c r="Z496" s="327">
        <v>12280.434999999992</v>
      </c>
      <c r="AA496" s="320">
        <v>12280.749999999989</v>
      </c>
      <c r="AB496" s="327">
        <v>12216.67499999999</v>
      </c>
      <c r="AC496" s="327">
        <v>12152.599999999991</v>
      </c>
      <c r="AD496" s="327">
        <v>12088.524999999992</v>
      </c>
      <c r="AE496" s="327">
        <v>12024.449999999993</v>
      </c>
      <c r="AF496" s="327">
        <v>11960.374999999995</v>
      </c>
      <c r="AG496" s="327">
        <v>11896.299999999996</v>
      </c>
      <c r="AH496" s="327">
        <v>11832.224999999997</v>
      </c>
      <c r="AI496" s="327">
        <v>11768.149999999998</v>
      </c>
      <c r="AJ496" s="327">
        <v>11704.074999999999</v>
      </c>
      <c r="AK496" s="327">
        <v>11640</v>
      </c>
      <c r="AL496" s="327">
        <v>11576.072</v>
      </c>
      <c r="AM496" s="327">
        <v>11512.143999999998</v>
      </c>
      <c r="AN496" s="327">
        <v>11448.215999999999</v>
      </c>
      <c r="AO496" s="327">
        <v>11384.287999999999</v>
      </c>
      <c r="AP496" s="327">
        <v>11320.359999999999</v>
      </c>
      <c r="AQ496" s="327">
        <v>11256.431999999999</v>
      </c>
      <c r="AR496" s="327">
        <v>11192.503999999999</v>
      </c>
      <c r="AS496" s="327">
        <v>11128.575999999999</v>
      </c>
      <c r="AT496" s="327">
        <v>11064.647999999999</v>
      </c>
      <c r="AU496" s="320">
        <v>11000.72</v>
      </c>
      <c r="AV496" s="323">
        <v>0</v>
      </c>
      <c r="AW496" s="323">
        <v>0</v>
      </c>
      <c r="AX496" s="323">
        <v>0</v>
      </c>
      <c r="AY496" s="323">
        <v>0</v>
      </c>
      <c r="AZ496" s="323">
        <v>0</v>
      </c>
      <c r="BA496" s="323">
        <v>0</v>
      </c>
      <c r="BB496" s="323">
        <v>0</v>
      </c>
      <c r="BC496" s="323">
        <v>0</v>
      </c>
      <c r="BD496" s="323">
        <v>0</v>
      </c>
      <c r="BE496" s="323">
        <v>0</v>
      </c>
      <c r="BF496" s="323">
        <v>0</v>
      </c>
    </row>
    <row r="497" spans="6:58" s="283" customFormat="1">
      <c r="F497" s="284"/>
      <c r="G497" s="321">
        <v>-12</v>
      </c>
      <c r="H497" s="327">
        <v>12298.24000000002</v>
      </c>
      <c r="I497" s="327">
        <v>12298.24000000002</v>
      </c>
      <c r="J497" s="327">
        <v>12298.24000000002</v>
      </c>
      <c r="K497" s="327">
        <v>12298.24000000002</v>
      </c>
      <c r="L497" s="327">
        <v>12298.24000000002</v>
      </c>
      <c r="M497" s="327">
        <v>12298.24000000002</v>
      </c>
      <c r="N497" s="327">
        <v>12298.24000000002</v>
      </c>
      <c r="O497" s="327">
        <v>12298.24000000002</v>
      </c>
      <c r="P497" s="327">
        <v>12298.24000000002</v>
      </c>
      <c r="Q497" s="320">
        <v>12298.24000000002</v>
      </c>
      <c r="R497" s="327">
        <v>12298.568000000017</v>
      </c>
      <c r="S497" s="327">
        <v>12298.896000000013</v>
      </c>
      <c r="T497" s="327">
        <v>12299.224000000009</v>
      </c>
      <c r="U497" s="327">
        <v>12299.552000000007</v>
      </c>
      <c r="V497" s="327">
        <v>12299.880000000005</v>
      </c>
      <c r="W497" s="327">
        <v>12300.208000000001</v>
      </c>
      <c r="X497" s="327">
        <v>12300.535999999996</v>
      </c>
      <c r="Y497" s="327">
        <v>12300.863999999994</v>
      </c>
      <c r="Z497" s="327">
        <v>12301.191999999992</v>
      </c>
      <c r="AA497" s="320">
        <v>12301.51999999999</v>
      </c>
      <c r="AB497" s="327">
        <v>12237.367999999991</v>
      </c>
      <c r="AC497" s="327">
        <v>12173.215999999991</v>
      </c>
      <c r="AD497" s="327">
        <v>12109.063999999991</v>
      </c>
      <c r="AE497" s="327">
        <v>12044.911999999993</v>
      </c>
      <c r="AF497" s="327">
        <v>11980.759999999995</v>
      </c>
      <c r="AG497" s="327">
        <v>11916.607999999995</v>
      </c>
      <c r="AH497" s="327">
        <v>11852.455999999995</v>
      </c>
      <c r="AI497" s="327">
        <v>11788.303999999996</v>
      </c>
      <c r="AJ497" s="327">
        <v>11724.151999999998</v>
      </c>
      <c r="AK497" s="327">
        <v>11660</v>
      </c>
      <c r="AL497" s="327">
        <v>11596</v>
      </c>
      <c r="AM497" s="327">
        <v>11532</v>
      </c>
      <c r="AN497" s="327">
        <v>11468</v>
      </c>
      <c r="AO497" s="327">
        <v>11404</v>
      </c>
      <c r="AP497" s="327">
        <v>11340</v>
      </c>
      <c r="AQ497" s="327">
        <v>11276</v>
      </c>
      <c r="AR497" s="327">
        <v>11212</v>
      </c>
      <c r="AS497" s="327">
        <v>11148</v>
      </c>
      <c r="AT497" s="327">
        <v>11084</v>
      </c>
      <c r="AU497" s="322">
        <v>11020</v>
      </c>
      <c r="AV497" s="323">
        <v>0</v>
      </c>
      <c r="AW497" s="323">
        <v>0</v>
      </c>
      <c r="AX497" s="323">
        <v>0</v>
      </c>
      <c r="AY497" s="323">
        <v>0</v>
      </c>
      <c r="AZ497" s="323">
        <v>0</v>
      </c>
      <c r="BA497" s="323">
        <v>0</v>
      </c>
      <c r="BB497" s="323">
        <v>0</v>
      </c>
      <c r="BC497" s="323">
        <v>0</v>
      </c>
      <c r="BD497" s="323">
        <v>0</v>
      </c>
      <c r="BE497" s="323">
        <v>0</v>
      </c>
      <c r="BF497" s="323">
        <v>0</v>
      </c>
    </row>
    <row r="498" spans="6:58" s="283" customFormat="1">
      <c r="F498" s="284"/>
      <c r="G498" s="321">
        <v>-11</v>
      </c>
      <c r="H498" s="327">
        <v>12318.880000000019</v>
      </c>
      <c r="I498" s="327">
        <v>12318.880000000019</v>
      </c>
      <c r="J498" s="327">
        <v>12318.880000000019</v>
      </c>
      <c r="K498" s="327">
        <v>12318.880000000019</v>
      </c>
      <c r="L498" s="327">
        <v>12318.880000000019</v>
      </c>
      <c r="M498" s="327">
        <v>12318.880000000019</v>
      </c>
      <c r="N498" s="327">
        <v>12318.880000000019</v>
      </c>
      <c r="O498" s="327">
        <v>12318.880000000019</v>
      </c>
      <c r="P498" s="327">
        <v>12318.880000000019</v>
      </c>
      <c r="Q498" s="320">
        <v>12318.880000000019</v>
      </c>
      <c r="R498" s="327">
        <v>12319.221000000016</v>
      </c>
      <c r="S498" s="327">
        <v>12319.562000000014</v>
      </c>
      <c r="T498" s="327">
        <v>12319.903000000013</v>
      </c>
      <c r="U498" s="327">
        <v>12320.24400000001</v>
      </c>
      <c r="V498" s="327">
        <v>12320.585000000006</v>
      </c>
      <c r="W498" s="327">
        <v>12320.926000000003</v>
      </c>
      <c r="X498" s="327">
        <v>12321.267</v>
      </c>
      <c r="Y498" s="327">
        <v>12321.607999999997</v>
      </c>
      <c r="Z498" s="327">
        <v>12321.948999999993</v>
      </c>
      <c r="AA498" s="320">
        <v>12322.28999999999</v>
      </c>
      <c r="AB498" s="327">
        <v>12258.060999999991</v>
      </c>
      <c r="AC498" s="327">
        <v>12193.831999999993</v>
      </c>
      <c r="AD498" s="327">
        <v>12129.602999999996</v>
      </c>
      <c r="AE498" s="327">
        <v>12065.373999999996</v>
      </c>
      <c r="AF498" s="327">
        <v>12001.144999999997</v>
      </c>
      <c r="AG498" s="327">
        <v>11936.915999999997</v>
      </c>
      <c r="AH498" s="327">
        <v>11872.686999999998</v>
      </c>
      <c r="AI498" s="327">
        <v>11808.457999999999</v>
      </c>
      <c r="AJ498" s="327">
        <v>11744.228999999999</v>
      </c>
      <c r="AK498" s="327">
        <v>11680</v>
      </c>
      <c r="AL498" s="327">
        <v>11614</v>
      </c>
      <c r="AM498" s="327">
        <v>11548</v>
      </c>
      <c r="AN498" s="327">
        <v>11482</v>
      </c>
      <c r="AO498" s="327">
        <v>11416</v>
      </c>
      <c r="AP498" s="327">
        <v>11350</v>
      </c>
      <c r="AQ498" s="327">
        <v>11284</v>
      </c>
      <c r="AR498" s="327">
        <v>11218</v>
      </c>
      <c r="AS498" s="327">
        <v>11152</v>
      </c>
      <c r="AT498" s="327">
        <v>11086</v>
      </c>
      <c r="AU498" s="327">
        <v>10951.12</v>
      </c>
      <c r="AV498" s="323">
        <v>0</v>
      </c>
      <c r="AW498" s="323">
        <v>0</v>
      </c>
      <c r="AX498" s="323">
        <v>0</v>
      </c>
      <c r="AY498" s="323">
        <v>0</v>
      </c>
      <c r="AZ498" s="323">
        <v>0</v>
      </c>
      <c r="BA498" s="323">
        <v>0</v>
      </c>
      <c r="BB498" s="323">
        <v>0</v>
      </c>
      <c r="BC498" s="323">
        <v>0</v>
      </c>
      <c r="BD498" s="323">
        <v>0</v>
      </c>
      <c r="BE498" s="323">
        <v>0</v>
      </c>
      <c r="BF498" s="323">
        <v>0</v>
      </c>
    </row>
    <row r="499" spans="6:58" s="283" customFormat="1">
      <c r="F499" s="284"/>
      <c r="G499" s="321">
        <v>-10</v>
      </c>
      <c r="H499" s="327">
        <v>12339.520000000019</v>
      </c>
      <c r="I499" s="327">
        <v>12339.520000000019</v>
      </c>
      <c r="J499" s="327">
        <v>12339.520000000019</v>
      </c>
      <c r="K499" s="327">
        <v>12339.520000000019</v>
      </c>
      <c r="L499" s="327">
        <v>12339.520000000019</v>
      </c>
      <c r="M499" s="327">
        <v>12339.520000000019</v>
      </c>
      <c r="N499" s="327">
        <v>12339.520000000019</v>
      </c>
      <c r="O499" s="327">
        <v>12339.520000000019</v>
      </c>
      <c r="P499" s="327">
        <v>12339.520000000019</v>
      </c>
      <c r="Q499" s="320">
        <v>12339.520000000019</v>
      </c>
      <c r="R499" s="327">
        <v>12339.874000000014</v>
      </c>
      <c r="S499" s="327">
        <v>12340.228000000012</v>
      </c>
      <c r="T499" s="327">
        <v>12340.582000000009</v>
      </c>
      <c r="U499" s="327">
        <v>12340.936000000005</v>
      </c>
      <c r="V499" s="327">
        <v>12341.290000000003</v>
      </c>
      <c r="W499" s="327">
        <v>12341.644</v>
      </c>
      <c r="X499" s="327">
        <v>12341.997999999998</v>
      </c>
      <c r="Y499" s="327">
        <v>12342.351999999995</v>
      </c>
      <c r="Z499" s="327">
        <v>12342.705999999993</v>
      </c>
      <c r="AA499" s="320">
        <v>12343.05999999999</v>
      </c>
      <c r="AB499" s="327">
        <v>12278.75399999999</v>
      </c>
      <c r="AC499" s="327">
        <v>12214.447999999991</v>
      </c>
      <c r="AD499" s="327">
        <v>12150.141999999993</v>
      </c>
      <c r="AE499" s="327">
        <v>12085.835999999992</v>
      </c>
      <c r="AF499" s="327">
        <v>12021.529999999993</v>
      </c>
      <c r="AG499" s="327">
        <v>11957.223999999995</v>
      </c>
      <c r="AH499" s="327">
        <v>11892.917999999996</v>
      </c>
      <c r="AI499" s="327">
        <v>11828.611999999997</v>
      </c>
      <c r="AJ499" s="327">
        <v>11764.305999999999</v>
      </c>
      <c r="AK499" s="327">
        <v>11700</v>
      </c>
      <c r="AL499" s="327">
        <v>11634.222222222223</v>
      </c>
      <c r="AM499" s="327">
        <v>11568.444444444443</v>
      </c>
      <c r="AN499" s="327">
        <v>11502.666666666664</v>
      </c>
      <c r="AO499" s="327">
        <v>11436.888888888887</v>
      </c>
      <c r="AP499" s="327">
        <v>11371.111111111109</v>
      </c>
      <c r="AQ499" s="327">
        <v>11305.333333333332</v>
      </c>
      <c r="AR499" s="327">
        <v>11239.555555555555</v>
      </c>
      <c r="AS499" s="327">
        <v>11173.777777777777</v>
      </c>
      <c r="AT499" s="322">
        <v>11108</v>
      </c>
      <c r="AU499" s="327">
        <v>10882.240000000002</v>
      </c>
      <c r="AV499" s="323">
        <v>0</v>
      </c>
      <c r="AW499" s="323">
        <v>0</v>
      </c>
      <c r="AX499" s="323">
        <v>0</v>
      </c>
      <c r="AY499" s="323">
        <v>0</v>
      </c>
      <c r="AZ499" s="323">
        <v>0</v>
      </c>
      <c r="BA499" s="323">
        <v>0</v>
      </c>
      <c r="BB499" s="323">
        <v>0</v>
      </c>
      <c r="BC499" s="323">
        <v>0</v>
      </c>
      <c r="BD499" s="323">
        <v>0</v>
      </c>
      <c r="BE499" s="323">
        <v>0</v>
      </c>
      <c r="BF499" s="323">
        <v>0</v>
      </c>
    </row>
    <row r="500" spans="6:58" s="283" customFormat="1">
      <c r="F500" s="284"/>
      <c r="G500" s="321">
        <v>-9</v>
      </c>
      <c r="H500" s="327">
        <v>12360.160000000018</v>
      </c>
      <c r="I500" s="327">
        <v>12360.160000000018</v>
      </c>
      <c r="J500" s="327">
        <v>12360.160000000018</v>
      </c>
      <c r="K500" s="327">
        <v>12360.160000000018</v>
      </c>
      <c r="L500" s="327">
        <v>12360.160000000018</v>
      </c>
      <c r="M500" s="327">
        <v>12360.160000000018</v>
      </c>
      <c r="N500" s="327">
        <v>12360.160000000018</v>
      </c>
      <c r="O500" s="327">
        <v>12360.160000000018</v>
      </c>
      <c r="P500" s="327">
        <v>12360.160000000018</v>
      </c>
      <c r="Q500" s="320">
        <v>12360.160000000018</v>
      </c>
      <c r="R500" s="327">
        <v>12360.527000000016</v>
      </c>
      <c r="S500" s="327">
        <v>12360.894000000013</v>
      </c>
      <c r="T500" s="327">
        <v>12361.26100000001</v>
      </c>
      <c r="U500" s="327">
        <v>12361.628000000008</v>
      </c>
      <c r="V500" s="327">
        <v>12361.995000000006</v>
      </c>
      <c r="W500" s="327">
        <v>12362.362000000003</v>
      </c>
      <c r="X500" s="327">
        <v>12362.728999999999</v>
      </c>
      <c r="Y500" s="327">
        <v>12363.095999999998</v>
      </c>
      <c r="Z500" s="327">
        <v>12363.462999999994</v>
      </c>
      <c r="AA500" s="320">
        <v>12363.829999999991</v>
      </c>
      <c r="AB500" s="327">
        <v>12299.446999999993</v>
      </c>
      <c r="AC500" s="327">
        <v>12235.063999999993</v>
      </c>
      <c r="AD500" s="327">
        <v>12170.680999999993</v>
      </c>
      <c r="AE500" s="327">
        <v>12106.297999999995</v>
      </c>
      <c r="AF500" s="327">
        <v>12041.914999999997</v>
      </c>
      <c r="AG500" s="327">
        <v>11977.531999999997</v>
      </c>
      <c r="AH500" s="327">
        <v>11913.148999999998</v>
      </c>
      <c r="AI500" s="327">
        <v>11848.766</v>
      </c>
      <c r="AJ500" s="327">
        <v>11784.383</v>
      </c>
      <c r="AK500" s="327">
        <v>11720</v>
      </c>
      <c r="AL500" s="327">
        <v>11654.5</v>
      </c>
      <c r="AM500" s="327">
        <v>11589</v>
      </c>
      <c r="AN500" s="327">
        <v>11523.5</v>
      </c>
      <c r="AO500" s="327">
        <v>11458</v>
      </c>
      <c r="AP500" s="327">
        <v>11392.5</v>
      </c>
      <c r="AQ500" s="327">
        <v>11327</v>
      </c>
      <c r="AR500" s="327">
        <v>11261.5</v>
      </c>
      <c r="AS500" s="322">
        <v>11196</v>
      </c>
      <c r="AT500" s="327">
        <v>10904.024000000001</v>
      </c>
      <c r="AU500" s="327">
        <v>10813.360000000002</v>
      </c>
      <c r="AV500" s="323">
        <v>0</v>
      </c>
      <c r="AW500" s="323">
        <v>0</v>
      </c>
      <c r="AX500" s="323">
        <v>0</v>
      </c>
      <c r="AY500" s="323">
        <v>0</v>
      </c>
      <c r="AZ500" s="323">
        <v>0</v>
      </c>
      <c r="BA500" s="323">
        <v>0</v>
      </c>
      <c r="BB500" s="323">
        <v>0</v>
      </c>
      <c r="BC500" s="323">
        <v>0</v>
      </c>
      <c r="BD500" s="323">
        <v>0</v>
      </c>
      <c r="BE500" s="323">
        <v>0</v>
      </c>
      <c r="BF500" s="323">
        <v>0</v>
      </c>
    </row>
    <row r="501" spans="6:58" s="283" customFormat="1">
      <c r="F501" s="284"/>
      <c r="G501" s="321">
        <v>-8</v>
      </c>
      <c r="H501" s="327">
        <v>12380.800000000017</v>
      </c>
      <c r="I501" s="327">
        <v>12380.800000000017</v>
      </c>
      <c r="J501" s="327">
        <v>12380.800000000017</v>
      </c>
      <c r="K501" s="327">
        <v>12380.800000000017</v>
      </c>
      <c r="L501" s="327">
        <v>12380.800000000017</v>
      </c>
      <c r="M501" s="327">
        <v>12380.800000000017</v>
      </c>
      <c r="N501" s="327">
        <v>12380.800000000017</v>
      </c>
      <c r="O501" s="327">
        <v>12380.800000000017</v>
      </c>
      <c r="P501" s="327">
        <v>12380.800000000017</v>
      </c>
      <c r="Q501" s="320">
        <v>12380.800000000017</v>
      </c>
      <c r="R501" s="327">
        <v>12381.180000000015</v>
      </c>
      <c r="S501" s="327">
        <v>12381.560000000012</v>
      </c>
      <c r="T501" s="327">
        <v>12381.94000000001</v>
      </c>
      <c r="U501" s="327">
        <v>12382.320000000007</v>
      </c>
      <c r="V501" s="327">
        <v>12382.700000000004</v>
      </c>
      <c r="W501" s="327">
        <v>12383.080000000002</v>
      </c>
      <c r="X501" s="327">
        <v>12383.46</v>
      </c>
      <c r="Y501" s="327">
        <v>12383.839999999997</v>
      </c>
      <c r="Z501" s="327">
        <v>12384.219999999994</v>
      </c>
      <c r="AA501" s="320">
        <v>12384.599999999991</v>
      </c>
      <c r="AB501" s="327">
        <v>12320.139999999992</v>
      </c>
      <c r="AC501" s="327">
        <v>12255.679999999993</v>
      </c>
      <c r="AD501" s="327">
        <v>12191.219999999994</v>
      </c>
      <c r="AE501" s="327">
        <v>12126.759999999995</v>
      </c>
      <c r="AF501" s="327">
        <v>12062.299999999996</v>
      </c>
      <c r="AG501" s="327">
        <v>11997.839999999997</v>
      </c>
      <c r="AH501" s="327">
        <v>11933.379999999997</v>
      </c>
      <c r="AI501" s="327">
        <v>11868.919999999998</v>
      </c>
      <c r="AJ501" s="327">
        <v>11804.46</v>
      </c>
      <c r="AK501" s="327">
        <v>11740</v>
      </c>
      <c r="AL501" s="327">
        <v>11672</v>
      </c>
      <c r="AM501" s="327">
        <v>11604</v>
      </c>
      <c r="AN501" s="327">
        <v>11536</v>
      </c>
      <c r="AO501" s="327">
        <v>11468</v>
      </c>
      <c r="AP501" s="327">
        <v>11400</v>
      </c>
      <c r="AQ501" s="327">
        <v>11332</v>
      </c>
      <c r="AR501" s="327">
        <v>11264</v>
      </c>
      <c r="AS501" s="327">
        <v>10943.584000000003</v>
      </c>
      <c r="AT501" s="327">
        <v>10844.032000000003</v>
      </c>
      <c r="AU501" s="327">
        <v>10744.480000000003</v>
      </c>
      <c r="AV501" s="323">
        <v>0</v>
      </c>
      <c r="AW501" s="323">
        <v>0</v>
      </c>
      <c r="AX501" s="323">
        <v>0</v>
      </c>
      <c r="AY501" s="323">
        <v>0</v>
      </c>
      <c r="AZ501" s="323">
        <v>0</v>
      </c>
      <c r="BA501" s="323">
        <v>0</v>
      </c>
      <c r="BB501" s="323">
        <v>0</v>
      </c>
      <c r="BC501" s="323">
        <v>0</v>
      </c>
      <c r="BD501" s="323">
        <v>0</v>
      </c>
      <c r="BE501" s="323">
        <v>0</v>
      </c>
      <c r="BF501" s="323">
        <v>0</v>
      </c>
    </row>
    <row r="502" spans="6:58" s="283" customFormat="1">
      <c r="F502" s="284"/>
      <c r="G502" s="321">
        <v>-7</v>
      </c>
      <c r="H502" s="327">
        <v>12401.440000000017</v>
      </c>
      <c r="I502" s="327">
        <v>12401.440000000017</v>
      </c>
      <c r="J502" s="327">
        <v>12401.440000000017</v>
      </c>
      <c r="K502" s="327">
        <v>12401.440000000017</v>
      </c>
      <c r="L502" s="327">
        <v>12401.440000000017</v>
      </c>
      <c r="M502" s="327">
        <v>12401.440000000017</v>
      </c>
      <c r="N502" s="327">
        <v>12401.440000000017</v>
      </c>
      <c r="O502" s="327">
        <v>12401.440000000017</v>
      </c>
      <c r="P502" s="327">
        <v>12401.440000000017</v>
      </c>
      <c r="Q502" s="320">
        <v>12401.440000000017</v>
      </c>
      <c r="R502" s="327">
        <v>12401.833000000013</v>
      </c>
      <c r="S502" s="327">
        <v>12402.226000000011</v>
      </c>
      <c r="T502" s="327">
        <v>12402.61900000001</v>
      </c>
      <c r="U502" s="327">
        <v>12403.012000000006</v>
      </c>
      <c r="V502" s="327">
        <v>12403.405000000002</v>
      </c>
      <c r="W502" s="327">
        <v>12403.798000000001</v>
      </c>
      <c r="X502" s="327">
        <v>12404.190999999999</v>
      </c>
      <c r="Y502" s="327">
        <v>12404.583999999995</v>
      </c>
      <c r="Z502" s="327">
        <v>12404.976999999993</v>
      </c>
      <c r="AA502" s="320">
        <v>12405.369999999992</v>
      </c>
      <c r="AB502" s="327">
        <v>12340.832999999991</v>
      </c>
      <c r="AC502" s="327">
        <v>12276.295999999993</v>
      </c>
      <c r="AD502" s="327">
        <v>12211.758999999995</v>
      </c>
      <c r="AE502" s="327">
        <v>12147.221999999994</v>
      </c>
      <c r="AF502" s="327">
        <v>12082.684999999994</v>
      </c>
      <c r="AG502" s="327">
        <v>12018.147999999996</v>
      </c>
      <c r="AH502" s="327">
        <v>11953.610999999997</v>
      </c>
      <c r="AI502" s="327">
        <v>11889.073999999997</v>
      </c>
      <c r="AJ502" s="327">
        <v>11824.536999999998</v>
      </c>
      <c r="AK502" s="327">
        <v>11760</v>
      </c>
      <c r="AL502" s="327">
        <v>11692</v>
      </c>
      <c r="AM502" s="327">
        <v>11624</v>
      </c>
      <c r="AN502" s="327">
        <v>11556</v>
      </c>
      <c r="AO502" s="327">
        <v>11488</v>
      </c>
      <c r="AP502" s="327">
        <v>11420</v>
      </c>
      <c r="AQ502" s="327">
        <v>11352</v>
      </c>
      <c r="AR502" s="322">
        <v>11284</v>
      </c>
      <c r="AS502" s="327">
        <v>10892.480000000003</v>
      </c>
      <c r="AT502" s="327">
        <v>10784.040000000005</v>
      </c>
      <c r="AU502" s="327">
        <v>10675.600000000004</v>
      </c>
      <c r="AV502" s="323">
        <v>0</v>
      </c>
      <c r="AW502" s="323">
        <v>0</v>
      </c>
      <c r="AX502" s="323">
        <v>0</v>
      </c>
      <c r="AY502" s="323">
        <v>0</v>
      </c>
      <c r="AZ502" s="323">
        <v>0</v>
      </c>
      <c r="BA502" s="323">
        <v>0</v>
      </c>
      <c r="BB502" s="323">
        <v>0</v>
      </c>
      <c r="BC502" s="323">
        <v>0</v>
      </c>
      <c r="BD502" s="323">
        <v>0</v>
      </c>
      <c r="BE502" s="323">
        <v>0</v>
      </c>
      <c r="BF502" s="323">
        <v>0</v>
      </c>
    </row>
    <row r="503" spans="6:58" s="283" customFormat="1">
      <c r="F503" s="284"/>
      <c r="G503" s="321">
        <v>-6</v>
      </c>
      <c r="H503" s="327">
        <v>12422.080000000016</v>
      </c>
      <c r="I503" s="327">
        <v>12422.080000000016</v>
      </c>
      <c r="J503" s="327">
        <v>12422.080000000016</v>
      </c>
      <c r="K503" s="327">
        <v>12422.080000000016</v>
      </c>
      <c r="L503" s="327">
        <v>12422.080000000016</v>
      </c>
      <c r="M503" s="327">
        <v>12422.080000000016</v>
      </c>
      <c r="N503" s="327">
        <v>12422.080000000016</v>
      </c>
      <c r="O503" s="327">
        <v>12422.080000000016</v>
      </c>
      <c r="P503" s="327">
        <v>12422.080000000016</v>
      </c>
      <c r="Q503" s="320">
        <v>12422.080000000016</v>
      </c>
      <c r="R503" s="327">
        <v>12422.486000000015</v>
      </c>
      <c r="S503" s="327">
        <v>12422.892000000013</v>
      </c>
      <c r="T503" s="327">
        <v>12423.29800000001</v>
      </c>
      <c r="U503" s="327">
        <v>12423.704000000009</v>
      </c>
      <c r="V503" s="327">
        <v>12424.110000000006</v>
      </c>
      <c r="W503" s="327">
        <v>12424.516000000003</v>
      </c>
      <c r="X503" s="327">
        <v>12424.922</v>
      </c>
      <c r="Y503" s="327">
        <v>12425.327999999998</v>
      </c>
      <c r="Z503" s="327">
        <v>12425.733999999995</v>
      </c>
      <c r="AA503" s="320">
        <v>12426.139999999992</v>
      </c>
      <c r="AB503" s="327">
        <v>12361.525999999994</v>
      </c>
      <c r="AC503" s="327">
        <v>12296.911999999995</v>
      </c>
      <c r="AD503" s="327">
        <v>12232.297999999995</v>
      </c>
      <c r="AE503" s="327">
        <v>12167.683999999997</v>
      </c>
      <c r="AF503" s="327">
        <v>12103.069999999998</v>
      </c>
      <c r="AG503" s="327">
        <v>12038.455999999998</v>
      </c>
      <c r="AH503" s="327">
        <v>11973.841999999999</v>
      </c>
      <c r="AI503" s="327">
        <v>11909.227999999999</v>
      </c>
      <c r="AJ503" s="327">
        <v>11844.614</v>
      </c>
      <c r="AK503" s="327">
        <v>11780</v>
      </c>
      <c r="AL503" s="327">
        <v>11712</v>
      </c>
      <c r="AM503" s="327">
        <v>11644</v>
      </c>
      <c r="AN503" s="327">
        <v>11576</v>
      </c>
      <c r="AO503" s="327">
        <v>11508</v>
      </c>
      <c r="AP503" s="327">
        <v>11440</v>
      </c>
      <c r="AQ503" s="322">
        <v>11372</v>
      </c>
      <c r="AR503" s="327">
        <v>10958.704000000003</v>
      </c>
      <c r="AS503" s="327">
        <v>10841.376000000004</v>
      </c>
      <c r="AT503" s="327">
        <v>10724.048000000004</v>
      </c>
      <c r="AU503" s="327">
        <v>10606.720000000005</v>
      </c>
      <c r="AV503" s="323">
        <v>0</v>
      </c>
      <c r="AW503" s="323">
        <v>0</v>
      </c>
      <c r="AX503" s="323">
        <v>0</v>
      </c>
      <c r="AY503" s="323">
        <v>0</v>
      </c>
      <c r="AZ503" s="323">
        <v>0</v>
      </c>
      <c r="BA503" s="323">
        <v>0</v>
      </c>
      <c r="BB503" s="323">
        <v>0</v>
      </c>
      <c r="BC503" s="323">
        <v>0</v>
      </c>
      <c r="BD503" s="323">
        <v>0</v>
      </c>
      <c r="BE503" s="323">
        <v>0</v>
      </c>
      <c r="BF503" s="323">
        <v>0</v>
      </c>
    </row>
    <row r="504" spans="6:58" s="283" customFormat="1">
      <c r="F504" s="284"/>
      <c r="G504" s="321">
        <v>-5</v>
      </c>
      <c r="H504" s="327">
        <v>12442.720000000016</v>
      </c>
      <c r="I504" s="327">
        <v>12442.720000000016</v>
      </c>
      <c r="J504" s="327">
        <v>12442.720000000016</v>
      </c>
      <c r="K504" s="327">
        <v>12442.720000000016</v>
      </c>
      <c r="L504" s="327">
        <v>12442.720000000016</v>
      </c>
      <c r="M504" s="327">
        <v>12442.720000000016</v>
      </c>
      <c r="N504" s="327">
        <v>12442.720000000016</v>
      </c>
      <c r="O504" s="327">
        <v>12442.720000000016</v>
      </c>
      <c r="P504" s="327">
        <v>12442.720000000016</v>
      </c>
      <c r="Q504" s="320">
        <v>12442.720000000016</v>
      </c>
      <c r="R504" s="327">
        <v>12443.139000000014</v>
      </c>
      <c r="S504" s="327">
        <v>12443.55800000001</v>
      </c>
      <c r="T504" s="327">
        <v>12443.977000000006</v>
      </c>
      <c r="U504" s="327">
        <v>12444.396000000004</v>
      </c>
      <c r="V504" s="327">
        <v>12444.815000000002</v>
      </c>
      <c r="W504" s="327">
        <v>12445.234</v>
      </c>
      <c r="X504" s="327">
        <v>12445.652999999998</v>
      </c>
      <c r="Y504" s="327">
        <v>12446.071999999996</v>
      </c>
      <c r="Z504" s="327">
        <v>12446.490999999995</v>
      </c>
      <c r="AA504" s="320">
        <v>12446.909999999993</v>
      </c>
      <c r="AB504" s="327">
        <v>12382.218999999994</v>
      </c>
      <c r="AC504" s="327">
        <v>12317.527999999993</v>
      </c>
      <c r="AD504" s="327">
        <v>12252.836999999992</v>
      </c>
      <c r="AE504" s="327">
        <v>12188.145999999993</v>
      </c>
      <c r="AF504" s="327">
        <v>12123.454999999994</v>
      </c>
      <c r="AG504" s="327">
        <v>12058.763999999996</v>
      </c>
      <c r="AH504" s="327">
        <v>11994.072999999997</v>
      </c>
      <c r="AI504" s="327">
        <v>11929.381999999998</v>
      </c>
      <c r="AJ504" s="327">
        <v>11864.690999999999</v>
      </c>
      <c r="AK504" s="327">
        <v>11800</v>
      </c>
      <c r="AL504" s="327">
        <v>11732</v>
      </c>
      <c r="AM504" s="327">
        <v>11664</v>
      </c>
      <c r="AN504" s="327">
        <v>11596</v>
      </c>
      <c r="AO504" s="327">
        <v>11528</v>
      </c>
      <c r="AP504" s="322">
        <v>11460</v>
      </c>
      <c r="AQ504" s="327">
        <v>11042.704000000003</v>
      </c>
      <c r="AR504" s="327">
        <v>10916.488000000005</v>
      </c>
      <c r="AS504" s="327">
        <v>10790.272000000004</v>
      </c>
      <c r="AT504" s="327">
        <v>10664.056000000004</v>
      </c>
      <c r="AU504" s="327">
        <v>10537.840000000006</v>
      </c>
      <c r="AV504" s="323">
        <v>0</v>
      </c>
      <c r="AW504" s="323">
        <v>0</v>
      </c>
      <c r="AX504" s="323">
        <v>0</v>
      </c>
      <c r="AY504" s="323">
        <v>0</v>
      </c>
      <c r="AZ504" s="323">
        <v>0</v>
      </c>
      <c r="BA504" s="323">
        <v>0</v>
      </c>
      <c r="BB504" s="323">
        <v>0</v>
      </c>
      <c r="BC504" s="323">
        <v>0</v>
      </c>
      <c r="BD504" s="323">
        <v>0</v>
      </c>
      <c r="BE504" s="323">
        <v>0</v>
      </c>
      <c r="BF504" s="323">
        <v>0</v>
      </c>
    </row>
    <row r="505" spans="6:58" s="283" customFormat="1">
      <c r="F505" s="284"/>
      <c r="G505" s="321">
        <v>-4</v>
      </c>
      <c r="H505" s="327">
        <v>12463.360000000015</v>
      </c>
      <c r="I505" s="327">
        <v>12463.360000000015</v>
      </c>
      <c r="J505" s="327">
        <v>12463.360000000015</v>
      </c>
      <c r="K505" s="327">
        <v>12463.360000000015</v>
      </c>
      <c r="L505" s="327">
        <v>12463.360000000015</v>
      </c>
      <c r="M505" s="327">
        <v>12463.360000000015</v>
      </c>
      <c r="N505" s="327">
        <v>12463.360000000015</v>
      </c>
      <c r="O505" s="327">
        <v>12463.360000000015</v>
      </c>
      <c r="P505" s="327">
        <v>12463.360000000015</v>
      </c>
      <c r="Q505" s="320">
        <v>12463.360000000015</v>
      </c>
      <c r="R505" s="327">
        <v>12463.792000000012</v>
      </c>
      <c r="S505" s="327">
        <v>12464.224000000011</v>
      </c>
      <c r="T505" s="327">
        <v>12464.65600000001</v>
      </c>
      <c r="U505" s="327">
        <v>12465.088000000007</v>
      </c>
      <c r="V505" s="327">
        <v>12465.520000000004</v>
      </c>
      <c r="W505" s="327">
        <v>12465.952000000003</v>
      </c>
      <c r="X505" s="327">
        <v>12466.384000000002</v>
      </c>
      <c r="Y505" s="327">
        <v>12466.815999999999</v>
      </c>
      <c r="Z505" s="327">
        <v>12467.247999999996</v>
      </c>
      <c r="AA505" s="320">
        <v>12467.679999999993</v>
      </c>
      <c r="AB505" s="327">
        <v>12402.911999999993</v>
      </c>
      <c r="AC505" s="327">
        <v>12338.143999999995</v>
      </c>
      <c r="AD505" s="327">
        <v>12273.375999999997</v>
      </c>
      <c r="AE505" s="327">
        <v>12208.607999999997</v>
      </c>
      <c r="AF505" s="327">
        <v>12143.839999999997</v>
      </c>
      <c r="AG505" s="327">
        <v>12079.071999999998</v>
      </c>
      <c r="AH505" s="327">
        <v>12014.304</v>
      </c>
      <c r="AI505" s="327">
        <v>11949.536</v>
      </c>
      <c r="AJ505" s="327">
        <v>11884.768</v>
      </c>
      <c r="AK505" s="327">
        <v>11820</v>
      </c>
      <c r="AL505" s="327">
        <v>11752</v>
      </c>
      <c r="AM505" s="327">
        <v>11684</v>
      </c>
      <c r="AN505" s="327">
        <v>11616</v>
      </c>
      <c r="AO505" s="322">
        <v>11548</v>
      </c>
      <c r="AP505" s="327">
        <v>11144.480000000003</v>
      </c>
      <c r="AQ505" s="327">
        <v>11009.376000000004</v>
      </c>
      <c r="AR505" s="327">
        <v>10874.272000000004</v>
      </c>
      <c r="AS505" s="327">
        <v>10739.168000000005</v>
      </c>
      <c r="AT505" s="327">
        <v>10604.064000000006</v>
      </c>
      <c r="AU505" s="327">
        <v>10468.960000000006</v>
      </c>
      <c r="AV505" s="323">
        <v>0</v>
      </c>
      <c r="AW505" s="323">
        <v>0</v>
      </c>
      <c r="AX505" s="323">
        <v>0</v>
      </c>
      <c r="AY505" s="323">
        <v>0</v>
      </c>
      <c r="AZ505" s="323">
        <v>0</v>
      </c>
      <c r="BA505" s="323">
        <v>0</v>
      </c>
      <c r="BB505" s="323">
        <v>0</v>
      </c>
      <c r="BC505" s="323">
        <v>0</v>
      </c>
      <c r="BD505" s="323">
        <v>0</v>
      </c>
      <c r="BE505" s="323">
        <v>0</v>
      </c>
      <c r="BF505" s="323">
        <v>0</v>
      </c>
    </row>
    <row r="506" spans="6:58" s="283" customFormat="1">
      <c r="F506" s="284"/>
      <c r="G506" s="321">
        <v>-3</v>
      </c>
      <c r="H506" s="327">
        <v>12484.000000000015</v>
      </c>
      <c r="I506" s="327">
        <v>12484.000000000015</v>
      </c>
      <c r="J506" s="327">
        <v>12484.000000000015</v>
      </c>
      <c r="K506" s="327">
        <v>12484.000000000015</v>
      </c>
      <c r="L506" s="327">
        <v>12484.000000000015</v>
      </c>
      <c r="M506" s="327">
        <v>12484.000000000015</v>
      </c>
      <c r="N506" s="327">
        <v>12484.000000000015</v>
      </c>
      <c r="O506" s="327">
        <v>12484.000000000015</v>
      </c>
      <c r="P506" s="327">
        <v>12484.000000000015</v>
      </c>
      <c r="Q506" s="320">
        <v>12484.000000000015</v>
      </c>
      <c r="R506" s="327">
        <v>12484.445000000012</v>
      </c>
      <c r="S506" s="327">
        <v>12484.89000000001</v>
      </c>
      <c r="T506" s="327">
        <v>12485.335000000008</v>
      </c>
      <c r="U506" s="327">
        <v>12485.780000000006</v>
      </c>
      <c r="V506" s="327">
        <v>12486.225000000004</v>
      </c>
      <c r="W506" s="327">
        <v>12486.670000000002</v>
      </c>
      <c r="X506" s="327">
        <v>12487.115</v>
      </c>
      <c r="Y506" s="327">
        <v>12487.559999999998</v>
      </c>
      <c r="Z506" s="327">
        <v>12488.004999999996</v>
      </c>
      <c r="AA506" s="320">
        <v>12488.449999999993</v>
      </c>
      <c r="AB506" s="327">
        <v>12423.604999999994</v>
      </c>
      <c r="AC506" s="327">
        <v>12358.759999999995</v>
      </c>
      <c r="AD506" s="327">
        <v>12293.914999999995</v>
      </c>
      <c r="AE506" s="327">
        <v>12229.069999999996</v>
      </c>
      <c r="AF506" s="327">
        <v>12164.224999999997</v>
      </c>
      <c r="AG506" s="327">
        <v>12099.379999999997</v>
      </c>
      <c r="AH506" s="327">
        <v>12034.534999999998</v>
      </c>
      <c r="AI506" s="327">
        <v>11969.689999999999</v>
      </c>
      <c r="AJ506" s="327">
        <v>11904.844999999999</v>
      </c>
      <c r="AK506" s="327">
        <v>11840</v>
      </c>
      <c r="AL506" s="327">
        <v>11772</v>
      </c>
      <c r="AM506" s="327">
        <v>11704</v>
      </c>
      <c r="AN506" s="322">
        <v>11636</v>
      </c>
      <c r="AO506" s="327">
        <v>11264</v>
      </c>
      <c r="AP506" s="327">
        <v>11120</v>
      </c>
      <c r="AQ506" s="327">
        <v>10976</v>
      </c>
      <c r="AR506" s="327">
        <v>10832</v>
      </c>
      <c r="AS506" s="327">
        <v>10688</v>
      </c>
      <c r="AT506" s="327">
        <v>10544</v>
      </c>
      <c r="AU506" s="322">
        <v>10400</v>
      </c>
      <c r="AV506" s="323">
        <v>0</v>
      </c>
      <c r="AW506" s="323">
        <v>0</v>
      </c>
      <c r="AX506" s="323">
        <v>0</v>
      </c>
      <c r="AY506" s="323">
        <v>0</v>
      </c>
      <c r="AZ506" s="323">
        <v>0</v>
      </c>
      <c r="BA506" s="323">
        <v>0</v>
      </c>
      <c r="BB506" s="323">
        <v>0</v>
      </c>
      <c r="BC506" s="323">
        <v>0</v>
      </c>
      <c r="BD506" s="323">
        <v>0</v>
      </c>
      <c r="BE506" s="323">
        <v>0</v>
      </c>
      <c r="BF506" s="323">
        <v>0</v>
      </c>
    </row>
    <row r="507" spans="6:58" s="283" customFormat="1">
      <c r="F507" s="284"/>
      <c r="G507" s="321">
        <v>-2</v>
      </c>
      <c r="H507" s="327">
        <v>12504.640000000014</v>
      </c>
      <c r="I507" s="327">
        <v>12504.640000000014</v>
      </c>
      <c r="J507" s="327">
        <v>12504.640000000014</v>
      </c>
      <c r="K507" s="327">
        <v>12504.640000000014</v>
      </c>
      <c r="L507" s="327">
        <v>12504.640000000014</v>
      </c>
      <c r="M507" s="327">
        <v>12504.640000000014</v>
      </c>
      <c r="N507" s="327">
        <v>12504.640000000014</v>
      </c>
      <c r="O507" s="327">
        <v>12504.640000000014</v>
      </c>
      <c r="P507" s="327">
        <v>12504.640000000014</v>
      </c>
      <c r="Q507" s="320">
        <v>12504.640000000014</v>
      </c>
      <c r="R507" s="327">
        <v>12505.098000000013</v>
      </c>
      <c r="S507" s="327">
        <v>12505.55600000001</v>
      </c>
      <c r="T507" s="327">
        <v>12506.014000000006</v>
      </c>
      <c r="U507" s="327">
        <v>12506.472000000005</v>
      </c>
      <c r="V507" s="327">
        <v>12506.930000000004</v>
      </c>
      <c r="W507" s="327">
        <v>12507.388000000001</v>
      </c>
      <c r="X507" s="327">
        <v>12507.845999999998</v>
      </c>
      <c r="Y507" s="327">
        <v>12508.303999999996</v>
      </c>
      <c r="Z507" s="327">
        <v>12508.761999999995</v>
      </c>
      <c r="AA507" s="320">
        <v>12509.219999999994</v>
      </c>
      <c r="AB507" s="327">
        <v>12444.297999999995</v>
      </c>
      <c r="AC507" s="327">
        <v>12379.375999999995</v>
      </c>
      <c r="AD507" s="327">
        <v>12314.453999999994</v>
      </c>
      <c r="AE507" s="327">
        <v>12249.531999999996</v>
      </c>
      <c r="AF507" s="327">
        <v>12184.609999999997</v>
      </c>
      <c r="AG507" s="327">
        <v>12119.687999999996</v>
      </c>
      <c r="AH507" s="327">
        <v>12054.765999999996</v>
      </c>
      <c r="AI507" s="327">
        <v>11989.843999999997</v>
      </c>
      <c r="AJ507" s="327">
        <v>11924.921999999999</v>
      </c>
      <c r="AK507" s="327">
        <v>11860</v>
      </c>
      <c r="AL507" s="327">
        <v>11792</v>
      </c>
      <c r="AM507" s="322">
        <v>11724</v>
      </c>
      <c r="AN507" s="327">
        <v>11422</v>
      </c>
      <c r="AO507" s="327">
        <v>11276</v>
      </c>
      <c r="AP507" s="327">
        <v>11130</v>
      </c>
      <c r="AQ507" s="327">
        <v>10984</v>
      </c>
      <c r="AR507" s="327">
        <v>10838</v>
      </c>
      <c r="AS507" s="327">
        <v>10692</v>
      </c>
      <c r="AT507" s="327">
        <v>10546</v>
      </c>
      <c r="AU507" s="323">
        <v>0</v>
      </c>
      <c r="AV507" s="323">
        <v>0</v>
      </c>
      <c r="AW507" s="323">
        <v>0</v>
      </c>
      <c r="AX507" s="323">
        <v>0</v>
      </c>
      <c r="AY507" s="323">
        <v>0</v>
      </c>
      <c r="AZ507" s="323">
        <v>0</v>
      </c>
      <c r="BA507" s="323">
        <v>0</v>
      </c>
      <c r="BB507" s="323">
        <v>0</v>
      </c>
      <c r="BC507" s="323">
        <v>0</v>
      </c>
      <c r="BD507" s="323">
        <v>0</v>
      </c>
      <c r="BE507" s="323">
        <v>0</v>
      </c>
      <c r="BF507" s="323">
        <v>0</v>
      </c>
    </row>
    <row r="508" spans="6:58" s="283" customFormat="1">
      <c r="F508" s="284"/>
      <c r="G508" s="321">
        <v>-1</v>
      </c>
      <c r="H508" s="327">
        <v>12525.280000000013</v>
      </c>
      <c r="I508" s="327">
        <v>12525.280000000013</v>
      </c>
      <c r="J508" s="327">
        <v>12525.280000000013</v>
      </c>
      <c r="K508" s="327">
        <v>12525.280000000013</v>
      </c>
      <c r="L508" s="327">
        <v>12525.280000000013</v>
      </c>
      <c r="M508" s="327">
        <v>12525.280000000013</v>
      </c>
      <c r="N508" s="327">
        <v>12525.280000000013</v>
      </c>
      <c r="O508" s="327">
        <v>12525.280000000013</v>
      </c>
      <c r="P508" s="327">
        <v>12525.280000000013</v>
      </c>
      <c r="Q508" s="320">
        <v>12525.280000000013</v>
      </c>
      <c r="R508" s="327">
        <v>12525.751000000011</v>
      </c>
      <c r="S508" s="327">
        <v>12526.222000000011</v>
      </c>
      <c r="T508" s="327">
        <v>12526.69300000001</v>
      </c>
      <c r="U508" s="327">
        <v>12527.164000000008</v>
      </c>
      <c r="V508" s="327">
        <v>12527.635000000006</v>
      </c>
      <c r="W508" s="327">
        <v>12528.106000000003</v>
      </c>
      <c r="X508" s="327">
        <v>12528.577000000001</v>
      </c>
      <c r="Y508" s="327">
        <v>12529.047999999999</v>
      </c>
      <c r="Z508" s="327">
        <v>12529.518999999997</v>
      </c>
      <c r="AA508" s="320">
        <v>12529.989999999994</v>
      </c>
      <c r="AB508" s="327">
        <v>12464.990999999995</v>
      </c>
      <c r="AC508" s="327">
        <v>12399.991999999997</v>
      </c>
      <c r="AD508" s="327">
        <v>12334.992999999999</v>
      </c>
      <c r="AE508" s="327">
        <v>12269.993999999999</v>
      </c>
      <c r="AF508" s="327">
        <v>12204.994999999999</v>
      </c>
      <c r="AG508" s="327">
        <v>12139.995999999999</v>
      </c>
      <c r="AH508" s="327">
        <v>12074.996999999999</v>
      </c>
      <c r="AI508" s="327">
        <v>12009.998</v>
      </c>
      <c r="AJ508" s="327">
        <v>11944.999</v>
      </c>
      <c r="AK508" s="327">
        <v>11880</v>
      </c>
      <c r="AL508" s="322">
        <v>11812</v>
      </c>
      <c r="AM508" s="327">
        <v>11584</v>
      </c>
      <c r="AN508" s="327">
        <v>11436</v>
      </c>
      <c r="AO508" s="327">
        <v>11288</v>
      </c>
      <c r="AP508" s="327">
        <v>11140</v>
      </c>
      <c r="AQ508" s="327">
        <v>10992</v>
      </c>
      <c r="AR508" s="327">
        <v>10844</v>
      </c>
      <c r="AS508" s="327">
        <v>10696</v>
      </c>
      <c r="AT508" s="327">
        <v>10548</v>
      </c>
      <c r="AU508" s="323">
        <v>0</v>
      </c>
      <c r="AV508" s="323">
        <v>0</v>
      </c>
      <c r="AW508" s="323">
        <v>0</v>
      </c>
      <c r="AX508" s="323">
        <v>0</v>
      </c>
      <c r="AY508" s="323">
        <v>0</v>
      </c>
      <c r="AZ508" s="323">
        <v>0</v>
      </c>
      <c r="BA508" s="323">
        <v>0</v>
      </c>
      <c r="BB508" s="323">
        <v>0</v>
      </c>
      <c r="BC508" s="323">
        <v>0</v>
      </c>
      <c r="BD508" s="323">
        <v>0</v>
      </c>
      <c r="BE508" s="323">
        <v>0</v>
      </c>
      <c r="BF508" s="323">
        <v>0</v>
      </c>
    </row>
    <row r="509" spans="6:58" s="283" customFormat="1">
      <c r="F509" s="284"/>
      <c r="G509" s="321">
        <v>0</v>
      </c>
      <c r="H509" s="320">
        <v>12545.920000000013</v>
      </c>
      <c r="I509" s="320">
        <v>12545.920000000013</v>
      </c>
      <c r="J509" s="320">
        <v>12545.920000000013</v>
      </c>
      <c r="K509" s="320">
        <v>12545.920000000013</v>
      </c>
      <c r="L509" s="320">
        <v>12545.920000000013</v>
      </c>
      <c r="M509" s="320">
        <v>12545.920000000013</v>
      </c>
      <c r="N509" s="320">
        <v>12545.920000000013</v>
      </c>
      <c r="O509" s="320">
        <v>12545.920000000013</v>
      </c>
      <c r="P509" s="320">
        <v>12545.920000000013</v>
      </c>
      <c r="Q509" s="320">
        <v>12545.920000000013</v>
      </c>
      <c r="R509" s="327">
        <v>12546.40400000001</v>
      </c>
      <c r="S509" s="327">
        <v>12546.888000000008</v>
      </c>
      <c r="T509" s="327">
        <v>12547.372000000007</v>
      </c>
      <c r="U509" s="327">
        <v>12547.856000000003</v>
      </c>
      <c r="V509" s="327">
        <v>12548.340000000002</v>
      </c>
      <c r="W509" s="327">
        <v>12548.824000000001</v>
      </c>
      <c r="X509" s="327">
        <v>12549.307999999999</v>
      </c>
      <c r="Y509" s="327">
        <v>12549.791999999998</v>
      </c>
      <c r="Z509" s="327">
        <v>12550.275999999996</v>
      </c>
      <c r="AA509" s="320">
        <v>12550.759999999995</v>
      </c>
      <c r="AB509" s="327">
        <v>12485.683999999994</v>
      </c>
      <c r="AC509" s="327">
        <v>12420.607999999995</v>
      </c>
      <c r="AD509" s="327">
        <v>12355.531999999996</v>
      </c>
      <c r="AE509" s="327">
        <v>12290.455999999995</v>
      </c>
      <c r="AF509" s="327">
        <v>12225.379999999996</v>
      </c>
      <c r="AG509" s="327">
        <v>12160.303999999996</v>
      </c>
      <c r="AH509" s="327">
        <v>12095.227999999997</v>
      </c>
      <c r="AI509" s="327">
        <v>12030.151999999998</v>
      </c>
      <c r="AJ509" s="327">
        <v>11965.075999999999</v>
      </c>
      <c r="AK509" s="328">
        <v>11900</v>
      </c>
      <c r="AL509" s="327">
        <v>11750</v>
      </c>
      <c r="AM509" s="327">
        <v>11600</v>
      </c>
      <c r="AN509" s="327">
        <v>11450</v>
      </c>
      <c r="AO509" s="327">
        <v>11300</v>
      </c>
      <c r="AP509" s="327">
        <v>11150</v>
      </c>
      <c r="AQ509" s="327">
        <v>11000</v>
      </c>
      <c r="AR509" s="327">
        <v>10850</v>
      </c>
      <c r="AS509" s="327">
        <v>10700</v>
      </c>
      <c r="AT509" s="327">
        <v>10550</v>
      </c>
      <c r="AU509" s="323">
        <v>0</v>
      </c>
      <c r="AV509" s="323">
        <v>0</v>
      </c>
      <c r="AW509" s="323">
        <v>0</v>
      </c>
      <c r="AX509" s="323">
        <v>0</v>
      </c>
      <c r="AY509" s="323">
        <v>0</v>
      </c>
      <c r="AZ509" s="323">
        <v>0</v>
      </c>
      <c r="BA509" s="323">
        <v>0</v>
      </c>
      <c r="BB509" s="323">
        <v>0</v>
      </c>
      <c r="BC509" s="323">
        <v>0</v>
      </c>
      <c r="BD509" s="323">
        <v>0</v>
      </c>
      <c r="BE509" s="323">
        <v>0</v>
      </c>
      <c r="BF509" s="323">
        <v>0</v>
      </c>
    </row>
    <row r="510" spans="6:58" s="283" customFormat="1">
      <c r="F510" s="284"/>
      <c r="G510" s="321">
        <v>1</v>
      </c>
      <c r="H510" s="320">
        <v>12566.560000000012</v>
      </c>
      <c r="I510" s="320">
        <v>12566.560000000012</v>
      </c>
      <c r="J510" s="320">
        <v>12566.560000000012</v>
      </c>
      <c r="K510" s="320">
        <v>12566.560000000012</v>
      </c>
      <c r="L510" s="320">
        <v>12566.560000000012</v>
      </c>
      <c r="M510" s="320">
        <v>12566.560000000012</v>
      </c>
      <c r="N510" s="320">
        <v>12566.560000000012</v>
      </c>
      <c r="O510" s="320">
        <v>12566.560000000012</v>
      </c>
      <c r="P510" s="320">
        <v>12566.560000000012</v>
      </c>
      <c r="Q510" s="320">
        <v>12566.560000000012</v>
      </c>
      <c r="R510" s="327">
        <v>12567.057000000012</v>
      </c>
      <c r="S510" s="327">
        <v>12567.554000000009</v>
      </c>
      <c r="T510" s="327">
        <v>12568.051000000007</v>
      </c>
      <c r="U510" s="327">
        <v>12568.548000000006</v>
      </c>
      <c r="V510" s="327">
        <v>12569.045000000006</v>
      </c>
      <c r="W510" s="327">
        <v>12569.542000000003</v>
      </c>
      <c r="X510" s="327">
        <v>12570.039000000001</v>
      </c>
      <c r="Y510" s="327">
        <v>12570.536</v>
      </c>
      <c r="Z510" s="327">
        <v>12571.032999999998</v>
      </c>
      <c r="AA510" s="320">
        <v>12571.529999999995</v>
      </c>
      <c r="AB510" s="327">
        <v>12505.248888888884</v>
      </c>
      <c r="AC510" s="327">
        <v>12438.967777777774</v>
      </c>
      <c r="AD510" s="327">
        <v>12372.686666666665</v>
      </c>
      <c r="AE510" s="327">
        <v>12306.405555555553</v>
      </c>
      <c r="AF510" s="327">
        <v>12240.124444444442</v>
      </c>
      <c r="AG510" s="327">
        <v>12173.843333333332</v>
      </c>
      <c r="AH510" s="327">
        <v>12107.562222222223</v>
      </c>
      <c r="AI510" s="327">
        <v>12041.281111111111</v>
      </c>
      <c r="AJ510" s="322">
        <v>11975</v>
      </c>
      <c r="AK510" s="327">
        <v>11831.82</v>
      </c>
      <c r="AL510" s="327">
        <v>11672.728888888887</v>
      </c>
      <c r="AM510" s="327">
        <v>11513.637777777776</v>
      </c>
      <c r="AN510" s="327">
        <v>11354.546666666665</v>
      </c>
      <c r="AO510" s="327">
        <v>11195.455555555554</v>
      </c>
      <c r="AP510" s="327">
        <v>11036.364444444444</v>
      </c>
      <c r="AQ510" s="327">
        <v>10877.273333333333</v>
      </c>
      <c r="AR510" s="327">
        <v>10718.182222222222</v>
      </c>
      <c r="AS510" s="327">
        <v>10559.091111111111</v>
      </c>
      <c r="AT510" s="322">
        <v>10400</v>
      </c>
      <c r="AU510" s="323">
        <v>0</v>
      </c>
      <c r="AV510" s="323">
        <v>0</v>
      </c>
      <c r="AW510" s="323">
        <v>0</v>
      </c>
      <c r="AX510" s="323">
        <v>0</v>
      </c>
      <c r="AY510" s="323">
        <v>0</v>
      </c>
      <c r="AZ510" s="323">
        <v>0</v>
      </c>
      <c r="BA510" s="323">
        <v>0</v>
      </c>
      <c r="BB510" s="323">
        <v>0</v>
      </c>
      <c r="BC510" s="323">
        <v>0</v>
      </c>
      <c r="BD510" s="323">
        <v>0</v>
      </c>
      <c r="BE510" s="323">
        <v>0</v>
      </c>
      <c r="BF510" s="323">
        <v>0</v>
      </c>
    </row>
    <row r="511" spans="6:58" s="283" customFormat="1">
      <c r="F511" s="284"/>
      <c r="G511" s="321">
        <v>2</v>
      </c>
      <c r="H511" s="320">
        <v>12587.200000000012</v>
      </c>
      <c r="I511" s="320">
        <v>12587.200000000012</v>
      </c>
      <c r="J511" s="320">
        <v>12587.200000000012</v>
      </c>
      <c r="K511" s="320">
        <v>12587.200000000012</v>
      </c>
      <c r="L511" s="320">
        <v>12587.200000000012</v>
      </c>
      <c r="M511" s="320">
        <v>12587.200000000012</v>
      </c>
      <c r="N511" s="320">
        <v>12587.200000000012</v>
      </c>
      <c r="O511" s="320">
        <v>12587.200000000012</v>
      </c>
      <c r="P511" s="320">
        <v>12587.200000000012</v>
      </c>
      <c r="Q511" s="320">
        <v>12587.200000000012</v>
      </c>
      <c r="R511" s="327">
        <v>12587.71000000001</v>
      </c>
      <c r="S511" s="327">
        <v>12588.220000000008</v>
      </c>
      <c r="T511" s="327">
        <v>12588.730000000007</v>
      </c>
      <c r="U511" s="327">
        <v>12589.240000000005</v>
      </c>
      <c r="V511" s="327">
        <v>12589.750000000004</v>
      </c>
      <c r="W511" s="327">
        <v>12590.260000000002</v>
      </c>
      <c r="X511" s="327">
        <v>12590.77</v>
      </c>
      <c r="Y511" s="327">
        <v>12591.279999999999</v>
      </c>
      <c r="Z511" s="327">
        <v>12591.789999999997</v>
      </c>
      <c r="AA511" s="320">
        <v>12592.299999999996</v>
      </c>
      <c r="AB511" s="327">
        <v>12532.04444444444</v>
      </c>
      <c r="AC511" s="327">
        <v>12471.788888888887</v>
      </c>
      <c r="AD511" s="327">
        <v>12411.533333333333</v>
      </c>
      <c r="AE511" s="327">
        <v>12351.277777777777</v>
      </c>
      <c r="AF511" s="327">
        <v>12291.022222222222</v>
      </c>
      <c r="AG511" s="327">
        <v>12230.766666666666</v>
      </c>
      <c r="AH511" s="327">
        <v>12170.511111111111</v>
      </c>
      <c r="AI511" s="327">
        <v>12110.255555555555</v>
      </c>
      <c r="AJ511" s="322">
        <v>12050</v>
      </c>
      <c r="AK511" s="327">
        <v>11763.64</v>
      </c>
      <c r="AL511" s="327">
        <v>11593.184999999999</v>
      </c>
      <c r="AM511" s="327">
        <v>11422.73</v>
      </c>
      <c r="AN511" s="327">
        <v>11252.275</v>
      </c>
      <c r="AO511" s="327">
        <v>11081.82</v>
      </c>
      <c r="AP511" s="327">
        <v>10911.365</v>
      </c>
      <c r="AQ511" s="327">
        <v>10740.91</v>
      </c>
      <c r="AR511" s="327">
        <v>10570.455</v>
      </c>
      <c r="AS511" s="322">
        <v>10400</v>
      </c>
      <c r="AT511" s="323">
        <v>0</v>
      </c>
      <c r="AU511" s="323">
        <v>0</v>
      </c>
      <c r="AV511" s="323">
        <v>0</v>
      </c>
      <c r="AW511" s="323">
        <v>0</v>
      </c>
      <c r="AX511" s="323">
        <v>0</v>
      </c>
      <c r="AY511" s="323">
        <v>0</v>
      </c>
      <c r="AZ511" s="323">
        <v>0</v>
      </c>
      <c r="BA511" s="323">
        <v>0</v>
      </c>
      <c r="BB511" s="323">
        <v>0</v>
      </c>
      <c r="BC511" s="323">
        <v>0</v>
      </c>
      <c r="BD511" s="323">
        <v>0</v>
      </c>
      <c r="BE511" s="323">
        <v>0</v>
      </c>
      <c r="BF511" s="323">
        <v>0</v>
      </c>
    </row>
    <row r="512" spans="6:58" s="283" customFormat="1">
      <c r="F512" s="284"/>
      <c r="G512" s="321">
        <v>3</v>
      </c>
      <c r="H512" s="320">
        <v>12607.840000000011</v>
      </c>
      <c r="I512" s="320">
        <v>12607.840000000011</v>
      </c>
      <c r="J512" s="320">
        <v>12607.840000000011</v>
      </c>
      <c r="K512" s="320">
        <v>12607.840000000011</v>
      </c>
      <c r="L512" s="320">
        <v>12607.840000000011</v>
      </c>
      <c r="M512" s="320">
        <v>12607.840000000011</v>
      </c>
      <c r="N512" s="320">
        <v>12607.840000000011</v>
      </c>
      <c r="O512" s="320">
        <v>12607.840000000011</v>
      </c>
      <c r="P512" s="320">
        <v>12607.840000000011</v>
      </c>
      <c r="Q512" s="320">
        <v>12607.840000000011</v>
      </c>
      <c r="R512" s="327">
        <v>12608.363000000008</v>
      </c>
      <c r="S512" s="327">
        <v>12608.886000000008</v>
      </c>
      <c r="T512" s="327">
        <v>12609.409000000007</v>
      </c>
      <c r="U512" s="327">
        <v>12609.932000000004</v>
      </c>
      <c r="V512" s="327">
        <v>12610.455000000002</v>
      </c>
      <c r="W512" s="327">
        <v>12610.978000000001</v>
      </c>
      <c r="X512" s="327">
        <v>12611.501</v>
      </c>
      <c r="Y512" s="327">
        <v>12612.023999999998</v>
      </c>
      <c r="Z512" s="327">
        <v>12612.546999999997</v>
      </c>
      <c r="AA512" s="320">
        <v>12613.069999999996</v>
      </c>
      <c r="AB512" s="327">
        <v>12552.061249999995</v>
      </c>
      <c r="AC512" s="327">
        <v>12491.052499999996</v>
      </c>
      <c r="AD512" s="327">
        <v>12430.043749999997</v>
      </c>
      <c r="AE512" s="327">
        <v>12369.034999999996</v>
      </c>
      <c r="AF512" s="327">
        <v>12308.026249999997</v>
      </c>
      <c r="AG512" s="327">
        <v>12247.017499999998</v>
      </c>
      <c r="AH512" s="327">
        <v>12186.008749999999</v>
      </c>
      <c r="AI512" s="322">
        <v>12125</v>
      </c>
      <c r="AJ512" s="327">
        <v>11787.221</v>
      </c>
      <c r="AK512" s="327">
        <v>11695.46</v>
      </c>
      <c r="AL512" s="327">
        <v>11533.394285714287</v>
      </c>
      <c r="AM512" s="327">
        <v>11371.328571428572</v>
      </c>
      <c r="AN512" s="327">
        <v>11209.262857142858</v>
      </c>
      <c r="AO512" s="327">
        <v>11047.197142857143</v>
      </c>
      <c r="AP512" s="327">
        <v>10885.131428571429</v>
      </c>
      <c r="AQ512" s="327">
        <v>10723.065714285714</v>
      </c>
      <c r="AR512" s="327">
        <v>10561</v>
      </c>
      <c r="AS512" s="323">
        <v>0</v>
      </c>
      <c r="AT512" s="323">
        <v>0</v>
      </c>
      <c r="AU512" s="323">
        <v>0</v>
      </c>
      <c r="AV512" s="323">
        <v>0</v>
      </c>
      <c r="AW512" s="323">
        <v>0</v>
      </c>
      <c r="AX512" s="323">
        <v>0</v>
      </c>
      <c r="AY512" s="323">
        <v>0</v>
      </c>
      <c r="AZ512" s="323">
        <v>0</v>
      </c>
      <c r="BA512" s="323">
        <v>0</v>
      </c>
      <c r="BB512" s="323">
        <v>0</v>
      </c>
      <c r="BC512" s="323">
        <v>0</v>
      </c>
      <c r="BD512" s="323">
        <v>0</v>
      </c>
      <c r="BE512" s="323">
        <v>0</v>
      </c>
      <c r="BF512" s="323">
        <v>0</v>
      </c>
    </row>
    <row r="513" spans="6:58" s="283" customFormat="1">
      <c r="F513" s="284"/>
      <c r="G513" s="321">
        <v>4</v>
      </c>
      <c r="H513" s="320">
        <v>12628.48000000001</v>
      </c>
      <c r="I513" s="320">
        <v>12628.48000000001</v>
      </c>
      <c r="J513" s="320">
        <v>12628.48000000001</v>
      </c>
      <c r="K513" s="320">
        <v>12628.48000000001</v>
      </c>
      <c r="L513" s="320">
        <v>12628.48000000001</v>
      </c>
      <c r="M513" s="320">
        <v>12628.48000000001</v>
      </c>
      <c r="N513" s="320">
        <v>12628.48000000001</v>
      </c>
      <c r="O513" s="320">
        <v>12628.48000000001</v>
      </c>
      <c r="P513" s="320">
        <v>12628.48000000001</v>
      </c>
      <c r="Q513" s="320">
        <v>12628.48000000001</v>
      </c>
      <c r="R513" s="327">
        <v>12629.016000000011</v>
      </c>
      <c r="S513" s="327">
        <v>12629.552000000009</v>
      </c>
      <c r="T513" s="327">
        <v>12630.088000000007</v>
      </c>
      <c r="U513" s="327">
        <v>12630.624000000007</v>
      </c>
      <c r="V513" s="327">
        <v>12631.160000000005</v>
      </c>
      <c r="W513" s="327">
        <v>12631.696000000004</v>
      </c>
      <c r="X513" s="327">
        <v>12632.232000000002</v>
      </c>
      <c r="Y513" s="327">
        <v>12632.768</v>
      </c>
      <c r="Z513" s="327">
        <v>12633.303999999998</v>
      </c>
      <c r="AA513" s="320">
        <v>12633.839999999997</v>
      </c>
      <c r="AB513" s="327">
        <v>12571.862857142853</v>
      </c>
      <c r="AC513" s="327">
        <v>12509.88571428571</v>
      </c>
      <c r="AD513" s="327">
        <v>12447.908571428568</v>
      </c>
      <c r="AE513" s="327">
        <v>12385.931428571426</v>
      </c>
      <c r="AF513" s="327">
        <v>12323.954285714284</v>
      </c>
      <c r="AG513" s="327">
        <v>12261.977142857142</v>
      </c>
      <c r="AH513" s="322">
        <v>12200</v>
      </c>
      <c r="AI513" s="327">
        <v>11828.591999999997</v>
      </c>
      <c r="AJ513" s="327">
        <v>11727.935999999998</v>
      </c>
      <c r="AK513" s="327">
        <v>11627.279999999999</v>
      </c>
      <c r="AL513" s="327">
        <v>11451.954285714284</v>
      </c>
      <c r="AM513" s="327">
        <v>11276.628571428571</v>
      </c>
      <c r="AN513" s="327">
        <v>11101.302857142859</v>
      </c>
      <c r="AO513" s="327">
        <v>10925.977142857144</v>
      </c>
      <c r="AP513" s="327">
        <v>10750.651428571429</v>
      </c>
      <c r="AQ513" s="327">
        <v>10575.325714285715</v>
      </c>
      <c r="AR513" s="322">
        <v>10400</v>
      </c>
      <c r="AS513" s="323">
        <v>0</v>
      </c>
      <c r="AT513" s="323">
        <v>0</v>
      </c>
      <c r="AU513" s="323">
        <v>0</v>
      </c>
      <c r="AV513" s="323">
        <v>0</v>
      </c>
      <c r="AW513" s="323">
        <v>0</v>
      </c>
      <c r="AX513" s="323">
        <v>0</v>
      </c>
      <c r="AY513" s="323">
        <v>0</v>
      </c>
      <c r="AZ513" s="323">
        <v>0</v>
      </c>
      <c r="BA513" s="323">
        <v>0</v>
      </c>
      <c r="BB513" s="323">
        <v>0</v>
      </c>
      <c r="BC513" s="323">
        <v>0</v>
      </c>
      <c r="BD513" s="323">
        <v>0</v>
      </c>
      <c r="BE513" s="323">
        <v>0</v>
      </c>
      <c r="BF513" s="323">
        <v>0</v>
      </c>
    </row>
    <row r="514" spans="6:58" s="283" customFormat="1">
      <c r="F514" s="284"/>
      <c r="G514" s="321">
        <v>5</v>
      </c>
      <c r="H514" s="320">
        <v>12649.12000000001</v>
      </c>
      <c r="I514" s="320">
        <v>12649.12000000001</v>
      </c>
      <c r="J514" s="320">
        <v>12649.12000000001</v>
      </c>
      <c r="K514" s="320">
        <v>12649.12000000001</v>
      </c>
      <c r="L514" s="320">
        <v>12649.12000000001</v>
      </c>
      <c r="M514" s="320">
        <v>12649.12000000001</v>
      </c>
      <c r="N514" s="320">
        <v>12649.12000000001</v>
      </c>
      <c r="O514" s="320">
        <v>12649.12000000001</v>
      </c>
      <c r="P514" s="320">
        <v>12649.12000000001</v>
      </c>
      <c r="Q514" s="320">
        <v>12649.12000000001</v>
      </c>
      <c r="R514" s="327">
        <v>12649.669000000009</v>
      </c>
      <c r="S514" s="327">
        <v>12650.218000000006</v>
      </c>
      <c r="T514" s="327">
        <v>12650.767000000003</v>
      </c>
      <c r="U514" s="327">
        <v>12651.316000000003</v>
      </c>
      <c r="V514" s="327">
        <v>12651.865000000002</v>
      </c>
      <c r="W514" s="327">
        <v>12652.414000000001</v>
      </c>
      <c r="X514" s="327">
        <v>12652.963</v>
      </c>
      <c r="Y514" s="327">
        <v>12653.511999999999</v>
      </c>
      <c r="Z514" s="327">
        <v>12654.060999999998</v>
      </c>
      <c r="AA514" s="320">
        <v>12654.609999999997</v>
      </c>
      <c r="AB514" s="327">
        <v>12591.341666666664</v>
      </c>
      <c r="AC514" s="327">
        <v>12528.073333333332</v>
      </c>
      <c r="AD514" s="327">
        <v>12464.805</v>
      </c>
      <c r="AE514" s="327">
        <v>12401.536666666667</v>
      </c>
      <c r="AF514" s="327">
        <v>12338.268333333333</v>
      </c>
      <c r="AG514" s="322">
        <v>12275</v>
      </c>
      <c r="AH514" s="327">
        <v>11887.752999999997</v>
      </c>
      <c r="AI514" s="327">
        <v>11778.201999999997</v>
      </c>
      <c r="AJ514" s="327">
        <v>11668.650999999998</v>
      </c>
      <c r="AK514" s="327">
        <v>11559.099999999999</v>
      </c>
      <c r="AL514" s="327">
        <v>11393.416666666664</v>
      </c>
      <c r="AM514" s="327">
        <v>11227.733333333332</v>
      </c>
      <c r="AN514" s="327">
        <v>11062.05</v>
      </c>
      <c r="AO514" s="327">
        <v>10896.366666666665</v>
      </c>
      <c r="AP514" s="327">
        <v>10730.683333333332</v>
      </c>
      <c r="AQ514" s="327">
        <v>10565</v>
      </c>
      <c r="AR514" s="323">
        <v>0</v>
      </c>
      <c r="AS514" s="323">
        <v>0</v>
      </c>
      <c r="AT514" s="323">
        <v>0</v>
      </c>
      <c r="AU514" s="323">
        <v>0</v>
      </c>
      <c r="AV514" s="323">
        <v>0</v>
      </c>
      <c r="AW514" s="323">
        <v>0</v>
      </c>
      <c r="AX514" s="323">
        <v>0</v>
      </c>
      <c r="AY514" s="323">
        <v>0</v>
      </c>
      <c r="AZ514" s="323">
        <v>0</v>
      </c>
      <c r="BA514" s="323">
        <v>0</v>
      </c>
      <c r="BB514" s="323">
        <v>0</v>
      </c>
      <c r="BC514" s="323">
        <v>0</v>
      </c>
      <c r="BD514" s="323">
        <v>0</v>
      </c>
      <c r="BE514" s="323">
        <v>0</v>
      </c>
      <c r="BF514" s="323">
        <v>0</v>
      </c>
    </row>
    <row r="515" spans="6:58" s="283" customFormat="1">
      <c r="F515" s="284"/>
      <c r="G515" s="321">
        <v>6</v>
      </c>
      <c r="H515" s="320">
        <v>12669.760000000009</v>
      </c>
      <c r="I515" s="320">
        <v>12669.760000000009</v>
      </c>
      <c r="J515" s="320">
        <v>12669.760000000009</v>
      </c>
      <c r="K515" s="320">
        <v>12669.760000000009</v>
      </c>
      <c r="L515" s="320">
        <v>12669.760000000009</v>
      </c>
      <c r="M515" s="320">
        <v>12669.760000000009</v>
      </c>
      <c r="N515" s="320">
        <v>12669.760000000009</v>
      </c>
      <c r="O515" s="320">
        <v>12669.760000000009</v>
      </c>
      <c r="P515" s="320">
        <v>12669.760000000009</v>
      </c>
      <c r="Q515" s="320">
        <v>12669.760000000009</v>
      </c>
      <c r="R515" s="327">
        <v>12670.322000000007</v>
      </c>
      <c r="S515" s="327">
        <v>12670.884000000007</v>
      </c>
      <c r="T515" s="327">
        <v>12671.446000000007</v>
      </c>
      <c r="U515" s="327">
        <v>12672.008000000005</v>
      </c>
      <c r="V515" s="327">
        <v>12672.570000000003</v>
      </c>
      <c r="W515" s="327">
        <v>12673.132000000003</v>
      </c>
      <c r="X515" s="327">
        <v>12673.694000000003</v>
      </c>
      <c r="Y515" s="327">
        <v>12674.256000000001</v>
      </c>
      <c r="Z515" s="327">
        <v>12674.817999999999</v>
      </c>
      <c r="AA515" s="320">
        <v>12675.379999999997</v>
      </c>
      <c r="AB515" s="327">
        <v>12610.303999999996</v>
      </c>
      <c r="AC515" s="327">
        <v>12545.227999999997</v>
      </c>
      <c r="AD515" s="327">
        <v>12480.151999999998</v>
      </c>
      <c r="AE515" s="327">
        <v>12415.075999999999</v>
      </c>
      <c r="AF515" s="322">
        <v>12350</v>
      </c>
      <c r="AG515" s="327">
        <v>11964.703999999998</v>
      </c>
      <c r="AH515" s="327">
        <v>11846.257999999998</v>
      </c>
      <c r="AI515" s="327">
        <v>11727.811999999998</v>
      </c>
      <c r="AJ515" s="327">
        <v>11609.365999999998</v>
      </c>
      <c r="AK515" s="327">
        <v>11490.919999999998</v>
      </c>
      <c r="AL515" s="327">
        <v>11334.933333333331</v>
      </c>
      <c r="AM515" s="327">
        <v>11178.946666666665</v>
      </c>
      <c r="AN515" s="327">
        <v>11022.96</v>
      </c>
      <c r="AO515" s="327">
        <v>10866.973333333332</v>
      </c>
      <c r="AP515" s="327">
        <v>10710.986666666666</v>
      </c>
      <c r="AQ515" s="327">
        <v>10555</v>
      </c>
      <c r="AR515" s="323">
        <v>0</v>
      </c>
      <c r="AS515" s="323">
        <v>0</v>
      </c>
      <c r="AT515" s="323">
        <v>0</v>
      </c>
      <c r="AU515" s="323">
        <v>0</v>
      </c>
      <c r="AV515" s="323">
        <v>0</v>
      </c>
      <c r="AW515" s="323">
        <v>0</v>
      </c>
      <c r="AX515" s="323">
        <v>0</v>
      </c>
      <c r="AY515" s="323">
        <v>0</v>
      </c>
      <c r="AZ515" s="323">
        <v>0</v>
      </c>
      <c r="BA515" s="323">
        <v>0</v>
      </c>
      <c r="BB515" s="323">
        <v>0</v>
      </c>
      <c r="BC515" s="323">
        <v>0</v>
      </c>
      <c r="BD515" s="323">
        <v>0</v>
      </c>
      <c r="BE515" s="323">
        <v>0</v>
      </c>
      <c r="BF515" s="323">
        <v>0</v>
      </c>
    </row>
    <row r="516" spans="6:58" s="283" customFormat="1">
      <c r="F516" s="284"/>
      <c r="G516" s="321">
        <v>7</v>
      </c>
      <c r="H516" s="320">
        <v>12690.400000000009</v>
      </c>
      <c r="I516" s="320">
        <v>12690.400000000009</v>
      </c>
      <c r="J516" s="320">
        <v>12690.400000000009</v>
      </c>
      <c r="K516" s="320">
        <v>12690.400000000009</v>
      </c>
      <c r="L516" s="320">
        <v>12690.400000000009</v>
      </c>
      <c r="M516" s="320">
        <v>12690.400000000009</v>
      </c>
      <c r="N516" s="320">
        <v>12690.400000000009</v>
      </c>
      <c r="O516" s="320">
        <v>12690.400000000009</v>
      </c>
      <c r="P516" s="320">
        <v>12690.400000000009</v>
      </c>
      <c r="Q516" s="320">
        <v>12690.400000000009</v>
      </c>
      <c r="R516" s="327">
        <v>12690.975000000008</v>
      </c>
      <c r="S516" s="327">
        <v>12691.550000000007</v>
      </c>
      <c r="T516" s="327">
        <v>12692.125000000005</v>
      </c>
      <c r="U516" s="327">
        <v>12692.700000000004</v>
      </c>
      <c r="V516" s="327">
        <v>12693.275000000003</v>
      </c>
      <c r="W516" s="327">
        <v>12693.850000000002</v>
      </c>
      <c r="X516" s="327">
        <v>12694.425000000001</v>
      </c>
      <c r="Y516" s="327">
        <v>12695</v>
      </c>
      <c r="Z516" s="327">
        <v>12695.574999999999</v>
      </c>
      <c r="AA516" s="320">
        <v>12696.149999999998</v>
      </c>
      <c r="AB516" s="327">
        <v>12628.362499999999</v>
      </c>
      <c r="AC516" s="327">
        <v>12560.574999999999</v>
      </c>
      <c r="AD516" s="327">
        <v>12492.787499999999</v>
      </c>
      <c r="AE516" s="322">
        <v>12425</v>
      </c>
      <c r="AF516" s="327">
        <v>12059.445</v>
      </c>
      <c r="AG516" s="327">
        <v>11932.103999999999</v>
      </c>
      <c r="AH516" s="327">
        <v>11804.762999999999</v>
      </c>
      <c r="AI516" s="327">
        <v>11677.421999999999</v>
      </c>
      <c r="AJ516" s="327">
        <v>11550.080999999998</v>
      </c>
      <c r="AK516" s="327">
        <v>11422.739999999998</v>
      </c>
      <c r="AL516" s="327">
        <v>11252.283333333333</v>
      </c>
      <c r="AM516" s="327">
        <v>11081.826666666666</v>
      </c>
      <c r="AN516" s="327">
        <v>10911.369999999999</v>
      </c>
      <c r="AO516" s="327">
        <v>10740.913333333334</v>
      </c>
      <c r="AP516" s="327">
        <v>10570.456666666667</v>
      </c>
      <c r="AQ516" s="322">
        <v>10400</v>
      </c>
      <c r="AR516" s="323">
        <v>0</v>
      </c>
      <c r="AS516" s="323">
        <v>0</v>
      </c>
      <c r="AT516" s="323">
        <v>0</v>
      </c>
      <c r="AU516" s="323">
        <v>0</v>
      </c>
      <c r="AV516" s="323">
        <v>0</v>
      </c>
      <c r="AW516" s="323">
        <v>0</v>
      </c>
      <c r="AX516" s="323">
        <v>0</v>
      </c>
      <c r="AY516" s="323">
        <v>0</v>
      </c>
      <c r="AZ516" s="323">
        <v>0</v>
      </c>
      <c r="BA516" s="323">
        <v>0</v>
      </c>
      <c r="BB516" s="323">
        <v>0</v>
      </c>
      <c r="BC516" s="323">
        <v>0</v>
      </c>
      <c r="BD516" s="323">
        <v>0</v>
      </c>
      <c r="BE516" s="323">
        <v>0</v>
      </c>
      <c r="BF516" s="323">
        <v>0</v>
      </c>
    </row>
    <row r="517" spans="6:58" s="283" customFormat="1">
      <c r="F517" s="284"/>
      <c r="G517" s="321">
        <v>8</v>
      </c>
      <c r="H517" s="320">
        <v>12711.040000000008</v>
      </c>
      <c r="I517" s="320">
        <v>12711.040000000008</v>
      </c>
      <c r="J517" s="320">
        <v>12711.040000000008</v>
      </c>
      <c r="K517" s="320">
        <v>12711.040000000008</v>
      </c>
      <c r="L517" s="320">
        <v>12711.040000000008</v>
      </c>
      <c r="M517" s="320">
        <v>12711.040000000008</v>
      </c>
      <c r="N517" s="320">
        <v>12711.040000000008</v>
      </c>
      <c r="O517" s="320">
        <v>12711.040000000008</v>
      </c>
      <c r="P517" s="320">
        <v>12711.040000000008</v>
      </c>
      <c r="Q517" s="320">
        <v>12711.040000000008</v>
      </c>
      <c r="R517" s="327">
        <v>12711.628000000008</v>
      </c>
      <c r="S517" s="327">
        <v>12712.216000000006</v>
      </c>
      <c r="T517" s="327">
        <v>12712.804000000004</v>
      </c>
      <c r="U517" s="327">
        <v>12713.392000000003</v>
      </c>
      <c r="V517" s="327">
        <v>12713.980000000003</v>
      </c>
      <c r="W517" s="327">
        <v>12714.568000000001</v>
      </c>
      <c r="X517" s="327">
        <v>12715.155999999999</v>
      </c>
      <c r="Y517" s="327">
        <v>12715.743999999999</v>
      </c>
      <c r="Z517" s="327">
        <v>12716.331999999999</v>
      </c>
      <c r="AA517" s="320">
        <v>12716.919999999998</v>
      </c>
      <c r="AB517" s="327">
        <v>12644.613333333331</v>
      </c>
      <c r="AC517" s="327">
        <v>12572.306666666665</v>
      </c>
      <c r="AD517" s="322">
        <v>12500</v>
      </c>
      <c r="AE517" s="327">
        <v>12171.975999999999</v>
      </c>
      <c r="AF517" s="327">
        <v>12035.739999999998</v>
      </c>
      <c r="AG517" s="327">
        <v>11899.503999999999</v>
      </c>
      <c r="AH517" s="327">
        <v>11763.268</v>
      </c>
      <c r="AI517" s="327">
        <v>11627.031999999999</v>
      </c>
      <c r="AJ517" s="327">
        <v>11490.795999999998</v>
      </c>
      <c r="AK517" s="327">
        <v>11354.559999999998</v>
      </c>
      <c r="AL517" s="327">
        <v>11195.447999999997</v>
      </c>
      <c r="AM517" s="327">
        <v>11036.335999999998</v>
      </c>
      <c r="AN517" s="327">
        <v>10877.223999999998</v>
      </c>
      <c r="AO517" s="327">
        <v>10718.111999999999</v>
      </c>
      <c r="AP517" s="327">
        <v>10559</v>
      </c>
      <c r="AQ517" s="323">
        <v>0</v>
      </c>
      <c r="AR517" s="323">
        <v>0</v>
      </c>
      <c r="AS517" s="323">
        <v>0</v>
      </c>
      <c r="AT517" s="323">
        <v>0</v>
      </c>
      <c r="AU517" s="323">
        <v>0</v>
      </c>
      <c r="AV517" s="323">
        <v>0</v>
      </c>
      <c r="AW517" s="323">
        <v>0</v>
      </c>
      <c r="AX517" s="323">
        <v>0</v>
      </c>
      <c r="AY517" s="323">
        <v>0</v>
      </c>
      <c r="AZ517" s="323">
        <v>0</v>
      </c>
      <c r="BA517" s="323">
        <v>0</v>
      </c>
      <c r="BB517" s="323">
        <v>0</v>
      </c>
      <c r="BC517" s="323">
        <v>0</v>
      </c>
      <c r="BD517" s="323">
        <v>0</v>
      </c>
      <c r="BE517" s="323">
        <v>0</v>
      </c>
      <c r="BF517" s="323">
        <v>0</v>
      </c>
    </row>
    <row r="518" spans="6:58" s="283" customFormat="1">
      <c r="F518" s="284"/>
      <c r="G518" s="321">
        <v>9</v>
      </c>
      <c r="H518" s="320">
        <v>12731.680000000008</v>
      </c>
      <c r="I518" s="320">
        <v>12731.680000000008</v>
      </c>
      <c r="J518" s="320">
        <v>12731.680000000008</v>
      </c>
      <c r="K518" s="320">
        <v>12731.680000000008</v>
      </c>
      <c r="L518" s="320">
        <v>12731.680000000008</v>
      </c>
      <c r="M518" s="320">
        <v>12731.680000000008</v>
      </c>
      <c r="N518" s="320">
        <v>12731.680000000008</v>
      </c>
      <c r="O518" s="320">
        <v>12731.680000000008</v>
      </c>
      <c r="P518" s="320">
        <v>12731.680000000008</v>
      </c>
      <c r="Q518" s="320">
        <v>12731.680000000008</v>
      </c>
      <c r="R518" s="327">
        <v>12732.281000000006</v>
      </c>
      <c r="S518" s="327">
        <v>12732.882000000007</v>
      </c>
      <c r="T518" s="327">
        <v>12733.483000000007</v>
      </c>
      <c r="U518" s="327">
        <v>12734.084000000006</v>
      </c>
      <c r="V518" s="327">
        <v>12734.685000000005</v>
      </c>
      <c r="W518" s="327">
        <v>12735.286000000004</v>
      </c>
      <c r="X518" s="327">
        <v>12735.887000000002</v>
      </c>
      <c r="Y518" s="327">
        <v>12736.488000000001</v>
      </c>
      <c r="Z518" s="327">
        <v>12737.089</v>
      </c>
      <c r="AA518" s="320">
        <v>12737.689999999999</v>
      </c>
      <c r="AB518" s="327">
        <v>12656.344999999999</v>
      </c>
      <c r="AC518" s="322">
        <v>12575</v>
      </c>
      <c r="AD518" s="327">
        <v>12302.296999999999</v>
      </c>
      <c r="AE518" s="327">
        <v>12157.165999999997</v>
      </c>
      <c r="AF518" s="327">
        <v>12012.034999999996</v>
      </c>
      <c r="AG518" s="327">
        <v>11866.903999999997</v>
      </c>
      <c r="AH518" s="327">
        <v>11721.772999999997</v>
      </c>
      <c r="AI518" s="327">
        <v>11576.641999999996</v>
      </c>
      <c r="AJ518" s="327">
        <v>11431.510999999997</v>
      </c>
      <c r="AK518" s="327">
        <v>11286.379999999997</v>
      </c>
      <c r="AL518" s="327">
        <v>11138.503999999997</v>
      </c>
      <c r="AM518" s="327">
        <v>10990.627999999999</v>
      </c>
      <c r="AN518" s="327">
        <v>10842.752</v>
      </c>
      <c r="AO518" s="327">
        <v>10694.876</v>
      </c>
      <c r="AP518" s="327">
        <v>10547</v>
      </c>
      <c r="AQ518" s="323">
        <v>0</v>
      </c>
      <c r="AR518" s="323">
        <v>0</v>
      </c>
      <c r="AS518" s="323">
        <v>0</v>
      </c>
      <c r="AT518" s="323">
        <v>0</v>
      </c>
      <c r="AU518" s="323">
        <v>0</v>
      </c>
      <c r="AV518" s="323">
        <v>0</v>
      </c>
      <c r="AW518" s="323">
        <v>0</v>
      </c>
      <c r="AX518" s="323">
        <v>0</v>
      </c>
      <c r="AY518" s="323">
        <v>0</v>
      </c>
      <c r="AZ518" s="323">
        <v>0</v>
      </c>
      <c r="BA518" s="323">
        <v>0</v>
      </c>
      <c r="BB518" s="323">
        <v>0</v>
      </c>
      <c r="BC518" s="323">
        <v>0</v>
      </c>
      <c r="BD518" s="323">
        <v>0</v>
      </c>
      <c r="BE518" s="323">
        <v>0</v>
      </c>
      <c r="BF518" s="323">
        <v>0</v>
      </c>
    </row>
    <row r="519" spans="6:58" s="283" customFormat="1">
      <c r="F519" s="284"/>
      <c r="G519" s="321">
        <v>10</v>
      </c>
      <c r="H519" s="320">
        <v>12752.320000000007</v>
      </c>
      <c r="I519" s="320">
        <v>12752.320000000007</v>
      </c>
      <c r="J519" s="320">
        <v>12752.320000000007</v>
      </c>
      <c r="K519" s="320">
        <v>12752.320000000007</v>
      </c>
      <c r="L519" s="320">
        <v>12752.320000000007</v>
      </c>
      <c r="M519" s="320">
        <v>12752.320000000007</v>
      </c>
      <c r="N519" s="320">
        <v>12752.320000000007</v>
      </c>
      <c r="O519" s="320">
        <v>12752.320000000007</v>
      </c>
      <c r="P519" s="320">
        <v>12752.320000000007</v>
      </c>
      <c r="Q519" s="320">
        <v>12752.320000000007</v>
      </c>
      <c r="R519" s="327">
        <v>12752.934000000005</v>
      </c>
      <c r="S519" s="327">
        <v>12753.548000000004</v>
      </c>
      <c r="T519" s="327">
        <v>12754.162000000004</v>
      </c>
      <c r="U519" s="327">
        <v>12754.776000000002</v>
      </c>
      <c r="V519" s="327">
        <v>12755.390000000001</v>
      </c>
      <c r="W519" s="327">
        <v>12756.004000000001</v>
      </c>
      <c r="X519" s="327">
        <v>12756.618</v>
      </c>
      <c r="Y519" s="327">
        <v>12757.232</v>
      </c>
      <c r="Z519" s="327">
        <v>12757.846</v>
      </c>
      <c r="AA519" s="320">
        <v>12758.46</v>
      </c>
      <c r="AB519" s="322">
        <v>12650</v>
      </c>
      <c r="AC519" s="327">
        <v>12450.407999999998</v>
      </c>
      <c r="AD519" s="327">
        <v>12296.381999999998</v>
      </c>
      <c r="AE519" s="327">
        <v>12142.355999999996</v>
      </c>
      <c r="AF519" s="327">
        <v>11988.329999999996</v>
      </c>
      <c r="AG519" s="327">
        <v>11834.303999999996</v>
      </c>
      <c r="AH519" s="327">
        <v>11680.277999999997</v>
      </c>
      <c r="AI519" s="327">
        <v>11526.251999999997</v>
      </c>
      <c r="AJ519" s="327">
        <v>11372.225999999997</v>
      </c>
      <c r="AK519" s="327">
        <v>11218.199999999997</v>
      </c>
      <c r="AL519" s="327">
        <v>11054.559999999998</v>
      </c>
      <c r="AM519" s="327">
        <v>10890.919999999998</v>
      </c>
      <c r="AN519" s="327">
        <v>10727.279999999999</v>
      </c>
      <c r="AO519" s="327">
        <v>10563.64</v>
      </c>
      <c r="AP519" s="322">
        <v>10400</v>
      </c>
      <c r="AQ519" s="323">
        <v>0</v>
      </c>
      <c r="AR519" s="323">
        <v>0</v>
      </c>
      <c r="AS519" s="323">
        <v>0</v>
      </c>
      <c r="AT519" s="323">
        <v>0</v>
      </c>
      <c r="AU519" s="323">
        <v>0</v>
      </c>
      <c r="AV519" s="323">
        <v>0</v>
      </c>
      <c r="AW519" s="323">
        <v>0</v>
      </c>
      <c r="AX519" s="323">
        <v>0</v>
      </c>
      <c r="AY519" s="323">
        <v>0</v>
      </c>
      <c r="AZ519" s="323">
        <v>0</v>
      </c>
      <c r="BA519" s="323">
        <v>0</v>
      </c>
      <c r="BB519" s="323">
        <v>0</v>
      </c>
      <c r="BC519" s="323">
        <v>0</v>
      </c>
      <c r="BD519" s="323">
        <v>0</v>
      </c>
      <c r="BE519" s="323">
        <v>0</v>
      </c>
      <c r="BF519" s="323">
        <v>0</v>
      </c>
    </row>
    <row r="520" spans="6:58" s="283" customFormat="1">
      <c r="F520" s="284"/>
      <c r="G520" s="321">
        <v>11</v>
      </c>
      <c r="H520" s="320">
        <v>12772.960000000006</v>
      </c>
      <c r="I520" s="320">
        <v>12772.960000000006</v>
      </c>
      <c r="J520" s="320">
        <v>12772.960000000006</v>
      </c>
      <c r="K520" s="320">
        <v>12772.960000000006</v>
      </c>
      <c r="L520" s="320">
        <v>12772.960000000006</v>
      </c>
      <c r="M520" s="320">
        <v>12772.960000000006</v>
      </c>
      <c r="N520" s="320">
        <v>12772.960000000006</v>
      </c>
      <c r="O520" s="320">
        <v>12772.960000000006</v>
      </c>
      <c r="P520" s="320">
        <v>12772.960000000006</v>
      </c>
      <c r="Q520" s="320">
        <v>12772.960000000006</v>
      </c>
      <c r="R520" s="327">
        <v>12773.587000000007</v>
      </c>
      <c r="S520" s="327">
        <v>12774.214000000005</v>
      </c>
      <c r="T520" s="327">
        <v>12774.841000000004</v>
      </c>
      <c r="U520" s="327">
        <v>12775.468000000004</v>
      </c>
      <c r="V520" s="327">
        <v>12776.095000000005</v>
      </c>
      <c r="W520" s="327">
        <v>12776.722000000003</v>
      </c>
      <c r="X520" s="327">
        <v>12777.349000000002</v>
      </c>
      <c r="Y520" s="327">
        <v>12777.976000000002</v>
      </c>
      <c r="Z520" s="327">
        <v>12778.603000000001</v>
      </c>
      <c r="AA520" s="320">
        <v>12779.23</v>
      </c>
      <c r="AB520" s="322">
        <v>12725</v>
      </c>
      <c r="AC520" s="327">
        <v>12453.387999999999</v>
      </c>
      <c r="AD520" s="327">
        <v>12290.466999999999</v>
      </c>
      <c r="AE520" s="327">
        <v>12127.545999999998</v>
      </c>
      <c r="AF520" s="327">
        <v>11964.624999999998</v>
      </c>
      <c r="AG520" s="327">
        <v>11801.703999999998</v>
      </c>
      <c r="AH520" s="327">
        <v>11638.782999999998</v>
      </c>
      <c r="AI520" s="327">
        <v>11475.861999999997</v>
      </c>
      <c r="AJ520" s="327">
        <v>11312.940999999997</v>
      </c>
      <c r="AK520" s="327">
        <v>11150.019999999997</v>
      </c>
      <c r="AL520" s="327">
        <v>11000.014999999998</v>
      </c>
      <c r="AM520" s="327">
        <v>10850.009999999998</v>
      </c>
      <c r="AN520" s="327">
        <v>10700.004999999999</v>
      </c>
      <c r="AO520" s="327">
        <v>10550</v>
      </c>
      <c r="AP520" s="323">
        <v>0</v>
      </c>
      <c r="AQ520" s="323">
        <v>0</v>
      </c>
      <c r="AR520" s="323">
        <v>0</v>
      </c>
      <c r="AS520" s="323">
        <v>0</v>
      </c>
      <c r="AT520" s="323">
        <v>0</v>
      </c>
      <c r="AU520" s="323">
        <v>0</v>
      </c>
      <c r="AV520" s="323">
        <v>0</v>
      </c>
      <c r="AW520" s="323">
        <v>0</v>
      </c>
      <c r="AX520" s="323">
        <v>0</v>
      </c>
      <c r="AY520" s="323">
        <v>0</v>
      </c>
      <c r="AZ520" s="323">
        <v>0</v>
      </c>
      <c r="BA520" s="323">
        <v>0</v>
      </c>
      <c r="BB520" s="323">
        <v>0</v>
      </c>
      <c r="BC520" s="323">
        <v>0</v>
      </c>
      <c r="BD520" s="323">
        <v>0</v>
      </c>
      <c r="BE520" s="323">
        <v>0</v>
      </c>
      <c r="BF520" s="323">
        <v>0</v>
      </c>
    </row>
    <row r="521" spans="6:58" s="283" customFormat="1">
      <c r="F521" s="284"/>
      <c r="G521" s="321">
        <v>12</v>
      </c>
      <c r="H521" s="320">
        <v>12793.600000000006</v>
      </c>
      <c r="I521" s="320">
        <v>12793.600000000006</v>
      </c>
      <c r="J521" s="320">
        <v>12793.600000000006</v>
      </c>
      <c r="K521" s="320">
        <v>12793.600000000006</v>
      </c>
      <c r="L521" s="320">
        <v>12793.600000000006</v>
      </c>
      <c r="M521" s="320">
        <v>12793.600000000006</v>
      </c>
      <c r="N521" s="320">
        <v>12793.600000000006</v>
      </c>
      <c r="O521" s="320">
        <v>12793.600000000006</v>
      </c>
      <c r="P521" s="320">
        <v>12793.600000000006</v>
      </c>
      <c r="Q521" s="320">
        <v>12793.600000000006</v>
      </c>
      <c r="R521" s="327">
        <v>12794.240000000005</v>
      </c>
      <c r="S521" s="327">
        <v>12794.880000000005</v>
      </c>
      <c r="T521" s="327">
        <v>12795.520000000004</v>
      </c>
      <c r="U521" s="327">
        <v>12796.160000000003</v>
      </c>
      <c r="V521" s="327">
        <v>12796.800000000003</v>
      </c>
      <c r="W521" s="327">
        <v>12797.440000000002</v>
      </c>
      <c r="X521" s="327">
        <v>12798.080000000002</v>
      </c>
      <c r="Y521" s="327">
        <v>12798.720000000001</v>
      </c>
      <c r="Z521" s="327">
        <v>12799.36</v>
      </c>
      <c r="AA521" s="322">
        <v>12800</v>
      </c>
      <c r="AB521" s="327">
        <v>12628.184000000001</v>
      </c>
      <c r="AC521" s="327">
        <v>12456.368</v>
      </c>
      <c r="AD521" s="327">
        <v>12284.552</v>
      </c>
      <c r="AE521" s="327">
        <v>12112.736000000001</v>
      </c>
      <c r="AF521" s="327">
        <v>11940.92</v>
      </c>
      <c r="AG521" s="327">
        <v>11769.103999999999</v>
      </c>
      <c r="AH521" s="327">
        <v>11597.287999999999</v>
      </c>
      <c r="AI521" s="327">
        <v>11425.471999999998</v>
      </c>
      <c r="AJ521" s="327">
        <v>11253.655999999997</v>
      </c>
      <c r="AK521" s="327">
        <v>11081.839999999997</v>
      </c>
      <c r="AL521" s="327">
        <v>10949.629999999997</v>
      </c>
      <c r="AM521" s="327">
        <v>10817.419999999998</v>
      </c>
      <c r="AN521" s="327">
        <v>10685.21</v>
      </c>
      <c r="AO521" s="327">
        <v>10553</v>
      </c>
      <c r="AP521" s="323">
        <v>0</v>
      </c>
      <c r="AQ521" s="323">
        <v>0</v>
      </c>
      <c r="AR521" s="323">
        <v>0</v>
      </c>
      <c r="AS521" s="323">
        <v>0</v>
      </c>
      <c r="AT521" s="323">
        <v>0</v>
      </c>
      <c r="AU521" s="323">
        <v>0</v>
      </c>
      <c r="AV521" s="323">
        <v>0</v>
      </c>
      <c r="AW521" s="323">
        <v>0</v>
      </c>
      <c r="AX521" s="323">
        <v>0</v>
      </c>
      <c r="AY521" s="323">
        <v>0</v>
      </c>
      <c r="AZ521" s="323">
        <v>0</v>
      </c>
      <c r="BA521" s="323">
        <v>0</v>
      </c>
      <c r="BB521" s="323">
        <v>0</v>
      </c>
      <c r="BC521" s="323">
        <v>0</v>
      </c>
      <c r="BD521" s="323">
        <v>0</v>
      </c>
      <c r="BE521" s="323">
        <v>0</v>
      </c>
      <c r="BF521" s="323">
        <v>0</v>
      </c>
    </row>
    <row r="522" spans="6:58" s="283" customFormat="1">
      <c r="F522" s="284"/>
      <c r="G522" s="321">
        <v>13</v>
      </c>
      <c r="H522" s="320">
        <v>12814.240000000005</v>
      </c>
      <c r="I522" s="320">
        <v>12814.240000000005</v>
      </c>
      <c r="J522" s="320">
        <v>12814.240000000005</v>
      </c>
      <c r="K522" s="320">
        <v>12814.240000000005</v>
      </c>
      <c r="L522" s="320">
        <v>12814.240000000005</v>
      </c>
      <c r="M522" s="320">
        <v>12814.240000000005</v>
      </c>
      <c r="N522" s="320">
        <v>12814.240000000005</v>
      </c>
      <c r="O522" s="320">
        <v>12814.240000000005</v>
      </c>
      <c r="P522" s="320">
        <v>12814.240000000005</v>
      </c>
      <c r="Q522" s="320">
        <v>12814.240000000005</v>
      </c>
      <c r="R522" s="327">
        <v>12814.880000000005</v>
      </c>
      <c r="S522" s="327">
        <v>12815.520000000004</v>
      </c>
      <c r="T522" s="327">
        <v>12816.160000000003</v>
      </c>
      <c r="U522" s="327">
        <v>12816.800000000003</v>
      </c>
      <c r="V522" s="327">
        <v>12817.440000000002</v>
      </c>
      <c r="W522" s="327">
        <v>12818.080000000002</v>
      </c>
      <c r="X522" s="327">
        <v>12818.720000000001</v>
      </c>
      <c r="Y522" s="327">
        <v>12819.36</v>
      </c>
      <c r="Z522" s="322">
        <v>12820</v>
      </c>
      <c r="AA522" s="320">
        <v>12722.59</v>
      </c>
      <c r="AB522" s="327">
        <v>12551.697</v>
      </c>
      <c r="AC522" s="327">
        <v>12380.803999999998</v>
      </c>
      <c r="AD522" s="327">
        <v>12209.910999999996</v>
      </c>
      <c r="AE522" s="327">
        <v>12039.017999999996</v>
      </c>
      <c r="AF522" s="327">
        <v>11868.124999999996</v>
      </c>
      <c r="AG522" s="327">
        <v>11697.231999999996</v>
      </c>
      <c r="AH522" s="327">
        <v>11526.338999999996</v>
      </c>
      <c r="AI522" s="327">
        <v>11355.445999999996</v>
      </c>
      <c r="AJ522" s="327">
        <v>11184.552999999996</v>
      </c>
      <c r="AK522" s="327">
        <v>11013.659999999996</v>
      </c>
      <c r="AL522" s="327">
        <v>10860.244999999997</v>
      </c>
      <c r="AM522" s="327">
        <v>10706.829999999998</v>
      </c>
      <c r="AN522" s="327">
        <v>10553.414999999999</v>
      </c>
      <c r="AO522" s="322">
        <v>10400</v>
      </c>
      <c r="AP522" s="323">
        <v>0</v>
      </c>
      <c r="AQ522" s="323">
        <v>0</v>
      </c>
      <c r="AR522" s="323">
        <v>0</v>
      </c>
      <c r="AS522" s="323">
        <v>0</v>
      </c>
      <c r="AT522" s="323">
        <v>0</v>
      </c>
      <c r="AU522" s="323">
        <v>0</v>
      </c>
      <c r="AV522" s="323">
        <v>0</v>
      </c>
      <c r="AW522" s="323">
        <v>0</v>
      </c>
      <c r="AX522" s="323">
        <v>0</v>
      </c>
      <c r="AY522" s="323">
        <v>0</v>
      </c>
      <c r="AZ522" s="323">
        <v>0</v>
      </c>
      <c r="BA522" s="323">
        <v>0</v>
      </c>
      <c r="BB522" s="323">
        <v>0</v>
      </c>
      <c r="BC522" s="323">
        <v>0</v>
      </c>
      <c r="BD522" s="323">
        <v>0</v>
      </c>
      <c r="BE522" s="323">
        <v>0</v>
      </c>
      <c r="BF522" s="323">
        <v>0</v>
      </c>
    </row>
    <row r="523" spans="6:58" s="283" customFormat="1">
      <c r="F523" s="284"/>
      <c r="G523" s="321">
        <v>14</v>
      </c>
      <c r="H523" s="320">
        <v>12834.880000000005</v>
      </c>
      <c r="I523" s="320">
        <v>12834.880000000005</v>
      </c>
      <c r="J523" s="320">
        <v>12834.880000000005</v>
      </c>
      <c r="K523" s="320">
        <v>12834.880000000005</v>
      </c>
      <c r="L523" s="320">
        <v>12834.880000000005</v>
      </c>
      <c r="M523" s="320">
        <v>12834.880000000005</v>
      </c>
      <c r="N523" s="320">
        <v>12834.880000000005</v>
      </c>
      <c r="O523" s="320">
        <v>12834.880000000005</v>
      </c>
      <c r="P523" s="320">
        <v>12834.880000000005</v>
      </c>
      <c r="Q523" s="320">
        <v>12834.880000000005</v>
      </c>
      <c r="R523" s="327">
        <v>12835.520000000004</v>
      </c>
      <c r="S523" s="327">
        <v>12836.160000000003</v>
      </c>
      <c r="T523" s="327">
        <v>12836.800000000003</v>
      </c>
      <c r="U523" s="327">
        <v>12837.440000000002</v>
      </c>
      <c r="V523" s="327">
        <v>12838.080000000002</v>
      </c>
      <c r="W523" s="327">
        <v>12838.720000000001</v>
      </c>
      <c r="X523" s="327">
        <v>12839.36</v>
      </c>
      <c r="Y523" s="322">
        <v>12840</v>
      </c>
      <c r="Z523" s="327">
        <v>12664.150000000001</v>
      </c>
      <c r="AA523" s="320">
        <v>12645.18</v>
      </c>
      <c r="AB523" s="327">
        <v>12475.21</v>
      </c>
      <c r="AC523" s="327">
        <v>12305.24</v>
      </c>
      <c r="AD523" s="327">
        <v>12135.27</v>
      </c>
      <c r="AE523" s="327">
        <v>11965.3</v>
      </c>
      <c r="AF523" s="327">
        <v>11795.329999999998</v>
      </c>
      <c r="AG523" s="327">
        <v>11625.359999999999</v>
      </c>
      <c r="AH523" s="327">
        <v>11455.39</v>
      </c>
      <c r="AI523" s="327">
        <v>11285.419999999998</v>
      </c>
      <c r="AJ523" s="327">
        <v>11115.449999999997</v>
      </c>
      <c r="AK523" s="327">
        <v>10945.479999999996</v>
      </c>
      <c r="AL523" s="327">
        <v>10808.986666666664</v>
      </c>
      <c r="AM523" s="327">
        <v>10672.493333333332</v>
      </c>
      <c r="AN523" s="327">
        <v>10536</v>
      </c>
      <c r="AO523" s="323">
        <v>0</v>
      </c>
      <c r="AP523" s="323">
        <v>0</v>
      </c>
      <c r="AQ523" s="323">
        <v>0</v>
      </c>
      <c r="AR523" s="323">
        <v>0</v>
      </c>
      <c r="AS523" s="323">
        <v>0</v>
      </c>
      <c r="AT523" s="323">
        <v>0</v>
      </c>
      <c r="AU523" s="323">
        <v>0</v>
      </c>
      <c r="AV523" s="323">
        <v>0</v>
      </c>
      <c r="AW523" s="323">
        <v>0</v>
      </c>
      <c r="AX523" s="323">
        <v>0</v>
      </c>
      <c r="AY523" s="323">
        <v>0</v>
      </c>
      <c r="AZ523" s="323">
        <v>0</v>
      </c>
      <c r="BA523" s="323">
        <v>0</v>
      </c>
      <c r="BB523" s="323">
        <v>0</v>
      </c>
      <c r="BC523" s="323">
        <v>0</v>
      </c>
      <c r="BD523" s="323">
        <v>0</v>
      </c>
      <c r="BE523" s="323">
        <v>0</v>
      </c>
      <c r="BF523" s="323">
        <v>0</v>
      </c>
    </row>
    <row r="524" spans="6:58" s="283" customFormat="1">
      <c r="F524" s="284"/>
      <c r="G524" s="321">
        <v>15</v>
      </c>
      <c r="H524" s="320">
        <v>12855.520000000004</v>
      </c>
      <c r="I524" s="320">
        <v>12855.520000000004</v>
      </c>
      <c r="J524" s="320">
        <v>12855.520000000004</v>
      </c>
      <c r="K524" s="320">
        <v>12855.520000000004</v>
      </c>
      <c r="L524" s="320">
        <v>12855.520000000004</v>
      </c>
      <c r="M524" s="320">
        <v>12855.520000000004</v>
      </c>
      <c r="N524" s="320">
        <v>12855.520000000004</v>
      </c>
      <c r="O524" s="320">
        <v>12855.520000000004</v>
      </c>
      <c r="P524" s="320">
        <v>12855.520000000004</v>
      </c>
      <c r="Q524" s="320">
        <v>12855.520000000004</v>
      </c>
      <c r="R524" s="327">
        <v>12856.160000000003</v>
      </c>
      <c r="S524" s="327">
        <v>12856.800000000003</v>
      </c>
      <c r="T524" s="327">
        <v>12857.440000000002</v>
      </c>
      <c r="U524" s="327">
        <v>12858.080000000002</v>
      </c>
      <c r="V524" s="327">
        <v>12858.720000000001</v>
      </c>
      <c r="W524" s="327">
        <v>12859.36</v>
      </c>
      <c r="X524" s="322">
        <v>12860</v>
      </c>
      <c r="Y524" s="327">
        <v>12625.32</v>
      </c>
      <c r="Z524" s="327">
        <v>12596.545</v>
      </c>
      <c r="AA524" s="320">
        <v>12567.77</v>
      </c>
      <c r="AB524" s="327">
        <v>12398.723</v>
      </c>
      <c r="AC524" s="327">
        <v>12229.675999999999</v>
      </c>
      <c r="AD524" s="327">
        <v>12060.628999999999</v>
      </c>
      <c r="AE524" s="327">
        <v>11891.581999999999</v>
      </c>
      <c r="AF524" s="327">
        <v>11722.534999999998</v>
      </c>
      <c r="AG524" s="327">
        <v>11553.487999999998</v>
      </c>
      <c r="AH524" s="327">
        <v>11384.440999999997</v>
      </c>
      <c r="AI524" s="327">
        <v>11215.393999999997</v>
      </c>
      <c r="AJ524" s="327">
        <v>11046.346999999996</v>
      </c>
      <c r="AK524" s="327">
        <v>10877.299999999996</v>
      </c>
      <c r="AL524" s="327">
        <v>10718.199999999997</v>
      </c>
      <c r="AM524" s="327">
        <v>10559.099999999999</v>
      </c>
      <c r="AN524" s="322">
        <v>10400</v>
      </c>
      <c r="AO524" s="323">
        <v>0</v>
      </c>
      <c r="AP524" s="323">
        <v>0</v>
      </c>
      <c r="AQ524" s="323">
        <v>0</v>
      </c>
      <c r="AR524" s="323">
        <v>0</v>
      </c>
      <c r="AS524" s="323">
        <v>0</v>
      </c>
      <c r="AT524" s="323">
        <v>0</v>
      </c>
      <c r="AU524" s="323">
        <v>0</v>
      </c>
      <c r="AV524" s="323">
        <v>0</v>
      </c>
      <c r="AW524" s="323">
        <v>0</v>
      </c>
      <c r="AX524" s="323">
        <v>0</v>
      </c>
      <c r="AY524" s="323">
        <v>0</v>
      </c>
      <c r="AZ524" s="323">
        <v>0</v>
      </c>
      <c r="BA524" s="323">
        <v>0</v>
      </c>
      <c r="BB524" s="323">
        <v>0</v>
      </c>
      <c r="BC524" s="323">
        <v>0</v>
      </c>
      <c r="BD524" s="323">
        <v>0</v>
      </c>
      <c r="BE524" s="323">
        <v>0</v>
      </c>
      <c r="BF524" s="323">
        <v>0</v>
      </c>
    </row>
    <row r="525" spans="6:58" s="283" customFormat="1">
      <c r="F525" s="284"/>
      <c r="G525" s="321">
        <v>16</v>
      </c>
      <c r="H525" s="320">
        <v>12876.160000000003</v>
      </c>
      <c r="I525" s="320">
        <v>12876.160000000003</v>
      </c>
      <c r="J525" s="320">
        <v>12876.160000000003</v>
      </c>
      <c r="K525" s="320">
        <v>12876.160000000003</v>
      </c>
      <c r="L525" s="320">
        <v>12876.160000000003</v>
      </c>
      <c r="M525" s="320">
        <v>12876.160000000003</v>
      </c>
      <c r="N525" s="320">
        <v>12876.160000000003</v>
      </c>
      <c r="O525" s="320">
        <v>12876.160000000003</v>
      </c>
      <c r="P525" s="320">
        <v>12876.160000000003</v>
      </c>
      <c r="Q525" s="320">
        <v>12876.160000000003</v>
      </c>
      <c r="R525" s="327">
        <v>12876.800000000003</v>
      </c>
      <c r="S525" s="327">
        <v>12877.440000000002</v>
      </c>
      <c r="T525" s="327">
        <v>12878.080000000002</v>
      </c>
      <c r="U525" s="327">
        <v>12878.720000000001</v>
      </c>
      <c r="V525" s="327">
        <v>12879.36</v>
      </c>
      <c r="W525" s="322">
        <v>12880</v>
      </c>
      <c r="X525" s="327">
        <v>12606.1</v>
      </c>
      <c r="Y525" s="327">
        <v>12567.52</v>
      </c>
      <c r="Z525" s="327">
        <v>12528.94</v>
      </c>
      <c r="AA525" s="320">
        <v>12490.36</v>
      </c>
      <c r="AB525" s="327">
        <v>12322.236000000001</v>
      </c>
      <c r="AC525" s="327">
        <v>12154.111999999999</v>
      </c>
      <c r="AD525" s="327">
        <v>11985.987999999998</v>
      </c>
      <c r="AE525" s="327">
        <v>11817.863999999998</v>
      </c>
      <c r="AF525" s="327">
        <v>11649.739999999998</v>
      </c>
      <c r="AG525" s="327">
        <v>11481.615999999996</v>
      </c>
      <c r="AH525" s="327">
        <v>11313.491999999995</v>
      </c>
      <c r="AI525" s="327">
        <v>11145.367999999995</v>
      </c>
      <c r="AJ525" s="327">
        <v>10977.243999999995</v>
      </c>
      <c r="AK525" s="327">
        <v>10809.119999999995</v>
      </c>
      <c r="AL525" s="327">
        <v>10672.559999999998</v>
      </c>
      <c r="AM525" s="327">
        <v>10536</v>
      </c>
      <c r="AN525" s="323">
        <v>0</v>
      </c>
      <c r="AO525" s="323">
        <v>0</v>
      </c>
      <c r="AP525" s="323">
        <v>0</v>
      </c>
      <c r="AQ525" s="323">
        <v>0</v>
      </c>
      <c r="AR525" s="323">
        <v>0</v>
      </c>
      <c r="AS525" s="323">
        <v>0</v>
      </c>
      <c r="AT525" s="323">
        <v>0</v>
      </c>
      <c r="AU525" s="323">
        <v>0</v>
      </c>
      <c r="AV525" s="323">
        <v>0</v>
      </c>
      <c r="AW525" s="323">
        <v>0</v>
      </c>
      <c r="AX525" s="323">
        <v>0</v>
      </c>
      <c r="AY525" s="323">
        <v>0</v>
      </c>
      <c r="AZ525" s="323">
        <v>0</v>
      </c>
      <c r="BA525" s="323">
        <v>0</v>
      </c>
      <c r="BB525" s="323">
        <v>0</v>
      </c>
      <c r="BC525" s="323">
        <v>0</v>
      </c>
      <c r="BD525" s="323">
        <v>0</v>
      </c>
      <c r="BE525" s="323">
        <v>0</v>
      </c>
      <c r="BF525" s="323">
        <v>0</v>
      </c>
    </row>
    <row r="526" spans="6:58" s="283" customFormat="1">
      <c r="F526" s="284"/>
      <c r="G526" s="321">
        <v>17</v>
      </c>
      <c r="H526" s="320">
        <v>12896.800000000003</v>
      </c>
      <c r="I526" s="320">
        <v>12896.800000000003</v>
      </c>
      <c r="J526" s="320">
        <v>12896.800000000003</v>
      </c>
      <c r="K526" s="320">
        <v>12896.800000000003</v>
      </c>
      <c r="L526" s="320">
        <v>12896.800000000003</v>
      </c>
      <c r="M526" s="320">
        <v>12896.800000000003</v>
      </c>
      <c r="N526" s="320">
        <v>12896.800000000003</v>
      </c>
      <c r="O526" s="320">
        <v>12896.800000000003</v>
      </c>
      <c r="P526" s="320">
        <v>12896.800000000003</v>
      </c>
      <c r="Q526" s="320">
        <v>12896.800000000003</v>
      </c>
      <c r="R526" s="327">
        <v>12897.440000000002</v>
      </c>
      <c r="S526" s="327">
        <v>12898.080000000002</v>
      </c>
      <c r="T526" s="327">
        <v>12898.720000000001</v>
      </c>
      <c r="U526" s="327">
        <v>12899.36</v>
      </c>
      <c r="V526" s="322">
        <v>12900</v>
      </c>
      <c r="W526" s="327">
        <v>12606.490000000002</v>
      </c>
      <c r="X526" s="327">
        <v>12558.105000000001</v>
      </c>
      <c r="Y526" s="327">
        <v>12509.720000000001</v>
      </c>
      <c r="Z526" s="327">
        <v>12461.335000000001</v>
      </c>
      <c r="AA526" s="320">
        <v>12412.95</v>
      </c>
      <c r="AB526" s="327">
        <v>12245.749</v>
      </c>
      <c r="AC526" s="327">
        <v>12078.548000000001</v>
      </c>
      <c r="AD526" s="327">
        <v>11911.347000000002</v>
      </c>
      <c r="AE526" s="327">
        <v>11744.146000000001</v>
      </c>
      <c r="AF526" s="327">
        <v>11576.945</v>
      </c>
      <c r="AG526" s="327">
        <v>11409.743999999999</v>
      </c>
      <c r="AH526" s="327">
        <v>11242.542999999998</v>
      </c>
      <c r="AI526" s="327">
        <v>11075.341999999997</v>
      </c>
      <c r="AJ526" s="327">
        <v>10908.140999999996</v>
      </c>
      <c r="AK526" s="327">
        <v>10740.939999999995</v>
      </c>
      <c r="AL526" s="327">
        <v>10626.969999999998</v>
      </c>
      <c r="AM526" s="327">
        <v>10513</v>
      </c>
      <c r="AN526" s="323">
        <v>0</v>
      </c>
      <c r="AO526" s="323">
        <v>0</v>
      </c>
      <c r="AP526" s="323">
        <v>0</v>
      </c>
      <c r="AQ526" s="323">
        <v>0</v>
      </c>
      <c r="AR526" s="323">
        <v>0</v>
      </c>
      <c r="AS526" s="323">
        <v>0</v>
      </c>
      <c r="AT526" s="323">
        <v>0</v>
      </c>
      <c r="AU526" s="323">
        <v>0</v>
      </c>
      <c r="AV526" s="323">
        <v>0</v>
      </c>
      <c r="AW526" s="323">
        <v>0</v>
      </c>
      <c r="AX526" s="323">
        <v>0</v>
      </c>
      <c r="AY526" s="323">
        <v>0</v>
      </c>
      <c r="AZ526" s="323">
        <v>0</v>
      </c>
      <c r="BA526" s="323">
        <v>0</v>
      </c>
      <c r="BB526" s="323">
        <v>0</v>
      </c>
      <c r="BC526" s="323">
        <v>0</v>
      </c>
      <c r="BD526" s="323">
        <v>0</v>
      </c>
      <c r="BE526" s="323">
        <v>0</v>
      </c>
      <c r="BF526" s="323">
        <v>0</v>
      </c>
    </row>
    <row r="527" spans="6:58" s="283" customFormat="1">
      <c r="F527" s="284"/>
      <c r="G527" s="321">
        <v>18</v>
      </c>
      <c r="H527" s="320">
        <v>12917.440000000002</v>
      </c>
      <c r="I527" s="320">
        <v>12917.440000000002</v>
      </c>
      <c r="J527" s="320">
        <v>12917.440000000002</v>
      </c>
      <c r="K527" s="320">
        <v>12917.440000000002</v>
      </c>
      <c r="L527" s="320">
        <v>12917.440000000002</v>
      </c>
      <c r="M527" s="320">
        <v>12917.440000000002</v>
      </c>
      <c r="N527" s="320">
        <v>12917.440000000002</v>
      </c>
      <c r="O527" s="320">
        <v>12917.440000000002</v>
      </c>
      <c r="P527" s="320">
        <v>12917.440000000002</v>
      </c>
      <c r="Q527" s="320">
        <v>12917.440000000002</v>
      </c>
      <c r="R527" s="327">
        <v>12918.080000000002</v>
      </c>
      <c r="S527" s="327">
        <v>12918.720000000001</v>
      </c>
      <c r="T527" s="327">
        <v>12919.36</v>
      </c>
      <c r="U527" s="322">
        <v>12920</v>
      </c>
      <c r="V527" s="327">
        <v>12626.490000000003</v>
      </c>
      <c r="W527" s="327">
        <v>12568.300000000003</v>
      </c>
      <c r="X527" s="327">
        <v>12510.110000000002</v>
      </c>
      <c r="Y527" s="327">
        <v>12451.920000000002</v>
      </c>
      <c r="Z527" s="327">
        <v>12393.730000000001</v>
      </c>
      <c r="AA527" s="320">
        <v>12335.54</v>
      </c>
      <c r="AB527" s="327">
        <v>12169.261999999999</v>
      </c>
      <c r="AC527" s="327">
        <v>12002.983999999999</v>
      </c>
      <c r="AD527" s="327">
        <v>11836.705999999998</v>
      </c>
      <c r="AE527" s="327">
        <v>11670.427999999996</v>
      </c>
      <c r="AF527" s="327">
        <v>11504.149999999996</v>
      </c>
      <c r="AG527" s="327">
        <v>11337.871999999996</v>
      </c>
      <c r="AH527" s="327">
        <v>11171.593999999996</v>
      </c>
      <c r="AI527" s="327">
        <v>11005.315999999995</v>
      </c>
      <c r="AJ527" s="327">
        <v>10839.037999999995</v>
      </c>
      <c r="AK527" s="327">
        <v>10672.759999999995</v>
      </c>
      <c r="AL527" s="327">
        <v>10536.379999999997</v>
      </c>
      <c r="AM527" s="322">
        <v>10400</v>
      </c>
      <c r="AN527" s="323">
        <v>0</v>
      </c>
      <c r="AO527" s="323">
        <v>0</v>
      </c>
      <c r="AP527" s="323">
        <v>0</v>
      </c>
      <c r="AQ527" s="323">
        <v>0</v>
      </c>
      <c r="AR527" s="323">
        <v>0</v>
      </c>
      <c r="AS527" s="323">
        <v>0</v>
      </c>
      <c r="AT527" s="323">
        <v>0</v>
      </c>
      <c r="AU527" s="323">
        <v>0</v>
      </c>
      <c r="AV527" s="323">
        <v>0</v>
      </c>
      <c r="AW527" s="323">
        <v>0</v>
      </c>
      <c r="AX527" s="323">
        <v>0</v>
      </c>
      <c r="AY527" s="323">
        <v>0</v>
      </c>
      <c r="AZ527" s="323">
        <v>0</v>
      </c>
      <c r="BA527" s="323">
        <v>0</v>
      </c>
      <c r="BB527" s="323">
        <v>0</v>
      </c>
      <c r="BC527" s="323">
        <v>0</v>
      </c>
      <c r="BD527" s="323">
        <v>0</v>
      </c>
      <c r="BE527" s="323">
        <v>0</v>
      </c>
      <c r="BF527" s="323">
        <v>0</v>
      </c>
    </row>
    <row r="528" spans="6:58" s="283" customFormat="1">
      <c r="F528" s="284"/>
      <c r="G528" s="321">
        <v>19</v>
      </c>
      <c r="H528" s="320">
        <v>12938.080000000002</v>
      </c>
      <c r="I528" s="320">
        <v>12938.080000000002</v>
      </c>
      <c r="J528" s="320">
        <v>12938.080000000002</v>
      </c>
      <c r="K528" s="320">
        <v>12938.080000000002</v>
      </c>
      <c r="L528" s="320">
        <v>12938.080000000002</v>
      </c>
      <c r="M528" s="320">
        <v>12938.080000000002</v>
      </c>
      <c r="N528" s="320">
        <v>12938.080000000002</v>
      </c>
      <c r="O528" s="320">
        <v>12938.080000000002</v>
      </c>
      <c r="P528" s="320">
        <v>12938.080000000002</v>
      </c>
      <c r="Q528" s="320">
        <v>12938.080000000002</v>
      </c>
      <c r="R528" s="327">
        <v>12938.720000000001</v>
      </c>
      <c r="S528" s="327">
        <v>12939.36</v>
      </c>
      <c r="T528" s="322">
        <v>12940</v>
      </c>
      <c r="U528" s="327">
        <v>12666.100000000002</v>
      </c>
      <c r="V528" s="327">
        <v>12598.105000000003</v>
      </c>
      <c r="W528" s="327">
        <v>12530.110000000002</v>
      </c>
      <c r="X528" s="327">
        <v>12462.115000000002</v>
      </c>
      <c r="Y528" s="327">
        <v>12394.120000000003</v>
      </c>
      <c r="Z528" s="327">
        <v>12326.125000000002</v>
      </c>
      <c r="AA528" s="320">
        <v>12258.130000000001</v>
      </c>
      <c r="AB528" s="327">
        <v>12092.775000000001</v>
      </c>
      <c r="AC528" s="327">
        <v>11927.42</v>
      </c>
      <c r="AD528" s="327">
        <v>11762.064999999999</v>
      </c>
      <c r="AE528" s="327">
        <v>11596.71</v>
      </c>
      <c r="AF528" s="327">
        <v>11431.355</v>
      </c>
      <c r="AG528" s="327">
        <v>11265.999999999998</v>
      </c>
      <c r="AH528" s="327">
        <v>11100.644999999997</v>
      </c>
      <c r="AI528" s="327">
        <v>10935.289999999997</v>
      </c>
      <c r="AJ528" s="327">
        <v>10769.934999999996</v>
      </c>
      <c r="AK528" s="327">
        <v>10604.579999999994</v>
      </c>
      <c r="AL528" s="327">
        <v>10502</v>
      </c>
      <c r="AM528" s="323">
        <v>0</v>
      </c>
      <c r="AN528" s="323">
        <v>0</v>
      </c>
      <c r="AO528" s="323">
        <v>0</v>
      </c>
      <c r="AP528" s="323">
        <v>0</v>
      </c>
      <c r="AQ528" s="323">
        <v>0</v>
      </c>
      <c r="AR528" s="323">
        <v>0</v>
      </c>
      <c r="AS528" s="323">
        <v>0</v>
      </c>
      <c r="AT528" s="323">
        <v>0</v>
      </c>
      <c r="AU528" s="323">
        <v>0</v>
      </c>
      <c r="AV528" s="323">
        <v>0</v>
      </c>
      <c r="AW528" s="323">
        <v>0</v>
      </c>
      <c r="AX528" s="323">
        <v>0</v>
      </c>
      <c r="AY528" s="323">
        <v>0</v>
      </c>
      <c r="AZ528" s="323">
        <v>0</v>
      </c>
      <c r="BA528" s="323">
        <v>0</v>
      </c>
      <c r="BB528" s="323">
        <v>0</v>
      </c>
      <c r="BC528" s="323">
        <v>0</v>
      </c>
      <c r="BD528" s="323">
        <v>0</v>
      </c>
      <c r="BE528" s="323">
        <v>0</v>
      </c>
      <c r="BF528" s="323">
        <v>0</v>
      </c>
    </row>
    <row r="529" spans="6:58" s="283" customFormat="1">
      <c r="F529" s="284"/>
      <c r="G529" s="321">
        <v>20</v>
      </c>
      <c r="H529" s="327">
        <v>12958.720000000001</v>
      </c>
      <c r="I529" s="327">
        <v>12958.720000000001</v>
      </c>
      <c r="J529" s="327">
        <v>12958.720000000001</v>
      </c>
      <c r="K529" s="327">
        <v>12958.720000000001</v>
      </c>
      <c r="L529" s="327">
        <v>12958.720000000001</v>
      </c>
      <c r="M529" s="327">
        <v>12958.720000000001</v>
      </c>
      <c r="N529" s="327">
        <v>12958.720000000001</v>
      </c>
      <c r="O529" s="327">
        <v>12958.720000000001</v>
      </c>
      <c r="P529" s="327">
        <v>12958.720000000001</v>
      </c>
      <c r="Q529" s="320">
        <v>12958.720000000001</v>
      </c>
      <c r="R529" s="327">
        <v>12959.36</v>
      </c>
      <c r="S529" s="322">
        <v>12960</v>
      </c>
      <c r="T529" s="327">
        <v>12725.32</v>
      </c>
      <c r="U529" s="327">
        <v>12647.52</v>
      </c>
      <c r="V529" s="327">
        <v>12569.720000000001</v>
      </c>
      <c r="W529" s="327">
        <v>12491.92</v>
      </c>
      <c r="X529" s="327">
        <v>12414.119999999999</v>
      </c>
      <c r="Y529" s="327">
        <v>12336.32</v>
      </c>
      <c r="Z529" s="327">
        <v>12258.52</v>
      </c>
      <c r="AA529" s="320">
        <v>12180.720000000001</v>
      </c>
      <c r="AB529" s="327">
        <v>12016.288</v>
      </c>
      <c r="AC529" s="327">
        <v>11851.856</v>
      </c>
      <c r="AD529" s="327">
        <v>11687.423999999999</v>
      </c>
      <c r="AE529" s="327">
        <v>11522.991999999998</v>
      </c>
      <c r="AF529" s="327">
        <v>11358.559999999998</v>
      </c>
      <c r="AG529" s="327">
        <v>11194.127999999997</v>
      </c>
      <c r="AH529" s="327">
        <v>11029.695999999996</v>
      </c>
      <c r="AI529" s="327">
        <v>10865.263999999996</v>
      </c>
      <c r="AJ529" s="327">
        <v>10700.831999999995</v>
      </c>
      <c r="AK529" s="327">
        <v>10536.399999999994</v>
      </c>
      <c r="AL529" s="322">
        <v>10400</v>
      </c>
      <c r="AM529" s="323">
        <v>0</v>
      </c>
      <c r="AN529" s="323">
        <v>0</v>
      </c>
      <c r="AO529" s="323">
        <v>0</v>
      </c>
      <c r="AP529" s="323">
        <v>0</v>
      </c>
      <c r="AQ529" s="323">
        <v>0</v>
      </c>
      <c r="AR529" s="323">
        <v>0</v>
      </c>
      <c r="AS529" s="323">
        <v>0</v>
      </c>
      <c r="AT529" s="323">
        <v>0</v>
      </c>
      <c r="AU529" s="323">
        <v>0</v>
      </c>
      <c r="AV529" s="323">
        <v>0</v>
      </c>
      <c r="AW529" s="323">
        <v>0</v>
      </c>
      <c r="AX529" s="323">
        <v>0</v>
      </c>
      <c r="AY529" s="323">
        <v>0</v>
      </c>
      <c r="AZ529" s="323">
        <v>0</v>
      </c>
      <c r="BA529" s="323">
        <v>0</v>
      </c>
      <c r="BB529" s="323">
        <v>0</v>
      </c>
      <c r="BC529" s="323">
        <v>0</v>
      </c>
      <c r="BD529" s="323">
        <v>0</v>
      </c>
      <c r="BE529" s="323">
        <v>0</v>
      </c>
      <c r="BF529" s="323">
        <v>0</v>
      </c>
    </row>
    <row r="530" spans="6:58" s="283" customFormat="1">
      <c r="F530" s="284"/>
      <c r="G530" s="321">
        <v>21</v>
      </c>
      <c r="H530" s="327">
        <v>12979.36</v>
      </c>
      <c r="I530" s="327">
        <v>12979.36</v>
      </c>
      <c r="J530" s="327">
        <v>12979.36</v>
      </c>
      <c r="K530" s="327">
        <v>12979.36</v>
      </c>
      <c r="L530" s="327">
        <v>12979.36</v>
      </c>
      <c r="M530" s="327">
        <v>12979.36</v>
      </c>
      <c r="N530" s="327">
        <v>12979.36</v>
      </c>
      <c r="O530" s="327">
        <v>12979.36</v>
      </c>
      <c r="P530" s="327">
        <v>12979.36</v>
      </c>
      <c r="Q530" s="320">
        <v>12979.36</v>
      </c>
      <c r="R530" s="322">
        <v>12980</v>
      </c>
      <c r="S530" s="322">
        <v>13000</v>
      </c>
      <c r="T530" s="322">
        <v>13000</v>
      </c>
      <c r="U530" s="327">
        <v>12628.939999999999</v>
      </c>
      <c r="V530" s="327">
        <v>12541.334999999999</v>
      </c>
      <c r="W530" s="327">
        <v>12453.73</v>
      </c>
      <c r="X530" s="327">
        <v>12366.125</v>
      </c>
      <c r="Y530" s="327">
        <v>12278.52</v>
      </c>
      <c r="Z530" s="327">
        <v>12190.915000000001</v>
      </c>
      <c r="AA530" s="320">
        <v>12103.310000000001</v>
      </c>
      <c r="AB530" s="327">
        <v>11939.800999999999</v>
      </c>
      <c r="AC530" s="327">
        <v>11776.291999999999</v>
      </c>
      <c r="AD530" s="327">
        <v>11612.782999999999</v>
      </c>
      <c r="AE530" s="327">
        <v>11449.273999999998</v>
      </c>
      <c r="AF530" s="327">
        <v>11285.764999999996</v>
      </c>
      <c r="AG530" s="327">
        <v>11122.255999999996</v>
      </c>
      <c r="AH530" s="327">
        <v>10958.746999999996</v>
      </c>
      <c r="AI530" s="327">
        <v>10795.237999999994</v>
      </c>
      <c r="AJ530" s="327">
        <v>10631.728999999994</v>
      </c>
      <c r="AK530" s="327">
        <v>10468.219999999994</v>
      </c>
      <c r="AL530" s="323">
        <v>0</v>
      </c>
      <c r="AM530" s="323">
        <v>0</v>
      </c>
      <c r="AN530" s="323">
        <v>0</v>
      </c>
      <c r="AO530" s="323">
        <v>0</v>
      </c>
      <c r="AP530" s="323">
        <v>0</v>
      </c>
      <c r="AQ530" s="323">
        <v>0</v>
      </c>
      <c r="AR530" s="323">
        <v>0</v>
      </c>
      <c r="AS530" s="323">
        <v>0</v>
      </c>
      <c r="AT530" s="323">
        <v>0</v>
      </c>
      <c r="AU530" s="323">
        <v>0</v>
      </c>
      <c r="AV530" s="323">
        <v>0</v>
      </c>
      <c r="AW530" s="323">
        <v>0</v>
      </c>
      <c r="AX530" s="323">
        <v>0</v>
      </c>
      <c r="AY530" s="323">
        <v>0</v>
      </c>
      <c r="AZ530" s="323">
        <v>0</v>
      </c>
      <c r="BA530" s="323">
        <v>0</v>
      </c>
      <c r="BB530" s="323">
        <v>0</v>
      </c>
      <c r="BC530" s="323">
        <v>0</v>
      </c>
      <c r="BD530" s="323">
        <v>0</v>
      </c>
      <c r="BE530" s="323">
        <v>0</v>
      </c>
      <c r="BF530" s="323">
        <v>0</v>
      </c>
    </row>
    <row r="531" spans="6:58" s="283" customFormat="1">
      <c r="F531" s="284"/>
      <c r="G531" s="321">
        <v>22</v>
      </c>
      <c r="H531" s="322">
        <v>13000</v>
      </c>
      <c r="I531" s="322">
        <v>13000</v>
      </c>
      <c r="J531" s="322">
        <v>13000</v>
      </c>
      <c r="K531" s="322">
        <v>13000</v>
      </c>
      <c r="L531" s="322">
        <v>13000</v>
      </c>
      <c r="M531" s="322">
        <v>13000</v>
      </c>
      <c r="N531" s="322">
        <v>13000</v>
      </c>
      <c r="O531" s="322">
        <v>13000</v>
      </c>
      <c r="P531" s="322">
        <v>13000</v>
      </c>
      <c r="Q531" s="322">
        <v>13000</v>
      </c>
      <c r="R531" s="322">
        <v>13000</v>
      </c>
      <c r="S531" s="322">
        <v>13000</v>
      </c>
      <c r="T531" s="322">
        <v>13000</v>
      </c>
      <c r="U531" s="322">
        <v>13000</v>
      </c>
      <c r="V531" s="327">
        <v>12512.95</v>
      </c>
      <c r="W531" s="327">
        <v>12415.54</v>
      </c>
      <c r="X531" s="327">
        <v>12318.130000000001</v>
      </c>
      <c r="Y531" s="327">
        <v>12220.720000000001</v>
      </c>
      <c r="Z531" s="327">
        <v>12123.310000000001</v>
      </c>
      <c r="AA531" s="320">
        <v>12025.900000000001</v>
      </c>
      <c r="AB531" s="327">
        <v>11863.310000000001</v>
      </c>
      <c r="AC531" s="327">
        <v>11700.720000000001</v>
      </c>
      <c r="AD531" s="327">
        <v>11538.130000000001</v>
      </c>
      <c r="AE531" s="327">
        <v>11375.54</v>
      </c>
      <c r="AF531" s="327">
        <v>11212.95</v>
      </c>
      <c r="AG531" s="327">
        <v>11050.36</v>
      </c>
      <c r="AH531" s="327">
        <v>10887.77</v>
      </c>
      <c r="AI531" s="327">
        <v>10725.18</v>
      </c>
      <c r="AJ531" s="327">
        <v>10562.59</v>
      </c>
      <c r="AK531" s="322">
        <v>10400</v>
      </c>
      <c r="AL531" s="323">
        <v>0</v>
      </c>
      <c r="AM531" s="323">
        <v>0</v>
      </c>
      <c r="AN531" s="323">
        <v>0</v>
      </c>
      <c r="AO531" s="323">
        <v>0</v>
      </c>
      <c r="AP531" s="323">
        <v>0</v>
      </c>
      <c r="AQ531" s="323">
        <v>0</v>
      </c>
      <c r="AR531" s="323">
        <v>0</v>
      </c>
      <c r="AS531" s="323">
        <v>0</v>
      </c>
      <c r="AT531" s="323">
        <v>0</v>
      </c>
      <c r="AU531" s="323">
        <v>0</v>
      </c>
      <c r="AV531" s="323">
        <v>0</v>
      </c>
      <c r="AW531" s="323">
        <v>0</v>
      </c>
      <c r="AX531" s="323">
        <v>0</v>
      </c>
      <c r="AY531" s="323">
        <v>0</v>
      </c>
      <c r="AZ531" s="323">
        <v>0</v>
      </c>
      <c r="BA531" s="323">
        <v>0</v>
      </c>
      <c r="BB531" s="323">
        <v>0</v>
      </c>
      <c r="BC531" s="323">
        <v>0</v>
      </c>
      <c r="BD531" s="323">
        <v>0</v>
      </c>
      <c r="BE531" s="323">
        <v>0</v>
      </c>
      <c r="BF531" s="323">
        <v>0</v>
      </c>
    </row>
    <row r="532" spans="6:58" s="283" customFormat="1">
      <c r="F532" s="284"/>
      <c r="G532" s="321">
        <v>23</v>
      </c>
      <c r="H532" s="322">
        <v>13000</v>
      </c>
      <c r="I532" s="322">
        <v>13000</v>
      </c>
      <c r="J532" s="322">
        <v>13000</v>
      </c>
      <c r="K532" s="322">
        <v>13000</v>
      </c>
      <c r="L532" s="322">
        <v>13000</v>
      </c>
      <c r="M532" s="322">
        <v>13000</v>
      </c>
      <c r="N532" s="322">
        <v>13000</v>
      </c>
      <c r="O532" s="322">
        <v>13000</v>
      </c>
      <c r="P532" s="322">
        <v>13000</v>
      </c>
      <c r="Q532" s="322">
        <v>13000</v>
      </c>
      <c r="R532" s="322">
        <v>13000</v>
      </c>
      <c r="S532" s="322">
        <v>13000</v>
      </c>
      <c r="T532" s="322">
        <v>13000</v>
      </c>
      <c r="U532" s="327">
        <v>12579.396000000001</v>
      </c>
      <c r="V532" s="327">
        <v>12474.245000000001</v>
      </c>
      <c r="W532" s="327">
        <v>12369.094000000001</v>
      </c>
      <c r="X532" s="327">
        <v>12263.943000000001</v>
      </c>
      <c r="Y532" s="327">
        <v>12158.792000000001</v>
      </c>
      <c r="Z532" s="327">
        <v>12053.641000000001</v>
      </c>
      <c r="AA532" s="320">
        <v>11948.490000000002</v>
      </c>
      <c r="AB532" s="327">
        <v>11776.435555555556</v>
      </c>
      <c r="AC532" s="327">
        <v>11604.381111111112</v>
      </c>
      <c r="AD532" s="327">
        <v>11432.326666666668</v>
      </c>
      <c r="AE532" s="327">
        <v>11260.272222222222</v>
      </c>
      <c r="AF532" s="327">
        <v>11088.217777777776</v>
      </c>
      <c r="AG532" s="327">
        <v>10916.163333333332</v>
      </c>
      <c r="AH532" s="327">
        <v>10744.108888888888</v>
      </c>
      <c r="AI532" s="327">
        <v>10572.054444444444</v>
      </c>
      <c r="AJ532" s="322">
        <v>10400</v>
      </c>
      <c r="AK532" s="323">
        <v>0</v>
      </c>
      <c r="AL532" s="323">
        <v>0</v>
      </c>
      <c r="AM532" s="323">
        <v>0</v>
      </c>
      <c r="AN532" s="323">
        <v>0</v>
      </c>
      <c r="AO532" s="323">
        <v>0</v>
      </c>
      <c r="AP532" s="323">
        <v>0</v>
      </c>
      <c r="AQ532" s="323">
        <v>0</v>
      </c>
      <c r="AR532" s="323">
        <v>0</v>
      </c>
      <c r="AS532" s="323">
        <v>0</v>
      </c>
      <c r="AT532" s="323">
        <v>0</v>
      </c>
      <c r="AU532" s="323">
        <v>0</v>
      </c>
      <c r="AV532" s="323">
        <v>0</v>
      </c>
      <c r="AW532" s="323">
        <v>0</v>
      </c>
      <c r="AX532" s="323">
        <v>0</v>
      </c>
      <c r="AY532" s="323">
        <v>0</v>
      </c>
      <c r="AZ532" s="323">
        <v>0</v>
      </c>
      <c r="BA532" s="323">
        <v>0</v>
      </c>
      <c r="BB532" s="323">
        <v>0</v>
      </c>
      <c r="BC532" s="323">
        <v>0</v>
      </c>
      <c r="BD532" s="323">
        <v>0</v>
      </c>
      <c r="BE532" s="323">
        <v>0</v>
      </c>
      <c r="BF532" s="323">
        <v>0</v>
      </c>
    </row>
    <row r="533" spans="6:58" s="283" customFormat="1">
      <c r="F533" s="284"/>
      <c r="G533" s="321">
        <v>24</v>
      </c>
      <c r="H533" s="322">
        <v>13000</v>
      </c>
      <c r="I533" s="322">
        <v>13000</v>
      </c>
      <c r="J533" s="322">
        <v>13000</v>
      </c>
      <c r="K533" s="322">
        <v>13000</v>
      </c>
      <c r="L533" s="322">
        <v>13000</v>
      </c>
      <c r="M533" s="322">
        <v>13000</v>
      </c>
      <c r="N533" s="322">
        <v>13000</v>
      </c>
      <c r="O533" s="322">
        <v>13000</v>
      </c>
      <c r="P533" s="322">
        <v>13000</v>
      </c>
      <c r="Q533" s="322">
        <v>13000</v>
      </c>
      <c r="R533" s="322">
        <v>13000</v>
      </c>
      <c r="S533" s="322">
        <v>13000</v>
      </c>
      <c r="T533" s="327">
        <v>12661.324000000001</v>
      </c>
      <c r="U533" s="327">
        <v>12548.432000000001</v>
      </c>
      <c r="V533" s="327">
        <v>12435.54</v>
      </c>
      <c r="W533" s="327">
        <v>12322.648000000001</v>
      </c>
      <c r="X533" s="327">
        <v>12209.756000000001</v>
      </c>
      <c r="Y533" s="327">
        <v>12096.864000000001</v>
      </c>
      <c r="Z533" s="327">
        <v>11983.972000000002</v>
      </c>
      <c r="AA533" s="320">
        <v>11871.080000000002</v>
      </c>
      <c r="AB533" s="327">
        <v>11707.570000000002</v>
      </c>
      <c r="AC533" s="327">
        <v>11544.060000000001</v>
      </c>
      <c r="AD533" s="327">
        <v>11380.550000000001</v>
      </c>
      <c r="AE533" s="327">
        <v>11217.04</v>
      </c>
      <c r="AF533" s="327">
        <v>11053.53</v>
      </c>
      <c r="AG533" s="327">
        <v>10890.02</v>
      </c>
      <c r="AH533" s="327">
        <v>10726.51</v>
      </c>
      <c r="AI533" s="327">
        <v>10563</v>
      </c>
      <c r="AJ533" s="323">
        <v>0</v>
      </c>
      <c r="AK533" s="323">
        <v>0</v>
      </c>
      <c r="AL533" s="323">
        <v>0</v>
      </c>
      <c r="AM533" s="323">
        <v>0</v>
      </c>
      <c r="AN533" s="323">
        <v>0</v>
      </c>
      <c r="AO533" s="323">
        <v>0</v>
      </c>
      <c r="AP533" s="323">
        <v>0</v>
      </c>
      <c r="AQ533" s="323">
        <v>0</v>
      </c>
      <c r="AR533" s="323">
        <v>0</v>
      </c>
      <c r="AS533" s="323">
        <v>0</v>
      </c>
      <c r="AT533" s="323">
        <v>0</v>
      </c>
      <c r="AU533" s="323">
        <v>0</v>
      </c>
      <c r="AV533" s="323">
        <v>0</v>
      </c>
      <c r="AW533" s="323">
        <v>0</v>
      </c>
      <c r="AX533" s="323">
        <v>0</v>
      </c>
      <c r="AY533" s="323">
        <v>0</v>
      </c>
      <c r="AZ533" s="323">
        <v>0</v>
      </c>
      <c r="BA533" s="323">
        <v>0</v>
      </c>
      <c r="BB533" s="323">
        <v>0</v>
      </c>
      <c r="BC533" s="323">
        <v>0</v>
      </c>
      <c r="BD533" s="323">
        <v>0</v>
      </c>
      <c r="BE533" s="323">
        <v>0</v>
      </c>
      <c r="BF533" s="323">
        <v>0</v>
      </c>
    </row>
    <row r="534" spans="6:58" s="283" customFormat="1">
      <c r="F534" s="284"/>
      <c r="G534" s="321">
        <v>25</v>
      </c>
      <c r="H534" s="322">
        <v>13000</v>
      </c>
      <c r="I534" s="322">
        <v>13000</v>
      </c>
      <c r="J534" s="322">
        <v>13000</v>
      </c>
      <c r="K534" s="322">
        <v>13000</v>
      </c>
      <c r="L534" s="322">
        <v>13000</v>
      </c>
      <c r="M534" s="322">
        <v>13000</v>
      </c>
      <c r="N534" s="322">
        <v>13000</v>
      </c>
      <c r="O534" s="322">
        <v>13000</v>
      </c>
      <c r="P534" s="322">
        <v>13000</v>
      </c>
      <c r="Q534" s="322">
        <v>13000</v>
      </c>
      <c r="R534" s="322">
        <v>13000</v>
      </c>
      <c r="S534" s="322">
        <v>13000</v>
      </c>
      <c r="T534" s="327">
        <v>12638.101000000001</v>
      </c>
      <c r="U534" s="327">
        <v>12517.468000000001</v>
      </c>
      <c r="V534" s="327">
        <v>12396.835000000001</v>
      </c>
      <c r="W534" s="327">
        <v>12276.202000000001</v>
      </c>
      <c r="X534" s="327">
        <v>12155.569000000001</v>
      </c>
      <c r="Y534" s="327">
        <v>12034.936000000002</v>
      </c>
      <c r="Z534" s="327">
        <v>11914.303000000002</v>
      </c>
      <c r="AA534" s="320">
        <v>11793.670000000002</v>
      </c>
      <c r="AB534" s="327">
        <v>11638.71125</v>
      </c>
      <c r="AC534" s="327">
        <v>11483.752500000001</v>
      </c>
      <c r="AD534" s="327">
        <v>11328.793750000001</v>
      </c>
      <c r="AE534" s="327">
        <v>11173.834999999999</v>
      </c>
      <c r="AF534" s="327">
        <v>11018.876249999999</v>
      </c>
      <c r="AG534" s="327">
        <v>10863.9175</v>
      </c>
      <c r="AH534" s="327">
        <v>10708.95875</v>
      </c>
      <c r="AI534" s="327">
        <v>10554</v>
      </c>
      <c r="AJ534" s="323">
        <v>0</v>
      </c>
      <c r="AK534" s="323">
        <v>0</v>
      </c>
      <c r="AL534" s="323">
        <v>0</v>
      </c>
      <c r="AM534" s="323">
        <v>0</v>
      </c>
      <c r="AN534" s="323">
        <v>0</v>
      </c>
      <c r="AO534" s="323">
        <v>0</v>
      </c>
      <c r="AP534" s="323">
        <v>0</v>
      </c>
      <c r="AQ534" s="323">
        <v>0</v>
      </c>
      <c r="AR534" s="323">
        <v>0</v>
      </c>
      <c r="AS534" s="323">
        <v>0</v>
      </c>
      <c r="AT534" s="323">
        <v>0</v>
      </c>
      <c r="AU534" s="323">
        <v>0</v>
      </c>
      <c r="AV534" s="323">
        <v>0</v>
      </c>
      <c r="AW534" s="323">
        <v>0</v>
      </c>
      <c r="AX534" s="323">
        <v>0</v>
      </c>
      <c r="AY534" s="323">
        <v>0</v>
      </c>
      <c r="AZ534" s="323">
        <v>0</v>
      </c>
      <c r="BA534" s="323">
        <v>0</v>
      </c>
      <c r="BB534" s="323">
        <v>0</v>
      </c>
      <c r="BC534" s="323">
        <v>0</v>
      </c>
      <c r="BD534" s="323">
        <v>0</v>
      </c>
      <c r="BE534" s="323">
        <v>0</v>
      </c>
      <c r="BF534" s="323">
        <v>0</v>
      </c>
    </row>
    <row r="535" spans="6:58" s="283" customFormat="1">
      <c r="F535" s="284"/>
      <c r="G535" s="321">
        <v>26</v>
      </c>
      <c r="H535" s="322">
        <v>13000</v>
      </c>
      <c r="I535" s="322">
        <v>13000</v>
      </c>
      <c r="J535" s="322">
        <v>13000</v>
      </c>
      <c r="K535" s="322">
        <v>13000</v>
      </c>
      <c r="L535" s="322">
        <v>13000</v>
      </c>
      <c r="M535" s="322">
        <v>13000</v>
      </c>
      <c r="N535" s="322">
        <v>13000</v>
      </c>
      <c r="O535" s="322">
        <v>13000</v>
      </c>
      <c r="P535" s="322">
        <v>13000</v>
      </c>
      <c r="Q535" s="322">
        <v>13000</v>
      </c>
      <c r="R535" s="322">
        <v>13000</v>
      </c>
      <c r="S535" s="322">
        <v>13000</v>
      </c>
      <c r="T535" s="327">
        <v>12614.878000000001</v>
      </c>
      <c r="U535" s="327">
        <v>12486.504000000001</v>
      </c>
      <c r="V535" s="327">
        <v>12358.130000000001</v>
      </c>
      <c r="W535" s="327">
        <v>12229.756000000001</v>
      </c>
      <c r="X535" s="327">
        <v>12101.382000000001</v>
      </c>
      <c r="Y535" s="327">
        <v>11973.008000000002</v>
      </c>
      <c r="Z535" s="327">
        <v>11844.634000000002</v>
      </c>
      <c r="AA535" s="320">
        <v>11716.260000000002</v>
      </c>
      <c r="AB535" s="327">
        <v>11551.651428571429</v>
      </c>
      <c r="AC535" s="327">
        <v>11387.042857142858</v>
      </c>
      <c r="AD535" s="327">
        <v>11222.434285714287</v>
      </c>
      <c r="AE535" s="327">
        <v>11057.825714285715</v>
      </c>
      <c r="AF535" s="327">
        <v>10893.217142857142</v>
      </c>
      <c r="AG535" s="327">
        <v>10728.608571428571</v>
      </c>
      <c r="AH535" s="327">
        <v>10564</v>
      </c>
      <c r="AI535" s="322">
        <v>10400</v>
      </c>
      <c r="AJ535" s="323">
        <v>0</v>
      </c>
      <c r="AK535" s="323">
        <v>0</v>
      </c>
      <c r="AL535" s="323">
        <v>0</v>
      </c>
      <c r="AM535" s="323">
        <v>0</v>
      </c>
      <c r="AN535" s="323">
        <v>0</v>
      </c>
      <c r="AO535" s="323">
        <v>0</v>
      </c>
      <c r="AP535" s="323">
        <v>0</v>
      </c>
      <c r="AQ535" s="323">
        <v>0</v>
      </c>
      <c r="AR535" s="323">
        <v>0</v>
      </c>
      <c r="AS535" s="323">
        <v>0</v>
      </c>
      <c r="AT535" s="323">
        <v>0</v>
      </c>
      <c r="AU535" s="323">
        <v>0</v>
      </c>
      <c r="AV535" s="323">
        <v>0</v>
      </c>
      <c r="AW535" s="323">
        <v>0</v>
      </c>
      <c r="AX535" s="323">
        <v>0</v>
      </c>
      <c r="AY535" s="323">
        <v>0</v>
      </c>
      <c r="AZ535" s="323">
        <v>0</v>
      </c>
      <c r="BA535" s="323">
        <v>0</v>
      </c>
      <c r="BB535" s="323">
        <v>0</v>
      </c>
      <c r="BC535" s="323">
        <v>0</v>
      </c>
      <c r="BD535" s="323">
        <v>0</v>
      </c>
      <c r="BE535" s="323">
        <v>0</v>
      </c>
      <c r="BF535" s="323">
        <v>0</v>
      </c>
    </row>
    <row r="536" spans="6:58" s="283" customFormat="1">
      <c r="F536" s="284"/>
      <c r="G536" s="321">
        <v>27</v>
      </c>
      <c r="H536" s="322">
        <v>13000</v>
      </c>
      <c r="I536" s="322">
        <v>13000</v>
      </c>
      <c r="J536" s="322">
        <v>13000</v>
      </c>
      <c r="K536" s="322">
        <v>13000</v>
      </c>
      <c r="L536" s="322">
        <v>13000</v>
      </c>
      <c r="M536" s="322">
        <v>13000</v>
      </c>
      <c r="N536" s="322">
        <v>13000</v>
      </c>
      <c r="O536" s="322">
        <v>13000</v>
      </c>
      <c r="P536" s="322">
        <v>13000</v>
      </c>
      <c r="Q536" s="322">
        <v>13000</v>
      </c>
      <c r="R536" s="322">
        <v>13000</v>
      </c>
      <c r="S536" s="327">
        <v>12727.77</v>
      </c>
      <c r="T536" s="327">
        <v>12591.655000000001</v>
      </c>
      <c r="U536" s="327">
        <v>12455.54</v>
      </c>
      <c r="V536" s="327">
        <v>12319.425000000001</v>
      </c>
      <c r="W536" s="327">
        <v>12183.310000000001</v>
      </c>
      <c r="X536" s="327">
        <v>12047.195000000002</v>
      </c>
      <c r="Y536" s="327">
        <v>11911.080000000002</v>
      </c>
      <c r="Z536" s="327">
        <v>11774.965000000002</v>
      </c>
      <c r="AA536" s="320">
        <v>11638.850000000002</v>
      </c>
      <c r="AB536" s="327">
        <v>11483.87142857143</v>
      </c>
      <c r="AC536" s="327">
        <v>11328.892857142859</v>
      </c>
      <c r="AD536" s="327">
        <v>11173.914285714287</v>
      </c>
      <c r="AE536" s="327">
        <v>11018.935714285715</v>
      </c>
      <c r="AF536" s="327">
        <v>10863.957142857143</v>
      </c>
      <c r="AG536" s="327">
        <v>10708.978571428572</v>
      </c>
      <c r="AH536" s="327">
        <v>10554</v>
      </c>
      <c r="AI536" s="323">
        <v>0</v>
      </c>
      <c r="AJ536" s="323">
        <v>0</v>
      </c>
      <c r="AK536" s="323">
        <v>0</v>
      </c>
      <c r="AL536" s="323">
        <v>0</v>
      </c>
      <c r="AM536" s="323">
        <v>0</v>
      </c>
      <c r="AN536" s="323">
        <v>0</v>
      </c>
      <c r="AO536" s="323">
        <v>0</v>
      </c>
      <c r="AP536" s="323">
        <v>0</v>
      </c>
      <c r="AQ536" s="323">
        <v>0</v>
      </c>
      <c r="AR536" s="323">
        <v>0</v>
      </c>
      <c r="AS536" s="323">
        <v>0</v>
      </c>
      <c r="AT536" s="323">
        <v>0</v>
      </c>
      <c r="AU536" s="323">
        <v>0</v>
      </c>
      <c r="AV536" s="323">
        <v>0</v>
      </c>
      <c r="AW536" s="323">
        <v>0</v>
      </c>
      <c r="AX536" s="323">
        <v>0</v>
      </c>
      <c r="AY536" s="323">
        <v>0</v>
      </c>
      <c r="AZ536" s="323">
        <v>0</v>
      </c>
      <c r="BA536" s="323">
        <v>0</v>
      </c>
      <c r="BB536" s="323">
        <v>0</v>
      </c>
      <c r="BC536" s="323">
        <v>0</v>
      </c>
      <c r="BD536" s="323">
        <v>0</v>
      </c>
      <c r="BE536" s="323">
        <v>0</v>
      </c>
      <c r="BF536" s="323">
        <v>0</v>
      </c>
    </row>
    <row r="537" spans="6:58" s="283" customFormat="1">
      <c r="F537" s="284"/>
      <c r="G537" s="321">
        <v>28</v>
      </c>
      <c r="H537" s="322">
        <v>13000</v>
      </c>
      <c r="I537" s="322">
        <v>13000</v>
      </c>
      <c r="J537" s="322">
        <v>13000</v>
      </c>
      <c r="K537" s="322">
        <v>13000</v>
      </c>
      <c r="L537" s="322">
        <v>13000</v>
      </c>
      <c r="M537" s="322">
        <v>13000</v>
      </c>
      <c r="N537" s="322">
        <v>13000</v>
      </c>
      <c r="O537" s="322">
        <v>13000</v>
      </c>
      <c r="P537" s="322">
        <v>13000</v>
      </c>
      <c r="Q537" s="322">
        <v>13000</v>
      </c>
      <c r="R537" s="322">
        <v>13000</v>
      </c>
      <c r="S537" s="327">
        <v>12712.288</v>
      </c>
      <c r="T537" s="327">
        <v>12568.432000000001</v>
      </c>
      <c r="U537" s="327">
        <v>12424.576000000001</v>
      </c>
      <c r="V537" s="327">
        <v>12280.720000000001</v>
      </c>
      <c r="W537" s="327">
        <v>12136.864000000001</v>
      </c>
      <c r="X537" s="327">
        <v>11993.008000000002</v>
      </c>
      <c r="Y537" s="327">
        <v>11849.152000000002</v>
      </c>
      <c r="Z537" s="327">
        <v>11705.296000000002</v>
      </c>
      <c r="AA537" s="320">
        <v>11561.440000000002</v>
      </c>
      <c r="AB537" s="327">
        <v>11395.366666666669</v>
      </c>
      <c r="AC537" s="327">
        <v>11229.293333333335</v>
      </c>
      <c r="AD537" s="327">
        <v>11063.220000000001</v>
      </c>
      <c r="AE537" s="327">
        <v>10897.146666666667</v>
      </c>
      <c r="AF537" s="327">
        <v>10731.073333333334</v>
      </c>
      <c r="AG537" s="327">
        <v>10565</v>
      </c>
      <c r="AH537" s="322">
        <v>10400</v>
      </c>
      <c r="AI537" s="323">
        <v>0</v>
      </c>
      <c r="AJ537" s="323">
        <v>0</v>
      </c>
      <c r="AK537" s="323">
        <v>0</v>
      </c>
      <c r="AL537" s="323">
        <v>0</v>
      </c>
      <c r="AM537" s="323">
        <v>0</v>
      </c>
      <c r="AN537" s="323">
        <v>0</v>
      </c>
      <c r="AO537" s="323">
        <v>0</v>
      </c>
      <c r="AP537" s="323">
        <v>0</v>
      </c>
      <c r="AQ537" s="323">
        <v>0</v>
      </c>
      <c r="AR537" s="323">
        <v>0</v>
      </c>
      <c r="AS537" s="323">
        <v>0</v>
      </c>
      <c r="AT537" s="323">
        <v>0</v>
      </c>
      <c r="AU537" s="323">
        <v>0</v>
      </c>
      <c r="AV537" s="323">
        <v>0</v>
      </c>
      <c r="AW537" s="323">
        <v>0</v>
      </c>
      <c r="AX537" s="323">
        <v>0</v>
      </c>
      <c r="AY537" s="323">
        <v>0</v>
      </c>
      <c r="AZ537" s="323">
        <v>0</v>
      </c>
      <c r="BA537" s="323">
        <v>0</v>
      </c>
      <c r="BB537" s="323">
        <v>0</v>
      </c>
      <c r="BC537" s="323">
        <v>0</v>
      </c>
      <c r="BD537" s="323">
        <v>0</v>
      </c>
      <c r="BE537" s="323">
        <v>0</v>
      </c>
      <c r="BF537" s="323">
        <v>0</v>
      </c>
    </row>
    <row r="538" spans="6:58" s="283" customFormat="1">
      <c r="F538" s="284"/>
      <c r="G538" s="321">
        <v>29</v>
      </c>
      <c r="H538" s="322">
        <v>13000</v>
      </c>
      <c r="I538" s="322">
        <v>13000</v>
      </c>
      <c r="J538" s="322">
        <v>13000</v>
      </c>
      <c r="K538" s="322">
        <v>13000</v>
      </c>
      <c r="L538" s="322">
        <v>13000</v>
      </c>
      <c r="M538" s="322">
        <v>13000</v>
      </c>
      <c r="N538" s="322">
        <v>13000</v>
      </c>
      <c r="O538" s="322">
        <v>13000</v>
      </c>
      <c r="P538" s="322">
        <v>13000</v>
      </c>
      <c r="Q538" s="322">
        <v>13000</v>
      </c>
      <c r="R538" s="327">
        <v>12848.403</v>
      </c>
      <c r="S538" s="327">
        <v>12696.806</v>
      </c>
      <c r="T538" s="327">
        <v>12545.209000000001</v>
      </c>
      <c r="U538" s="327">
        <v>12393.612000000001</v>
      </c>
      <c r="V538" s="327">
        <v>12242.015000000001</v>
      </c>
      <c r="W538" s="327">
        <v>12090.418000000001</v>
      </c>
      <c r="X538" s="327">
        <v>11938.821000000002</v>
      </c>
      <c r="Y538" s="327">
        <v>11787.224000000002</v>
      </c>
      <c r="Z538" s="327">
        <v>11635.627000000002</v>
      </c>
      <c r="AA538" s="320">
        <v>11484.030000000002</v>
      </c>
      <c r="AB538" s="327">
        <v>11329.025000000001</v>
      </c>
      <c r="AC538" s="327">
        <v>11174.020000000002</v>
      </c>
      <c r="AD538" s="327">
        <v>11019.015000000003</v>
      </c>
      <c r="AE538" s="327">
        <v>10864.010000000002</v>
      </c>
      <c r="AF538" s="327">
        <v>10709.005000000001</v>
      </c>
      <c r="AG538" s="327">
        <v>10554</v>
      </c>
      <c r="AH538" s="322">
        <v>10400</v>
      </c>
      <c r="AI538" s="323">
        <v>0</v>
      </c>
      <c r="AJ538" s="323">
        <v>0</v>
      </c>
      <c r="AK538" s="323">
        <v>0</v>
      </c>
      <c r="AL538" s="323">
        <v>0</v>
      </c>
      <c r="AM538" s="323">
        <v>0</v>
      </c>
      <c r="AN538" s="323">
        <v>0</v>
      </c>
      <c r="AO538" s="323">
        <v>0</v>
      </c>
      <c r="AP538" s="323">
        <v>0</v>
      </c>
      <c r="AQ538" s="323">
        <v>0</v>
      </c>
      <c r="AR538" s="323">
        <v>0</v>
      </c>
      <c r="AS538" s="323">
        <v>0</v>
      </c>
      <c r="AT538" s="323">
        <v>0</v>
      </c>
      <c r="AU538" s="323">
        <v>0</v>
      </c>
      <c r="AV538" s="323">
        <v>0</v>
      </c>
      <c r="AW538" s="323">
        <v>0</v>
      </c>
      <c r="AX538" s="323">
        <v>0</v>
      </c>
      <c r="AY538" s="323">
        <v>0</v>
      </c>
      <c r="AZ538" s="323">
        <v>0</v>
      </c>
      <c r="BA538" s="323">
        <v>0</v>
      </c>
      <c r="BB538" s="323">
        <v>0</v>
      </c>
      <c r="BC538" s="323">
        <v>0</v>
      </c>
      <c r="BD538" s="323">
        <v>0</v>
      </c>
      <c r="BE538" s="323">
        <v>0</v>
      </c>
      <c r="BF538" s="323">
        <v>0</v>
      </c>
    </row>
    <row r="539" spans="6:58" s="283" customFormat="1">
      <c r="F539" s="284"/>
      <c r="G539" s="321">
        <v>30</v>
      </c>
      <c r="H539" s="322">
        <v>13000</v>
      </c>
      <c r="I539" s="322">
        <v>13000</v>
      </c>
      <c r="J539" s="322">
        <v>13000</v>
      </c>
      <c r="K539" s="322">
        <v>13000</v>
      </c>
      <c r="L539" s="322">
        <v>13000</v>
      </c>
      <c r="M539" s="322">
        <v>13000</v>
      </c>
      <c r="N539" s="322">
        <v>13000</v>
      </c>
      <c r="O539" s="322">
        <v>13000</v>
      </c>
      <c r="P539" s="322">
        <v>13000</v>
      </c>
      <c r="Q539" s="320">
        <v>12925</v>
      </c>
      <c r="R539" s="327">
        <v>12773.162</v>
      </c>
      <c r="S539" s="327">
        <v>12621.324000000001</v>
      </c>
      <c r="T539" s="327">
        <v>12469.486000000001</v>
      </c>
      <c r="U539" s="327">
        <v>12317.648000000001</v>
      </c>
      <c r="V539" s="327">
        <v>12165.810000000001</v>
      </c>
      <c r="W539" s="327">
        <v>12013.972000000002</v>
      </c>
      <c r="X539" s="327">
        <v>11862.134000000002</v>
      </c>
      <c r="Y539" s="327">
        <v>11710.296000000002</v>
      </c>
      <c r="Z539" s="327">
        <v>11558.458000000002</v>
      </c>
      <c r="AA539" s="320">
        <v>11406.620000000003</v>
      </c>
      <c r="AB539" s="327">
        <v>11238.850000000002</v>
      </c>
      <c r="AC539" s="327">
        <v>11071.080000000002</v>
      </c>
      <c r="AD539" s="327">
        <v>10903.310000000001</v>
      </c>
      <c r="AE539" s="327">
        <v>10735.54</v>
      </c>
      <c r="AF539" s="327">
        <v>10567.77</v>
      </c>
      <c r="AG539" s="322">
        <v>10400</v>
      </c>
      <c r="AH539" s="323">
        <v>0</v>
      </c>
      <c r="AI539" s="323">
        <v>0</v>
      </c>
      <c r="AJ539" s="323">
        <v>0</v>
      </c>
      <c r="AK539" s="323">
        <v>0</v>
      </c>
      <c r="AL539" s="323">
        <v>0</v>
      </c>
      <c r="AM539" s="323">
        <v>0</v>
      </c>
      <c r="AN539" s="323">
        <v>0</v>
      </c>
      <c r="AO539" s="323">
        <v>0</v>
      </c>
      <c r="AP539" s="323">
        <v>0</v>
      </c>
      <c r="AQ539" s="323">
        <v>0</v>
      </c>
      <c r="AR539" s="323">
        <v>0</v>
      </c>
      <c r="AS539" s="323">
        <v>0</v>
      </c>
      <c r="AT539" s="323">
        <v>0</v>
      </c>
      <c r="AU539" s="323">
        <v>0</v>
      </c>
      <c r="AV539" s="323">
        <v>0</v>
      </c>
      <c r="AW539" s="323">
        <v>0</v>
      </c>
      <c r="AX539" s="323">
        <v>0</v>
      </c>
      <c r="AY539" s="323">
        <v>0</v>
      </c>
      <c r="AZ539" s="323">
        <v>0</v>
      </c>
      <c r="BA539" s="323">
        <v>0</v>
      </c>
      <c r="BB539" s="323">
        <v>0</v>
      </c>
      <c r="BC539" s="323">
        <v>0</v>
      </c>
      <c r="BD539" s="323">
        <v>0</v>
      </c>
      <c r="BE539" s="323">
        <v>0</v>
      </c>
      <c r="BF539" s="323">
        <v>0</v>
      </c>
    </row>
    <row r="540" spans="6:58" s="283" customFormat="1">
      <c r="F540" s="284"/>
      <c r="G540" s="321">
        <v>31</v>
      </c>
      <c r="H540" s="322">
        <v>13000</v>
      </c>
      <c r="I540" s="322">
        <v>13000</v>
      </c>
      <c r="J540" s="322">
        <v>13000</v>
      </c>
      <c r="K540" s="322">
        <v>13000</v>
      </c>
      <c r="L540" s="322">
        <v>13000</v>
      </c>
      <c r="M540" s="322">
        <v>13000</v>
      </c>
      <c r="N540" s="322">
        <v>13000</v>
      </c>
      <c r="O540" s="322">
        <v>13000</v>
      </c>
      <c r="P540" s="322">
        <v>13000</v>
      </c>
      <c r="Q540" s="320">
        <v>12850</v>
      </c>
      <c r="R540" s="327">
        <v>12697.921</v>
      </c>
      <c r="S540" s="327">
        <v>12545.842000000001</v>
      </c>
      <c r="T540" s="327">
        <v>12393.763000000001</v>
      </c>
      <c r="U540" s="327">
        <v>12241.684000000001</v>
      </c>
      <c r="V540" s="327">
        <v>12089.605000000001</v>
      </c>
      <c r="W540" s="327">
        <v>11937.526000000002</v>
      </c>
      <c r="X540" s="327">
        <v>11785.447000000002</v>
      </c>
      <c r="Y540" s="327">
        <v>11633.368000000002</v>
      </c>
      <c r="Z540" s="327">
        <v>11481.289000000002</v>
      </c>
      <c r="AA540" s="320">
        <v>11329.210000000003</v>
      </c>
      <c r="AB540" s="327">
        <v>11174.168000000001</v>
      </c>
      <c r="AC540" s="327">
        <v>11019.126000000002</v>
      </c>
      <c r="AD540" s="327">
        <v>10864.084000000003</v>
      </c>
      <c r="AE540" s="327">
        <v>10709.042000000001</v>
      </c>
      <c r="AF540" s="327">
        <v>10554</v>
      </c>
      <c r="AG540" s="323">
        <v>0</v>
      </c>
      <c r="AH540" s="323">
        <v>0</v>
      </c>
      <c r="AI540" s="323">
        <v>0</v>
      </c>
      <c r="AJ540" s="323">
        <v>0</v>
      </c>
      <c r="AK540" s="323">
        <v>0</v>
      </c>
      <c r="AL540" s="323">
        <v>0</v>
      </c>
      <c r="AM540" s="323">
        <v>0</v>
      </c>
      <c r="AN540" s="323">
        <v>0</v>
      </c>
      <c r="AO540" s="323">
        <v>0</v>
      </c>
      <c r="AP540" s="323">
        <v>0</v>
      </c>
      <c r="AQ540" s="323">
        <v>0</v>
      </c>
      <c r="AR540" s="323">
        <v>0</v>
      </c>
      <c r="AS540" s="323">
        <v>0</v>
      </c>
      <c r="AT540" s="323">
        <v>0</v>
      </c>
      <c r="AU540" s="323">
        <v>0</v>
      </c>
      <c r="AV540" s="323">
        <v>0</v>
      </c>
      <c r="AW540" s="323">
        <v>0</v>
      </c>
      <c r="AX540" s="323">
        <v>0</v>
      </c>
      <c r="AY540" s="323">
        <v>0</v>
      </c>
      <c r="AZ540" s="323">
        <v>0</v>
      </c>
      <c r="BA540" s="323">
        <v>0</v>
      </c>
      <c r="BB540" s="323">
        <v>0</v>
      </c>
      <c r="BC540" s="323">
        <v>0</v>
      </c>
      <c r="BD540" s="323">
        <v>0</v>
      </c>
      <c r="BE540" s="323">
        <v>0</v>
      </c>
      <c r="BF540" s="323">
        <v>0</v>
      </c>
    </row>
    <row r="541" spans="6:58" s="283" customFormat="1">
      <c r="F541" s="284"/>
      <c r="G541" s="321">
        <v>32</v>
      </c>
      <c r="H541" s="322">
        <v>13000</v>
      </c>
      <c r="I541" s="322">
        <v>13000</v>
      </c>
      <c r="J541" s="322">
        <v>13000</v>
      </c>
      <c r="K541" s="322">
        <v>13000</v>
      </c>
      <c r="L541" s="322">
        <v>13000</v>
      </c>
      <c r="M541" s="322">
        <v>13000</v>
      </c>
      <c r="N541" s="322">
        <v>13000</v>
      </c>
      <c r="O541" s="322">
        <v>13000</v>
      </c>
      <c r="P541" s="320">
        <v>12927.32</v>
      </c>
      <c r="Q541" s="320">
        <v>12775</v>
      </c>
      <c r="R541" s="327">
        <v>12622.68</v>
      </c>
      <c r="S541" s="327">
        <v>12470.36</v>
      </c>
      <c r="T541" s="327">
        <v>12318.04</v>
      </c>
      <c r="U541" s="327">
        <v>12165.720000000001</v>
      </c>
      <c r="V541" s="327">
        <v>12013.400000000001</v>
      </c>
      <c r="W541" s="327">
        <v>11861.080000000002</v>
      </c>
      <c r="X541" s="327">
        <v>11708.760000000002</v>
      </c>
      <c r="Y541" s="327">
        <v>11556.440000000002</v>
      </c>
      <c r="Z541" s="327">
        <v>11404.120000000003</v>
      </c>
      <c r="AA541" s="320">
        <v>11251.800000000003</v>
      </c>
      <c r="AB541" s="327">
        <v>11109.640000000003</v>
      </c>
      <c r="AC541" s="327">
        <v>10967.480000000001</v>
      </c>
      <c r="AD541" s="327">
        <v>10825.32</v>
      </c>
      <c r="AE541" s="327">
        <v>10683.16</v>
      </c>
      <c r="AF541" s="327">
        <v>10541</v>
      </c>
      <c r="AG541" s="323">
        <v>0</v>
      </c>
      <c r="AH541" s="323">
        <v>0</v>
      </c>
      <c r="AI541" s="323">
        <v>0</v>
      </c>
      <c r="AJ541" s="323">
        <v>0</v>
      </c>
      <c r="AK541" s="323">
        <v>0</v>
      </c>
      <c r="AL541" s="323">
        <v>0</v>
      </c>
      <c r="AM541" s="323">
        <v>0</v>
      </c>
      <c r="AN541" s="323">
        <v>0</v>
      </c>
      <c r="AO541" s="323">
        <v>0</v>
      </c>
      <c r="AP541" s="323">
        <v>0</v>
      </c>
      <c r="AQ541" s="323">
        <v>0</v>
      </c>
      <c r="AR541" s="323">
        <v>0</v>
      </c>
      <c r="AS541" s="323">
        <v>0</v>
      </c>
      <c r="AT541" s="323">
        <v>0</v>
      </c>
      <c r="AU541" s="323">
        <v>0</v>
      </c>
      <c r="AV541" s="323">
        <v>0</v>
      </c>
      <c r="AW541" s="323">
        <v>0</v>
      </c>
      <c r="AX541" s="323">
        <v>0</v>
      </c>
      <c r="AY541" s="323">
        <v>0</v>
      </c>
      <c r="AZ541" s="323">
        <v>0</v>
      </c>
      <c r="BA541" s="323">
        <v>0</v>
      </c>
      <c r="BB541" s="323">
        <v>0</v>
      </c>
      <c r="BC541" s="323">
        <v>0</v>
      </c>
      <c r="BD541" s="323">
        <v>0</v>
      </c>
      <c r="BE541" s="323">
        <v>0</v>
      </c>
      <c r="BF541" s="323">
        <v>0</v>
      </c>
    </row>
    <row r="542" spans="6:58" s="283" customFormat="1">
      <c r="F542" s="284"/>
      <c r="G542" s="321">
        <v>33</v>
      </c>
      <c r="H542" s="322">
        <v>13000</v>
      </c>
      <c r="I542" s="322">
        <v>13000</v>
      </c>
      <c r="J542" s="322">
        <v>13000</v>
      </c>
      <c r="K542" s="322">
        <v>13000</v>
      </c>
      <c r="L542" s="322">
        <v>13000</v>
      </c>
      <c r="M542" s="322">
        <v>13000</v>
      </c>
      <c r="N542" s="322">
        <v>13000</v>
      </c>
      <c r="O542" s="322">
        <v>13000</v>
      </c>
      <c r="P542" s="320">
        <v>12852.561</v>
      </c>
      <c r="Q542" s="320">
        <v>12700</v>
      </c>
      <c r="R542" s="327">
        <v>12547.439</v>
      </c>
      <c r="S542" s="327">
        <v>12394.878000000001</v>
      </c>
      <c r="T542" s="327">
        <v>12242.317000000001</v>
      </c>
      <c r="U542" s="327">
        <v>12089.756000000001</v>
      </c>
      <c r="V542" s="327">
        <v>11937.195000000002</v>
      </c>
      <c r="W542" s="327">
        <v>11784.634000000002</v>
      </c>
      <c r="X542" s="327">
        <v>11632.073000000002</v>
      </c>
      <c r="Y542" s="327">
        <v>11479.512000000002</v>
      </c>
      <c r="Z542" s="327">
        <v>11326.951000000003</v>
      </c>
      <c r="AA542" s="320">
        <v>11174.390000000003</v>
      </c>
      <c r="AB542" s="327">
        <v>11019.512000000002</v>
      </c>
      <c r="AC542" s="327">
        <v>10864.634000000002</v>
      </c>
      <c r="AD542" s="327">
        <v>10709.756000000001</v>
      </c>
      <c r="AE542" s="327">
        <v>10554.878000000001</v>
      </c>
      <c r="AF542" s="322">
        <v>10400</v>
      </c>
      <c r="AG542" s="323">
        <v>0</v>
      </c>
      <c r="AH542" s="323">
        <v>0</v>
      </c>
      <c r="AI542" s="323">
        <v>0</v>
      </c>
      <c r="AJ542" s="323">
        <v>0</v>
      </c>
      <c r="AK542" s="323">
        <v>0</v>
      </c>
      <c r="AL542" s="323">
        <v>0</v>
      </c>
      <c r="AM542" s="323">
        <v>0</v>
      </c>
      <c r="AN542" s="323">
        <v>0</v>
      </c>
      <c r="AO542" s="323">
        <v>0</v>
      </c>
      <c r="AP542" s="323">
        <v>0</v>
      </c>
      <c r="AQ542" s="323">
        <v>0</v>
      </c>
      <c r="AR542" s="323">
        <v>0</v>
      </c>
      <c r="AS542" s="323">
        <v>0</v>
      </c>
      <c r="AT542" s="323">
        <v>0</v>
      </c>
      <c r="AU542" s="323">
        <v>0</v>
      </c>
      <c r="AV542" s="323">
        <v>0</v>
      </c>
      <c r="AW542" s="323">
        <v>0</v>
      </c>
      <c r="AX542" s="323">
        <v>0</v>
      </c>
      <c r="AY542" s="323">
        <v>0</v>
      </c>
      <c r="AZ542" s="323">
        <v>0</v>
      </c>
      <c r="BA542" s="323">
        <v>0</v>
      </c>
      <c r="BB542" s="323">
        <v>0</v>
      </c>
      <c r="BC542" s="323">
        <v>0</v>
      </c>
      <c r="BD542" s="323">
        <v>0</v>
      </c>
      <c r="BE542" s="323">
        <v>0</v>
      </c>
      <c r="BF542" s="323">
        <v>0</v>
      </c>
    </row>
    <row r="543" spans="6:58" s="283" customFormat="1">
      <c r="F543" s="284"/>
      <c r="G543" s="321">
        <v>34</v>
      </c>
      <c r="H543" s="322">
        <v>13000</v>
      </c>
      <c r="I543" s="322">
        <v>13000</v>
      </c>
      <c r="J543" s="322">
        <v>13000</v>
      </c>
      <c r="K543" s="322">
        <v>13000</v>
      </c>
      <c r="L543" s="322">
        <v>13000</v>
      </c>
      <c r="M543" s="322">
        <v>13000</v>
      </c>
      <c r="N543" s="322">
        <v>13000</v>
      </c>
      <c r="O543" s="320">
        <v>12930.603999999999</v>
      </c>
      <c r="P543" s="320">
        <v>12777.802</v>
      </c>
      <c r="Q543" s="320">
        <v>12625</v>
      </c>
      <c r="R543" s="327">
        <v>12472.198</v>
      </c>
      <c r="S543" s="327">
        <v>12319.396000000001</v>
      </c>
      <c r="T543" s="327">
        <v>12166.594000000001</v>
      </c>
      <c r="U543" s="327">
        <v>12013.792000000001</v>
      </c>
      <c r="V543" s="327">
        <v>11860.990000000002</v>
      </c>
      <c r="W543" s="327">
        <v>11708.188000000002</v>
      </c>
      <c r="X543" s="327">
        <v>11555.386000000002</v>
      </c>
      <c r="Y543" s="327">
        <v>11402.584000000003</v>
      </c>
      <c r="Z543" s="327">
        <v>11249.782000000003</v>
      </c>
      <c r="AA543" s="320">
        <v>11096.980000000003</v>
      </c>
      <c r="AB543" s="327">
        <v>10957.485000000002</v>
      </c>
      <c r="AC543" s="327">
        <v>10817.990000000002</v>
      </c>
      <c r="AD543" s="327">
        <v>10678.495000000001</v>
      </c>
      <c r="AE543" s="327">
        <v>10539</v>
      </c>
      <c r="AF543" s="323">
        <v>0</v>
      </c>
      <c r="AG543" s="323">
        <v>0</v>
      </c>
      <c r="AH543" s="323">
        <v>0</v>
      </c>
      <c r="AI543" s="323">
        <v>0</v>
      </c>
      <c r="AJ543" s="323">
        <v>0</v>
      </c>
      <c r="AK543" s="323">
        <v>0</v>
      </c>
      <c r="AL543" s="323">
        <v>0</v>
      </c>
      <c r="AM543" s="323">
        <v>0</v>
      </c>
      <c r="AN543" s="323">
        <v>0</v>
      </c>
      <c r="AO543" s="323">
        <v>0</v>
      </c>
      <c r="AP543" s="323">
        <v>0</v>
      </c>
      <c r="AQ543" s="323">
        <v>0</v>
      </c>
      <c r="AR543" s="323">
        <v>0</v>
      </c>
      <c r="AS543" s="323">
        <v>0</v>
      </c>
      <c r="AT543" s="323">
        <v>0</v>
      </c>
      <c r="AU543" s="323">
        <v>0</v>
      </c>
      <c r="AV543" s="323">
        <v>0</v>
      </c>
      <c r="AW543" s="323">
        <v>0</v>
      </c>
      <c r="AX543" s="323">
        <v>0</v>
      </c>
      <c r="AY543" s="323">
        <v>0</v>
      </c>
      <c r="AZ543" s="323">
        <v>0</v>
      </c>
      <c r="BA543" s="323">
        <v>0</v>
      </c>
      <c r="BB543" s="323">
        <v>0</v>
      </c>
      <c r="BC543" s="323">
        <v>0</v>
      </c>
      <c r="BD543" s="323">
        <v>0</v>
      </c>
      <c r="BE543" s="323">
        <v>0</v>
      </c>
      <c r="BF543" s="323">
        <v>0</v>
      </c>
    </row>
    <row r="544" spans="6:58" s="283" customFormat="1">
      <c r="F544" s="284"/>
      <c r="G544" s="321">
        <v>35</v>
      </c>
      <c r="H544" s="322">
        <v>13000</v>
      </c>
      <c r="I544" s="322">
        <v>13000</v>
      </c>
      <c r="J544" s="322">
        <v>13000</v>
      </c>
      <c r="K544" s="322">
        <v>13000</v>
      </c>
      <c r="L544" s="322">
        <v>13000</v>
      </c>
      <c r="M544" s="322">
        <v>13000</v>
      </c>
      <c r="N544" s="322">
        <v>13000</v>
      </c>
      <c r="O544" s="320">
        <v>12856.085999999999</v>
      </c>
      <c r="P544" s="320">
        <v>12703.043</v>
      </c>
      <c r="Q544" s="320">
        <v>12550</v>
      </c>
      <c r="R544" s="327">
        <v>12396.957</v>
      </c>
      <c r="S544" s="327">
        <v>12243.914000000001</v>
      </c>
      <c r="T544" s="327">
        <v>12090.871000000001</v>
      </c>
      <c r="U544" s="327">
        <v>11937.828000000001</v>
      </c>
      <c r="V544" s="327">
        <v>11784.785000000002</v>
      </c>
      <c r="W544" s="327">
        <v>11631.742000000002</v>
      </c>
      <c r="X544" s="327">
        <v>11478.699000000002</v>
      </c>
      <c r="Y544" s="327">
        <v>11325.656000000003</v>
      </c>
      <c r="Z544" s="327">
        <v>11172.613000000003</v>
      </c>
      <c r="AA544" s="320">
        <v>11019.570000000003</v>
      </c>
      <c r="AB544" s="327">
        <v>10864.677500000002</v>
      </c>
      <c r="AC544" s="327">
        <v>10709.785000000002</v>
      </c>
      <c r="AD544" s="327">
        <v>10554.892500000002</v>
      </c>
      <c r="AE544" s="322">
        <v>10400</v>
      </c>
      <c r="AF544" s="323">
        <v>0</v>
      </c>
      <c r="AG544" s="323">
        <v>0</v>
      </c>
      <c r="AH544" s="323">
        <v>0</v>
      </c>
      <c r="AI544" s="323">
        <v>0</v>
      </c>
      <c r="AJ544" s="323">
        <v>0</v>
      </c>
      <c r="AK544" s="323">
        <v>0</v>
      </c>
      <c r="AL544" s="323">
        <v>0</v>
      </c>
      <c r="AM544" s="323">
        <v>0</v>
      </c>
      <c r="AN544" s="323">
        <v>0</v>
      </c>
      <c r="AO544" s="323">
        <v>0</v>
      </c>
      <c r="AP544" s="323">
        <v>0</v>
      </c>
      <c r="AQ544" s="323">
        <v>0</v>
      </c>
      <c r="AR544" s="323">
        <v>0</v>
      </c>
      <c r="AS544" s="323">
        <v>0</v>
      </c>
      <c r="AT544" s="323">
        <v>0</v>
      </c>
      <c r="AU544" s="323">
        <v>0</v>
      </c>
      <c r="AV544" s="323">
        <v>0</v>
      </c>
      <c r="AW544" s="323">
        <v>0</v>
      </c>
      <c r="AX544" s="323">
        <v>0</v>
      </c>
      <c r="AY544" s="323">
        <v>0</v>
      </c>
      <c r="AZ544" s="323">
        <v>0</v>
      </c>
      <c r="BA544" s="323">
        <v>0</v>
      </c>
      <c r="BB544" s="323">
        <v>0</v>
      </c>
      <c r="BC544" s="323">
        <v>0</v>
      </c>
      <c r="BD544" s="323">
        <v>0</v>
      </c>
      <c r="BE544" s="323">
        <v>0</v>
      </c>
      <c r="BF544" s="323">
        <v>0</v>
      </c>
    </row>
    <row r="545" spans="6:58" s="283" customFormat="1">
      <c r="F545" s="284"/>
      <c r="G545" s="321">
        <v>36</v>
      </c>
      <c r="H545" s="322">
        <v>13000</v>
      </c>
      <c r="I545" s="322">
        <v>13000</v>
      </c>
      <c r="J545" s="322">
        <v>13000</v>
      </c>
      <c r="K545" s="322">
        <v>13000</v>
      </c>
      <c r="L545" s="322">
        <v>13000</v>
      </c>
      <c r="M545" s="322">
        <v>13000</v>
      </c>
      <c r="N545" s="320">
        <v>12934.851999999999</v>
      </c>
      <c r="O545" s="320">
        <v>12781.567999999999</v>
      </c>
      <c r="P545" s="320">
        <v>12628.284</v>
      </c>
      <c r="Q545" s="320">
        <v>12475</v>
      </c>
      <c r="R545" s="327">
        <v>12321.716</v>
      </c>
      <c r="S545" s="327">
        <v>12168.432000000001</v>
      </c>
      <c r="T545" s="327">
        <v>12015.148000000001</v>
      </c>
      <c r="U545" s="327">
        <v>11861.864000000001</v>
      </c>
      <c r="V545" s="327">
        <v>11708.580000000002</v>
      </c>
      <c r="W545" s="327">
        <v>11555.296000000002</v>
      </c>
      <c r="X545" s="327">
        <v>11402.012000000002</v>
      </c>
      <c r="Y545" s="327">
        <v>11248.728000000003</v>
      </c>
      <c r="Z545" s="327">
        <v>11095.444000000003</v>
      </c>
      <c r="AA545" s="320">
        <v>10942.160000000003</v>
      </c>
      <c r="AB545" s="327">
        <v>10806.440000000002</v>
      </c>
      <c r="AC545" s="327">
        <v>10670.720000000001</v>
      </c>
      <c r="AD545" s="327">
        <v>10535</v>
      </c>
      <c r="AE545" s="323">
        <v>0</v>
      </c>
      <c r="AF545" s="323">
        <v>0</v>
      </c>
      <c r="AG545" s="323">
        <v>0</v>
      </c>
      <c r="AH545" s="323">
        <v>0</v>
      </c>
      <c r="AI545" s="323">
        <v>0</v>
      </c>
      <c r="AJ545" s="323">
        <v>0</v>
      </c>
      <c r="AK545" s="323">
        <v>0</v>
      </c>
      <c r="AL545" s="323">
        <v>0</v>
      </c>
      <c r="AM545" s="323">
        <v>0</v>
      </c>
      <c r="AN545" s="323">
        <v>0</v>
      </c>
      <c r="AO545" s="323">
        <v>0</v>
      </c>
      <c r="AP545" s="323">
        <v>0</v>
      </c>
      <c r="AQ545" s="323">
        <v>0</v>
      </c>
      <c r="AR545" s="323">
        <v>0</v>
      </c>
      <c r="AS545" s="323">
        <v>0</v>
      </c>
      <c r="AT545" s="323">
        <v>0</v>
      </c>
      <c r="AU545" s="323">
        <v>0</v>
      </c>
      <c r="AV545" s="323">
        <v>0</v>
      </c>
      <c r="AW545" s="323">
        <v>0</v>
      </c>
      <c r="AX545" s="323">
        <v>0</v>
      </c>
      <c r="AY545" s="323">
        <v>0</v>
      </c>
      <c r="AZ545" s="323">
        <v>0</v>
      </c>
      <c r="BA545" s="323">
        <v>0</v>
      </c>
      <c r="BB545" s="323">
        <v>0</v>
      </c>
      <c r="BC545" s="323">
        <v>0</v>
      </c>
      <c r="BD545" s="323">
        <v>0</v>
      </c>
      <c r="BE545" s="323">
        <v>0</v>
      </c>
      <c r="BF545" s="323">
        <v>0</v>
      </c>
    </row>
    <row r="546" spans="6:58" s="283" customFormat="1">
      <c r="F546" s="284"/>
      <c r="G546" s="321">
        <v>37</v>
      </c>
      <c r="H546" s="322">
        <v>13000</v>
      </c>
      <c r="I546" s="322">
        <v>13000</v>
      </c>
      <c r="J546" s="322">
        <v>13000</v>
      </c>
      <c r="K546" s="322">
        <v>13000</v>
      </c>
      <c r="L546" s="322">
        <v>13000</v>
      </c>
      <c r="M546" s="322">
        <v>13000</v>
      </c>
      <c r="N546" s="320">
        <v>12860.574999999999</v>
      </c>
      <c r="O546" s="320">
        <v>12707.05</v>
      </c>
      <c r="P546" s="320">
        <v>12553.525</v>
      </c>
      <c r="Q546" s="320">
        <v>12400</v>
      </c>
      <c r="R546" s="327">
        <v>12246.475</v>
      </c>
      <c r="S546" s="327">
        <v>12092.95</v>
      </c>
      <c r="T546" s="327">
        <v>11939.425000000001</v>
      </c>
      <c r="U546" s="327">
        <v>11785.900000000001</v>
      </c>
      <c r="V546" s="327">
        <v>11632.375000000002</v>
      </c>
      <c r="W546" s="327">
        <v>11478.850000000002</v>
      </c>
      <c r="X546" s="327">
        <v>11325.325000000003</v>
      </c>
      <c r="Y546" s="327">
        <v>11171.800000000003</v>
      </c>
      <c r="Z546" s="327">
        <v>11018.275000000003</v>
      </c>
      <c r="AA546" s="320">
        <v>10864.750000000004</v>
      </c>
      <c r="AB546" s="327">
        <v>10709.833333333336</v>
      </c>
      <c r="AC546" s="327">
        <v>10554.916666666668</v>
      </c>
      <c r="AD546" s="322">
        <v>10400</v>
      </c>
      <c r="AE546" s="323">
        <v>0</v>
      </c>
      <c r="AF546" s="323">
        <v>0</v>
      </c>
      <c r="AG546" s="323">
        <v>0</v>
      </c>
      <c r="AH546" s="323">
        <v>0</v>
      </c>
      <c r="AI546" s="323">
        <v>0</v>
      </c>
      <c r="AJ546" s="323">
        <v>0</v>
      </c>
      <c r="AK546" s="323">
        <v>0</v>
      </c>
      <c r="AL546" s="323">
        <v>0</v>
      </c>
      <c r="AM546" s="323">
        <v>0</v>
      </c>
      <c r="AN546" s="323">
        <v>0</v>
      </c>
      <c r="AO546" s="323">
        <v>0</v>
      </c>
      <c r="AP546" s="323">
        <v>0</v>
      </c>
      <c r="AQ546" s="323">
        <v>0</v>
      </c>
      <c r="AR546" s="323">
        <v>0</v>
      </c>
      <c r="AS546" s="323">
        <v>0</v>
      </c>
      <c r="AT546" s="323">
        <v>0</v>
      </c>
      <c r="AU546" s="323">
        <v>0</v>
      </c>
      <c r="AV546" s="323">
        <v>0</v>
      </c>
      <c r="AW546" s="323">
        <v>0</v>
      </c>
      <c r="AX546" s="323">
        <v>0</v>
      </c>
      <c r="AY546" s="323">
        <v>0</v>
      </c>
      <c r="AZ546" s="323">
        <v>0</v>
      </c>
      <c r="BA546" s="323">
        <v>0</v>
      </c>
      <c r="BB546" s="323">
        <v>0</v>
      </c>
      <c r="BC546" s="323">
        <v>0</v>
      </c>
      <c r="BD546" s="323">
        <v>0</v>
      </c>
      <c r="BE546" s="323">
        <v>0</v>
      </c>
      <c r="BF546" s="323">
        <v>0</v>
      </c>
    </row>
    <row r="547" spans="6:58" s="283" customFormat="1">
      <c r="F547" s="284"/>
      <c r="G547" s="321">
        <v>38</v>
      </c>
      <c r="H547" s="322">
        <v>13000</v>
      </c>
      <c r="I547" s="322">
        <v>13000</v>
      </c>
      <c r="J547" s="322">
        <v>13000</v>
      </c>
      <c r="K547" s="322">
        <v>13000</v>
      </c>
      <c r="L547" s="322">
        <v>13000</v>
      </c>
      <c r="M547" s="320">
        <v>12940.063999999998</v>
      </c>
      <c r="N547" s="320">
        <v>12786.297999999999</v>
      </c>
      <c r="O547" s="320">
        <v>12632.531999999999</v>
      </c>
      <c r="P547" s="320">
        <v>12478.766</v>
      </c>
      <c r="Q547" s="320">
        <v>12325</v>
      </c>
      <c r="R547" s="327">
        <v>12171.234</v>
      </c>
      <c r="S547" s="327">
        <v>12017.468000000001</v>
      </c>
      <c r="T547" s="327">
        <v>11863.702000000001</v>
      </c>
      <c r="U547" s="327">
        <v>11709.936000000002</v>
      </c>
      <c r="V547" s="327">
        <v>11556.170000000002</v>
      </c>
      <c r="W547" s="327">
        <v>11402.404000000002</v>
      </c>
      <c r="X547" s="327">
        <v>11248.638000000003</v>
      </c>
      <c r="Y547" s="327">
        <v>11094.872000000003</v>
      </c>
      <c r="Z547" s="327">
        <v>10941.106000000003</v>
      </c>
      <c r="AA547" s="320">
        <v>10787.340000000004</v>
      </c>
      <c r="AB547" s="327">
        <v>10658.170000000002</v>
      </c>
      <c r="AC547" s="327">
        <v>10529</v>
      </c>
      <c r="AD547" s="323">
        <v>0</v>
      </c>
      <c r="AE547" s="323">
        <v>0</v>
      </c>
      <c r="AF547" s="323">
        <v>0</v>
      </c>
      <c r="AG547" s="323">
        <v>0</v>
      </c>
      <c r="AH547" s="323">
        <v>0</v>
      </c>
      <c r="AI547" s="323">
        <v>0</v>
      </c>
      <c r="AJ547" s="323">
        <v>0</v>
      </c>
      <c r="AK547" s="323">
        <v>0</v>
      </c>
      <c r="AL547" s="323">
        <v>0</v>
      </c>
      <c r="AM547" s="323">
        <v>0</v>
      </c>
      <c r="AN547" s="323">
        <v>0</v>
      </c>
      <c r="AO547" s="323">
        <v>0</v>
      </c>
      <c r="AP547" s="323">
        <v>0</v>
      </c>
      <c r="AQ547" s="323">
        <v>0</v>
      </c>
      <c r="AR547" s="323">
        <v>0</v>
      </c>
      <c r="AS547" s="323">
        <v>0</v>
      </c>
      <c r="AT547" s="323">
        <v>0</v>
      </c>
      <c r="AU547" s="323">
        <v>0</v>
      </c>
      <c r="AV547" s="323">
        <v>0</v>
      </c>
      <c r="AW547" s="323">
        <v>0</v>
      </c>
      <c r="AX547" s="323">
        <v>0</v>
      </c>
      <c r="AY547" s="323">
        <v>0</v>
      </c>
      <c r="AZ547" s="323">
        <v>0</v>
      </c>
      <c r="BA547" s="323">
        <v>0</v>
      </c>
      <c r="BB547" s="323">
        <v>0</v>
      </c>
      <c r="BC547" s="323">
        <v>0</v>
      </c>
      <c r="BD547" s="323">
        <v>0</v>
      </c>
      <c r="BE547" s="323">
        <v>0</v>
      </c>
      <c r="BF547" s="323">
        <v>0</v>
      </c>
    </row>
    <row r="548" spans="6:58" s="283" customFormat="1">
      <c r="F548" s="284"/>
      <c r="G548" s="321">
        <v>39</v>
      </c>
      <c r="H548" s="322">
        <v>13000</v>
      </c>
      <c r="I548" s="322">
        <v>13000</v>
      </c>
      <c r="J548" s="322">
        <v>13000</v>
      </c>
      <c r="K548" s="322">
        <v>13000</v>
      </c>
      <c r="L548" s="322">
        <v>13000</v>
      </c>
      <c r="M548" s="320">
        <v>12866.027999999998</v>
      </c>
      <c r="N548" s="320">
        <v>12712.020999999999</v>
      </c>
      <c r="O548" s="320">
        <v>12558.013999999999</v>
      </c>
      <c r="P548" s="320">
        <v>12404.007</v>
      </c>
      <c r="Q548" s="320">
        <v>12250</v>
      </c>
      <c r="R548" s="327">
        <v>12095.993</v>
      </c>
      <c r="S548" s="327">
        <v>11941.986000000001</v>
      </c>
      <c r="T548" s="327">
        <v>11787.979000000001</v>
      </c>
      <c r="U548" s="327">
        <v>11633.972000000002</v>
      </c>
      <c r="V548" s="327">
        <v>11479.965000000002</v>
      </c>
      <c r="W548" s="327">
        <v>11325.958000000002</v>
      </c>
      <c r="X548" s="327">
        <v>11171.951000000003</v>
      </c>
      <c r="Y548" s="327">
        <v>11017.944000000003</v>
      </c>
      <c r="Z548" s="327">
        <v>10863.937000000004</v>
      </c>
      <c r="AA548" s="320">
        <v>10709.930000000004</v>
      </c>
      <c r="AB548" s="327">
        <v>10554.965000000002</v>
      </c>
      <c r="AC548" s="322">
        <v>10400</v>
      </c>
      <c r="AD548" s="323">
        <v>0</v>
      </c>
      <c r="AE548" s="323">
        <v>0</v>
      </c>
      <c r="AF548" s="323">
        <v>0</v>
      </c>
      <c r="AG548" s="323">
        <v>0</v>
      </c>
      <c r="AH548" s="323">
        <v>0</v>
      </c>
      <c r="AI548" s="323">
        <v>0</v>
      </c>
      <c r="AJ548" s="323">
        <v>0</v>
      </c>
      <c r="AK548" s="323">
        <v>0</v>
      </c>
      <c r="AL548" s="323">
        <v>0</v>
      </c>
      <c r="AM548" s="323">
        <v>0</v>
      </c>
      <c r="AN548" s="323">
        <v>0</v>
      </c>
      <c r="AO548" s="323">
        <v>0</v>
      </c>
      <c r="AP548" s="323">
        <v>0</v>
      </c>
      <c r="AQ548" s="323">
        <v>0</v>
      </c>
      <c r="AR548" s="323">
        <v>0</v>
      </c>
      <c r="AS548" s="323">
        <v>0</v>
      </c>
      <c r="AT548" s="323">
        <v>0</v>
      </c>
      <c r="AU548" s="323">
        <v>0</v>
      </c>
      <c r="AV548" s="323">
        <v>0</v>
      </c>
      <c r="AW548" s="323">
        <v>0</v>
      </c>
      <c r="AX548" s="323">
        <v>0</v>
      </c>
      <c r="AY548" s="323">
        <v>0</v>
      </c>
      <c r="AZ548" s="323">
        <v>0</v>
      </c>
      <c r="BA548" s="323">
        <v>0</v>
      </c>
      <c r="BB548" s="323">
        <v>0</v>
      </c>
      <c r="BC548" s="323">
        <v>0</v>
      </c>
      <c r="BD548" s="323">
        <v>0</v>
      </c>
      <c r="BE548" s="323">
        <v>0</v>
      </c>
      <c r="BF548" s="323">
        <v>0</v>
      </c>
    </row>
    <row r="549" spans="6:58" s="283" customFormat="1">
      <c r="F549" s="284"/>
      <c r="G549" s="321">
        <v>40</v>
      </c>
      <c r="H549" s="322">
        <v>13000</v>
      </c>
      <c r="I549" s="322">
        <v>13000</v>
      </c>
      <c r="J549" s="322">
        <v>13000</v>
      </c>
      <c r="K549" s="322">
        <v>13000</v>
      </c>
      <c r="L549" s="320">
        <v>12946.239999999998</v>
      </c>
      <c r="M549" s="320">
        <v>12791.991999999998</v>
      </c>
      <c r="N549" s="320">
        <v>12637.743999999999</v>
      </c>
      <c r="O549" s="320">
        <v>12483.495999999999</v>
      </c>
      <c r="P549" s="320">
        <v>12329.248</v>
      </c>
      <c r="Q549" s="320">
        <v>12175</v>
      </c>
      <c r="R549" s="327">
        <v>12020.752</v>
      </c>
      <c r="S549" s="327">
        <v>11866.504000000001</v>
      </c>
      <c r="T549" s="327">
        <v>11712.256000000001</v>
      </c>
      <c r="U549" s="327">
        <v>11558.008000000002</v>
      </c>
      <c r="V549" s="327">
        <v>11403.760000000002</v>
      </c>
      <c r="W549" s="327">
        <v>11249.512000000002</v>
      </c>
      <c r="X549" s="327">
        <v>11095.264000000003</v>
      </c>
      <c r="Y549" s="327">
        <v>10941.016000000003</v>
      </c>
      <c r="Z549" s="327">
        <v>10786.768000000004</v>
      </c>
      <c r="AA549" s="320">
        <v>10632.520000000004</v>
      </c>
      <c r="AB549" s="327">
        <v>10516</v>
      </c>
      <c r="AC549" s="323">
        <v>0</v>
      </c>
      <c r="AD549" s="323">
        <v>0</v>
      </c>
      <c r="AE549" s="323">
        <v>0</v>
      </c>
      <c r="AF549" s="323">
        <v>0</v>
      </c>
      <c r="AG549" s="323">
        <v>0</v>
      </c>
      <c r="AH549" s="323">
        <v>0</v>
      </c>
      <c r="AI549" s="323">
        <v>0</v>
      </c>
      <c r="AJ549" s="323">
        <v>0</v>
      </c>
      <c r="AK549" s="323">
        <v>0</v>
      </c>
      <c r="AL549" s="323">
        <v>0</v>
      </c>
      <c r="AM549" s="323">
        <v>0</v>
      </c>
      <c r="AN549" s="323">
        <v>0</v>
      </c>
      <c r="AO549" s="323">
        <v>0</v>
      </c>
      <c r="AP549" s="323">
        <v>0</v>
      </c>
      <c r="AQ549" s="323">
        <v>0</v>
      </c>
      <c r="AR549" s="323">
        <v>0</v>
      </c>
      <c r="AS549" s="323">
        <v>0</v>
      </c>
      <c r="AT549" s="323">
        <v>0</v>
      </c>
      <c r="AU549" s="323">
        <v>0</v>
      </c>
      <c r="AV549" s="323">
        <v>0</v>
      </c>
      <c r="AW549" s="323">
        <v>0</v>
      </c>
      <c r="AX549" s="323">
        <v>0</v>
      </c>
      <c r="AY549" s="323">
        <v>0</v>
      </c>
      <c r="AZ549" s="323">
        <v>0</v>
      </c>
      <c r="BA549" s="323">
        <v>0</v>
      </c>
      <c r="BB549" s="323">
        <v>0</v>
      </c>
      <c r="BC549" s="323">
        <v>0</v>
      </c>
      <c r="BD549" s="323">
        <v>0</v>
      </c>
      <c r="BE549" s="323">
        <v>0</v>
      </c>
      <c r="BF549" s="323">
        <v>0</v>
      </c>
    </row>
    <row r="550" spans="6:58" s="283" customFormat="1">
      <c r="F550" s="284"/>
      <c r="G550" s="321">
        <v>41</v>
      </c>
      <c r="H550" s="322">
        <v>13000</v>
      </c>
      <c r="I550" s="322">
        <v>13000</v>
      </c>
      <c r="J550" s="322">
        <v>13000</v>
      </c>
      <c r="K550" s="322">
        <v>13000</v>
      </c>
      <c r="L550" s="320">
        <v>12872.444999999998</v>
      </c>
      <c r="M550" s="320">
        <v>12717.955999999998</v>
      </c>
      <c r="N550" s="320">
        <v>12563.466999999999</v>
      </c>
      <c r="O550" s="320">
        <v>12408.977999999999</v>
      </c>
      <c r="P550" s="320">
        <v>12254.489</v>
      </c>
      <c r="Q550" s="320">
        <v>12100</v>
      </c>
      <c r="R550" s="327">
        <v>11945.511</v>
      </c>
      <c r="S550" s="327">
        <v>11791.022000000001</v>
      </c>
      <c r="T550" s="327">
        <v>11636.533000000001</v>
      </c>
      <c r="U550" s="327">
        <v>11482.044000000002</v>
      </c>
      <c r="V550" s="327">
        <v>11327.555000000002</v>
      </c>
      <c r="W550" s="327">
        <v>11173.066000000003</v>
      </c>
      <c r="X550" s="327">
        <v>11018.577000000003</v>
      </c>
      <c r="Y550" s="327">
        <v>10864.088000000003</v>
      </c>
      <c r="Z550" s="327">
        <v>10709.599000000004</v>
      </c>
      <c r="AA550" s="320">
        <v>10555.110000000004</v>
      </c>
      <c r="AB550" s="322">
        <v>10400</v>
      </c>
      <c r="AC550" s="323">
        <v>0</v>
      </c>
      <c r="AD550" s="323">
        <v>0</v>
      </c>
      <c r="AE550" s="323">
        <v>0</v>
      </c>
      <c r="AF550" s="323">
        <v>0</v>
      </c>
      <c r="AG550" s="323">
        <v>0</v>
      </c>
      <c r="AH550" s="323">
        <v>0</v>
      </c>
      <c r="AI550" s="323">
        <v>0</v>
      </c>
      <c r="AJ550" s="323">
        <v>0</v>
      </c>
      <c r="AK550" s="323">
        <v>0</v>
      </c>
      <c r="AL550" s="323">
        <v>0</v>
      </c>
      <c r="AM550" s="323">
        <v>0</v>
      </c>
      <c r="AN550" s="323">
        <v>0</v>
      </c>
      <c r="AO550" s="323">
        <v>0</v>
      </c>
      <c r="AP550" s="323">
        <v>0</v>
      </c>
      <c r="AQ550" s="323">
        <v>0</v>
      </c>
      <c r="AR550" s="323">
        <v>0</v>
      </c>
      <c r="AS550" s="323">
        <v>0</v>
      </c>
      <c r="AT550" s="323">
        <v>0</v>
      </c>
      <c r="AU550" s="323">
        <v>0</v>
      </c>
      <c r="AV550" s="323">
        <v>0</v>
      </c>
      <c r="AW550" s="323">
        <v>0</v>
      </c>
      <c r="AX550" s="323">
        <v>0</v>
      </c>
      <c r="AY550" s="323">
        <v>0</v>
      </c>
      <c r="AZ550" s="323">
        <v>0</v>
      </c>
      <c r="BA550" s="323">
        <v>0</v>
      </c>
      <c r="BB550" s="323">
        <v>0</v>
      </c>
      <c r="BC550" s="323">
        <v>0</v>
      </c>
      <c r="BD550" s="323">
        <v>0</v>
      </c>
      <c r="BE550" s="323">
        <v>0</v>
      </c>
      <c r="BF550" s="323">
        <v>0</v>
      </c>
    </row>
    <row r="551" spans="6:58" s="283" customFormat="1">
      <c r="F551" s="284"/>
      <c r="G551" s="321">
        <v>42</v>
      </c>
      <c r="H551" s="322">
        <v>13000</v>
      </c>
      <c r="I551" s="322">
        <v>13000</v>
      </c>
      <c r="J551" s="322">
        <v>13000</v>
      </c>
      <c r="K551" s="320">
        <v>12953.379999999997</v>
      </c>
      <c r="L551" s="320">
        <v>12798.649999999998</v>
      </c>
      <c r="M551" s="320">
        <v>12643.919999999998</v>
      </c>
      <c r="N551" s="320">
        <v>12489.189999999999</v>
      </c>
      <c r="O551" s="320">
        <v>12334.46</v>
      </c>
      <c r="P551" s="320">
        <v>12179.73</v>
      </c>
      <c r="Q551" s="320">
        <v>12025</v>
      </c>
      <c r="R551" s="327">
        <v>11870.27</v>
      </c>
      <c r="S551" s="327">
        <v>11715.54</v>
      </c>
      <c r="T551" s="327">
        <v>11560.810000000001</v>
      </c>
      <c r="U551" s="327">
        <v>11406.080000000002</v>
      </c>
      <c r="V551" s="327">
        <v>11251.350000000002</v>
      </c>
      <c r="W551" s="327">
        <v>11096.620000000003</v>
      </c>
      <c r="X551" s="327">
        <v>10941.890000000003</v>
      </c>
      <c r="Y551" s="327">
        <v>10787.160000000003</v>
      </c>
      <c r="Z551" s="327">
        <v>10632.430000000004</v>
      </c>
      <c r="AA551" s="320">
        <v>10477.700000000004</v>
      </c>
      <c r="AB551" s="323">
        <v>0</v>
      </c>
      <c r="AC551" s="323">
        <v>0</v>
      </c>
      <c r="AD551" s="323">
        <v>0</v>
      </c>
      <c r="AE551" s="323">
        <v>0</v>
      </c>
      <c r="AF551" s="323">
        <v>0</v>
      </c>
      <c r="AG551" s="323">
        <v>0</v>
      </c>
      <c r="AH551" s="323">
        <v>0</v>
      </c>
      <c r="AI551" s="323">
        <v>0</v>
      </c>
      <c r="AJ551" s="323">
        <v>0</v>
      </c>
      <c r="AK551" s="323">
        <v>0</v>
      </c>
      <c r="AL551" s="323">
        <v>0</v>
      </c>
      <c r="AM551" s="323">
        <v>0</v>
      </c>
      <c r="AN551" s="323">
        <v>0</v>
      </c>
      <c r="AO551" s="323">
        <v>0</v>
      </c>
      <c r="AP551" s="323">
        <v>0</v>
      </c>
      <c r="AQ551" s="323">
        <v>0</v>
      </c>
      <c r="AR551" s="323">
        <v>0</v>
      </c>
      <c r="AS551" s="323">
        <v>0</v>
      </c>
      <c r="AT551" s="323">
        <v>0</v>
      </c>
      <c r="AU551" s="323">
        <v>0</v>
      </c>
      <c r="AV551" s="323">
        <v>0</v>
      </c>
      <c r="AW551" s="323">
        <v>0</v>
      </c>
      <c r="AX551" s="323">
        <v>0</v>
      </c>
      <c r="AY551" s="323">
        <v>0</v>
      </c>
      <c r="AZ551" s="323">
        <v>0</v>
      </c>
      <c r="BA551" s="323">
        <v>0</v>
      </c>
      <c r="BB551" s="323">
        <v>0</v>
      </c>
      <c r="BC551" s="323">
        <v>0</v>
      </c>
      <c r="BD551" s="323">
        <v>0</v>
      </c>
      <c r="BE551" s="323">
        <v>0</v>
      </c>
      <c r="BF551" s="323">
        <v>0</v>
      </c>
    </row>
    <row r="552" spans="6:58" s="283" customFormat="1">
      <c r="F552" s="284"/>
      <c r="G552" s="321">
        <v>43</v>
      </c>
      <c r="H552" s="322">
        <v>13000</v>
      </c>
      <c r="I552" s="322">
        <v>13000</v>
      </c>
      <c r="J552" s="322">
        <v>13000</v>
      </c>
      <c r="K552" s="320">
        <v>12880</v>
      </c>
      <c r="L552" s="320">
        <v>12725</v>
      </c>
      <c r="M552" s="320">
        <v>12570</v>
      </c>
      <c r="N552" s="320">
        <v>12415</v>
      </c>
      <c r="O552" s="320">
        <v>12260</v>
      </c>
      <c r="P552" s="320">
        <v>12105</v>
      </c>
      <c r="Q552" s="320">
        <v>11950</v>
      </c>
      <c r="R552" s="327">
        <v>11795</v>
      </c>
      <c r="S552" s="327">
        <v>11640</v>
      </c>
      <c r="T552" s="327">
        <v>11485</v>
      </c>
      <c r="U552" s="327">
        <v>11330</v>
      </c>
      <c r="V552" s="327">
        <v>11175</v>
      </c>
      <c r="W552" s="327">
        <v>11020</v>
      </c>
      <c r="X552" s="327">
        <v>10865</v>
      </c>
      <c r="Y552" s="327">
        <v>10710</v>
      </c>
      <c r="Z552" s="327">
        <v>10555</v>
      </c>
      <c r="AA552" s="322">
        <v>10400</v>
      </c>
      <c r="AB552" s="323">
        <v>0</v>
      </c>
      <c r="AC552" s="323">
        <v>0</v>
      </c>
      <c r="AD552" s="323">
        <v>0</v>
      </c>
      <c r="AE552" s="323">
        <v>0</v>
      </c>
      <c r="AF552" s="323">
        <v>0</v>
      </c>
      <c r="AG552" s="323">
        <v>0</v>
      </c>
      <c r="AH552" s="323">
        <v>0</v>
      </c>
      <c r="AI552" s="323">
        <v>0</v>
      </c>
      <c r="AJ552" s="323">
        <v>0</v>
      </c>
      <c r="AK552" s="323">
        <v>0</v>
      </c>
      <c r="AL552" s="323">
        <v>0</v>
      </c>
      <c r="AM552" s="323">
        <v>0</v>
      </c>
      <c r="AN552" s="323">
        <v>0</v>
      </c>
      <c r="AO552" s="323">
        <v>0</v>
      </c>
      <c r="AP552" s="323">
        <v>0</v>
      </c>
      <c r="AQ552" s="323">
        <v>0</v>
      </c>
      <c r="AR552" s="323">
        <v>0</v>
      </c>
      <c r="AS552" s="323">
        <v>0</v>
      </c>
      <c r="AT552" s="323">
        <v>0</v>
      </c>
      <c r="AU552" s="323">
        <v>0</v>
      </c>
      <c r="AV552" s="323">
        <v>0</v>
      </c>
      <c r="AW552" s="323">
        <v>0</v>
      </c>
      <c r="AX552" s="323">
        <v>0</v>
      </c>
      <c r="AY552" s="323">
        <v>0</v>
      </c>
      <c r="AZ552" s="323">
        <v>0</v>
      </c>
      <c r="BA552" s="323">
        <v>0</v>
      </c>
      <c r="BB552" s="323">
        <v>0</v>
      </c>
      <c r="BC552" s="323">
        <v>0</v>
      </c>
      <c r="BD552" s="323">
        <v>0</v>
      </c>
      <c r="BE552" s="323">
        <v>0</v>
      </c>
      <c r="BF552" s="323">
        <v>0</v>
      </c>
    </row>
    <row r="553" spans="6:58" s="283" customFormat="1">
      <c r="F553" s="284"/>
      <c r="G553" s="321">
        <v>44</v>
      </c>
      <c r="H553" s="322">
        <v>13000</v>
      </c>
      <c r="I553" s="322">
        <v>13000</v>
      </c>
      <c r="J553" s="320">
        <v>12961.687</v>
      </c>
      <c r="K553" s="320">
        <v>12806.446</v>
      </c>
      <c r="L553" s="320">
        <v>12651.205</v>
      </c>
      <c r="M553" s="320">
        <v>12495.964</v>
      </c>
      <c r="N553" s="320">
        <v>12340.723</v>
      </c>
      <c r="O553" s="320">
        <v>12185.482</v>
      </c>
      <c r="P553" s="320">
        <v>12030.241</v>
      </c>
      <c r="Q553" s="320">
        <v>11875</v>
      </c>
      <c r="R553" s="327">
        <v>11719.759</v>
      </c>
      <c r="S553" s="327">
        <v>11564.518</v>
      </c>
      <c r="T553" s="327">
        <v>11409.277</v>
      </c>
      <c r="U553" s="327">
        <v>11254.036</v>
      </c>
      <c r="V553" s="327">
        <v>11098.795</v>
      </c>
      <c r="W553" s="327">
        <v>10943.554</v>
      </c>
      <c r="X553" s="327">
        <v>10788.313</v>
      </c>
      <c r="Y553" s="327">
        <v>10633.072</v>
      </c>
      <c r="Z553" s="327">
        <v>10477.831</v>
      </c>
      <c r="AA553" s="320">
        <v>10322.59</v>
      </c>
      <c r="AB553" s="323">
        <v>0</v>
      </c>
      <c r="AC553" s="323">
        <v>0</v>
      </c>
      <c r="AD553" s="323">
        <v>0</v>
      </c>
      <c r="AE553" s="323">
        <v>0</v>
      </c>
      <c r="AF553" s="323">
        <v>0</v>
      </c>
      <c r="AG553" s="323">
        <v>0</v>
      </c>
      <c r="AH553" s="323">
        <v>0</v>
      </c>
      <c r="AI553" s="323">
        <v>0</v>
      </c>
      <c r="AJ553" s="323">
        <v>0</v>
      </c>
      <c r="AK553" s="323">
        <v>0</v>
      </c>
      <c r="AL553" s="323">
        <v>0</v>
      </c>
      <c r="AM553" s="323">
        <v>0</v>
      </c>
      <c r="AN553" s="323">
        <v>0</v>
      </c>
      <c r="AO553" s="323">
        <v>0</v>
      </c>
      <c r="AP553" s="323">
        <v>0</v>
      </c>
      <c r="AQ553" s="323">
        <v>0</v>
      </c>
      <c r="AR553" s="323">
        <v>0</v>
      </c>
      <c r="AS553" s="323">
        <v>0</v>
      </c>
      <c r="AT553" s="323">
        <v>0</v>
      </c>
      <c r="AU553" s="323">
        <v>0</v>
      </c>
      <c r="AV553" s="323">
        <v>0</v>
      </c>
      <c r="AW553" s="323">
        <v>0</v>
      </c>
      <c r="AX553" s="323">
        <v>0</v>
      </c>
      <c r="AY553" s="323">
        <v>0</v>
      </c>
      <c r="AZ553" s="323">
        <v>0</v>
      </c>
      <c r="BA553" s="323">
        <v>0</v>
      </c>
      <c r="BB553" s="323">
        <v>0</v>
      </c>
      <c r="BC553" s="323">
        <v>0</v>
      </c>
      <c r="BD553" s="323">
        <v>0</v>
      </c>
      <c r="BE553" s="323">
        <v>0</v>
      </c>
      <c r="BF553" s="323">
        <v>0</v>
      </c>
    </row>
    <row r="554" spans="6:58" s="283" customFormat="1">
      <c r="F554" s="284"/>
      <c r="G554" s="321">
        <v>45</v>
      </c>
      <c r="H554" s="322">
        <v>13000</v>
      </c>
      <c r="I554" s="322">
        <v>13000</v>
      </c>
      <c r="J554" s="320">
        <v>12888.374</v>
      </c>
      <c r="K554" s="320">
        <v>12732.892</v>
      </c>
      <c r="L554" s="320">
        <v>12577.41</v>
      </c>
      <c r="M554" s="320">
        <v>12421.928</v>
      </c>
      <c r="N554" s="320">
        <v>12266.446</v>
      </c>
      <c r="O554" s="320">
        <v>12110.964</v>
      </c>
      <c r="P554" s="320">
        <v>11955.482</v>
      </c>
      <c r="Q554" s="322">
        <v>11800</v>
      </c>
      <c r="R554" s="327">
        <v>11644.518</v>
      </c>
      <c r="S554" s="327">
        <v>11489.036</v>
      </c>
      <c r="T554" s="327">
        <v>11333.554</v>
      </c>
      <c r="U554" s="327">
        <v>11178.072</v>
      </c>
      <c r="V554" s="327">
        <v>11022.59</v>
      </c>
      <c r="W554" s="327">
        <v>10867.108</v>
      </c>
      <c r="X554" s="327">
        <v>10711.626</v>
      </c>
      <c r="Y554" s="327">
        <v>10556.144</v>
      </c>
      <c r="Z554" s="327">
        <v>10400.662</v>
      </c>
      <c r="AA554" s="320">
        <v>10245.18</v>
      </c>
      <c r="AB554" s="323">
        <v>0</v>
      </c>
      <c r="AC554" s="323">
        <v>0</v>
      </c>
      <c r="AD554" s="323">
        <v>0</v>
      </c>
      <c r="AE554" s="323">
        <v>0</v>
      </c>
      <c r="AF554" s="323">
        <v>0</v>
      </c>
      <c r="AG554" s="323">
        <v>0</v>
      </c>
      <c r="AH554" s="323">
        <v>0</v>
      </c>
      <c r="AI554" s="323">
        <v>0</v>
      </c>
      <c r="AJ554" s="323">
        <v>0</v>
      </c>
      <c r="AK554" s="323">
        <v>0</v>
      </c>
      <c r="AL554" s="323">
        <v>0</v>
      </c>
      <c r="AM554" s="323">
        <v>0</v>
      </c>
      <c r="AN554" s="323">
        <v>0</v>
      </c>
      <c r="AO554" s="323">
        <v>0</v>
      </c>
      <c r="AP554" s="323">
        <v>0</v>
      </c>
      <c r="AQ554" s="323">
        <v>0</v>
      </c>
      <c r="AR554" s="323">
        <v>0</v>
      </c>
      <c r="AS554" s="323">
        <v>0</v>
      </c>
      <c r="AT554" s="323">
        <v>0</v>
      </c>
      <c r="AU554" s="323">
        <v>0</v>
      </c>
      <c r="AV554" s="323">
        <v>0</v>
      </c>
      <c r="AW554" s="323">
        <v>0</v>
      </c>
      <c r="AX554" s="323">
        <v>0</v>
      </c>
      <c r="AY554" s="323">
        <v>0</v>
      </c>
      <c r="AZ554" s="323">
        <v>0</v>
      </c>
      <c r="BA554" s="323">
        <v>0</v>
      </c>
      <c r="BB554" s="323">
        <v>0</v>
      </c>
      <c r="BC554" s="323">
        <v>0</v>
      </c>
      <c r="BD554" s="323">
        <v>0</v>
      </c>
      <c r="BE554" s="323">
        <v>0</v>
      </c>
      <c r="BF554" s="323">
        <v>0</v>
      </c>
    </row>
    <row r="555" spans="6:58" s="283" customFormat="1">
      <c r="F555" s="284"/>
      <c r="G555" s="321">
        <v>46</v>
      </c>
      <c r="H555" s="323">
        <v>0</v>
      </c>
      <c r="I555" s="323">
        <v>0</v>
      </c>
      <c r="J555" s="323">
        <v>0</v>
      </c>
      <c r="K555" s="323">
        <v>0</v>
      </c>
      <c r="L555" s="323">
        <v>0</v>
      </c>
      <c r="M555" s="323">
        <v>0</v>
      </c>
      <c r="N555" s="323">
        <v>0</v>
      </c>
      <c r="O555" s="323">
        <v>0</v>
      </c>
      <c r="P555" s="323">
        <v>0</v>
      </c>
      <c r="Q555" s="323">
        <v>0</v>
      </c>
      <c r="R555" s="323">
        <v>0</v>
      </c>
      <c r="S555" s="323">
        <v>0</v>
      </c>
      <c r="T555" s="323">
        <v>0</v>
      </c>
      <c r="U555" s="323">
        <v>0</v>
      </c>
      <c r="V555" s="323">
        <v>0</v>
      </c>
      <c r="W555" s="323">
        <v>0</v>
      </c>
      <c r="X555" s="323">
        <v>0</v>
      </c>
      <c r="Y555" s="323">
        <v>0</v>
      </c>
      <c r="Z555" s="323">
        <v>0</v>
      </c>
      <c r="AA555" s="323">
        <v>0</v>
      </c>
      <c r="AB555" s="323">
        <v>0</v>
      </c>
      <c r="AC555" s="323">
        <v>0</v>
      </c>
      <c r="AD555" s="323">
        <v>0</v>
      </c>
      <c r="AE555" s="323">
        <v>0</v>
      </c>
      <c r="AF555" s="323">
        <v>0</v>
      </c>
      <c r="AG555" s="323">
        <v>0</v>
      </c>
      <c r="AH555" s="323">
        <v>0</v>
      </c>
      <c r="AI555" s="323">
        <v>0</v>
      </c>
      <c r="AJ555" s="323">
        <v>0</v>
      </c>
      <c r="AK555" s="323">
        <v>0</v>
      </c>
      <c r="AL555" s="323">
        <v>0</v>
      </c>
      <c r="AM555" s="323">
        <v>0</v>
      </c>
      <c r="AN555" s="323">
        <v>0</v>
      </c>
      <c r="AO555" s="323">
        <v>0</v>
      </c>
      <c r="AP555" s="323">
        <v>0</v>
      </c>
      <c r="AQ555" s="323">
        <v>0</v>
      </c>
      <c r="AR555" s="323">
        <v>0</v>
      </c>
      <c r="AS555" s="323">
        <v>0</v>
      </c>
      <c r="AT555" s="323">
        <v>0</v>
      </c>
      <c r="AU555" s="323">
        <v>0</v>
      </c>
      <c r="AV555" s="323">
        <v>0</v>
      </c>
      <c r="AW555" s="323">
        <v>0</v>
      </c>
      <c r="AX555" s="323">
        <v>0</v>
      </c>
      <c r="AY555" s="323">
        <v>0</v>
      </c>
      <c r="AZ555" s="323">
        <v>0</v>
      </c>
      <c r="BA555" s="323">
        <v>0</v>
      </c>
      <c r="BB555" s="323">
        <v>0</v>
      </c>
      <c r="BC555" s="323">
        <v>0</v>
      </c>
      <c r="BD555" s="323">
        <v>0</v>
      </c>
      <c r="BE555" s="323">
        <v>0</v>
      </c>
      <c r="BF555" s="323">
        <v>0</v>
      </c>
    </row>
    <row r="556" spans="6:58" s="283" customFormat="1">
      <c r="F556" s="284"/>
      <c r="G556" s="321">
        <v>47</v>
      </c>
      <c r="H556" s="323">
        <v>0</v>
      </c>
      <c r="I556" s="323">
        <v>0</v>
      </c>
      <c r="J556" s="323">
        <v>0</v>
      </c>
      <c r="K556" s="323">
        <v>0</v>
      </c>
      <c r="L556" s="323">
        <v>0</v>
      </c>
      <c r="M556" s="323">
        <v>0</v>
      </c>
      <c r="N556" s="323">
        <v>0</v>
      </c>
      <c r="O556" s="323">
        <v>0</v>
      </c>
      <c r="P556" s="323">
        <v>0</v>
      </c>
      <c r="Q556" s="323">
        <v>0</v>
      </c>
      <c r="R556" s="323">
        <v>0</v>
      </c>
      <c r="S556" s="323">
        <v>0</v>
      </c>
      <c r="T556" s="323">
        <v>0</v>
      </c>
      <c r="U556" s="323">
        <v>0</v>
      </c>
      <c r="V556" s="323">
        <v>0</v>
      </c>
      <c r="W556" s="323">
        <v>0</v>
      </c>
      <c r="X556" s="323">
        <v>0</v>
      </c>
      <c r="Y556" s="323">
        <v>0</v>
      </c>
      <c r="Z556" s="323">
        <v>0</v>
      </c>
      <c r="AA556" s="323">
        <v>0</v>
      </c>
      <c r="AB556" s="323">
        <v>0</v>
      </c>
      <c r="AC556" s="323">
        <v>0</v>
      </c>
      <c r="AD556" s="323">
        <v>0</v>
      </c>
      <c r="AE556" s="323">
        <v>0</v>
      </c>
      <c r="AF556" s="323">
        <v>0</v>
      </c>
      <c r="AG556" s="323">
        <v>0</v>
      </c>
      <c r="AH556" s="323">
        <v>0</v>
      </c>
      <c r="AI556" s="323">
        <v>0</v>
      </c>
      <c r="AJ556" s="323">
        <v>0</v>
      </c>
      <c r="AK556" s="323">
        <v>0</v>
      </c>
      <c r="AL556" s="323">
        <v>0</v>
      </c>
      <c r="AM556" s="323">
        <v>0</v>
      </c>
      <c r="AN556" s="323">
        <v>0</v>
      </c>
      <c r="AO556" s="323">
        <v>0</v>
      </c>
      <c r="AP556" s="323">
        <v>0</v>
      </c>
      <c r="AQ556" s="323">
        <v>0</v>
      </c>
      <c r="AR556" s="323">
        <v>0</v>
      </c>
      <c r="AS556" s="323">
        <v>0</v>
      </c>
      <c r="AT556" s="323">
        <v>0</v>
      </c>
      <c r="AU556" s="323">
        <v>0</v>
      </c>
      <c r="AV556" s="323">
        <v>0</v>
      </c>
      <c r="AW556" s="323">
        <v>0</v>
      </c>
      <c r="AX556" s="323">
        <v>0</v>
      </c>
      <c r="AY556" s="323">
        <v>0</v>
      </c>
      <c r="AZ556" s="323">
        <v>0</v>
      </c>
      <c r="BA556" s="323">
        <v>0</v>
      </c>
      <c r="BB556" s="323">
        <v>0</v>
      </c>
      <c r="BC556" s="323">
        <v>0</v>
      </c>
      <c r="BD556" s="323">
        <v>0</v>
      </c>
      <c r="BE556" s="323">
        <v>0</v>
      </c>
      <c r="BF556" s="323">
        <v>0</v>
      </c>
    </row>
    <row r="557" spans="6:58" s="283" customFormat="1">
      <c r="F557" s="284"/>
      <c r="G557" s="321">
        <v>48</v>
      </c>
      <c r="H557" s="323">
        <v>0</v>
      </c>
      <c r="I557" s="323">
        <v>0</v>
      </c>
      <c r="J557" s="323">
        <v>0</v>
      </c>
      <c r="K557" s="323">
        <v>0</v>
      </c>
      <c r="L557" s="323">
        <v>0</v>
      </c>
      <c r="M557" s="323">
        <v>0</v>
      </c>
      <c r="N557" s="323">
        <v>0</v>
      </c>
      <c r="O557" s="323">
        <v>0</v>
      </c>
      <c r="P557" s="323">
        <v>0</v>
      </c>
      <c r="Q557" s="323">
        <v>0</v>
      </c>
      <c r="R557" s="323">
        <v>0</v>
      </c>
      <c r="S557" s="323">
        <v>0</v>
      </c>
      <c r="T557" s="323">
        <v>0</v>
      </c>
      <c r="U557" s="323">
        <v>0</v>
      </c>
      <c r="V557" s="323">
        <v>0</v>
      </c>
      <c r="W557" s="323">
        <v>0</v>
      </c>
      <c r="X557" s="323">
        <v>0</v>
      </c>
      <c r="Y557" s="323">
        <v>0</v>
      </c>
      <c r="Z557" s="323">
        <v>0</v>
      </c>
      <c r="AA557" s="323">
        <v>0</v>
      </c>
      <c r="AB557" s="323">
        <v>0</v>
      </c>
      <c r="AC557" s="323">
        <v>0</v>
      </c>
      <c r="AD557" s="323">
        <v>0</v>
      </c>
      <c r="AE557" s="323">
        <v>0</v>
      </c>
      <c r="AF557" s="323">
        <v>0</v>
      </c>
      <c r="AG557" s="323">
        <v>0</v>
      </c>
      <c r="AH557" s="323">
        <v>0</v>
      </c>
      <c r="AI557" s="323">
        <v>0</v>
      </c>
      <c r="AJ557" s="323">
        <v>0</v>
      </c>
      <c r="AK557" s="323">
        <v>0</v>
      </c>
      <c r="AL557" s="323">
        <v>0</v>
      </c>
      <c r="AM557" s="323">
        <v>0</v>
      </c>
      <c r="AN557" s="323">
        <v>0</v>
      </c>
      <c r="AO557" s="323">
        <v>0</v>
      </c>
      <c r="AP557" s="323">
        <v>0</v>
      </c>
      <c r="AQ557" s="323">
        <v>0</v>
      </c>
      <c r="AR557" s="323">
        <v>0</v>
      </c>
      <c r="AS557" s="323">
        <v>0</v>
      </c>
      <c r="AT557" s="323">
        <v>0</v>
      </c>
      <c r="AU557" s="323">
        <v>0</v>
      </c>
      <c r="AV557" s="323">
        <v>0</v>
      </c>
      <c r="AW557" s="323">
        <v>0</v>
      </c>
      <c r="AX557" s="323">
        <v>0</v>
      </c>
      <c r="AY557" s="323">
        <v>0</v>
      </c>
      <c r="AZ557" s="323">
        <v>0</v>
      </c>
      <c r="BA557" s="323">
        <v>0</v>
      </c>
      <c r="BB557" s="323">
        <v>0</v>
      </c>
      <c r="BC557" s="323">
        <v>0</v>
      </c>
      <c r="BD557" s="323">
        <v>0</v>
      </c>
      <c r="BE557" s="323">
        <v>0</v>
      </c>
      <c r="BF557" s="323">
        <v>0</v>
      </c>
    </row>
    <row r="558" spans="6:58" s="283" customFormat="1">
      <c r="F558" s="284"/>
      <c r="G558" s="321">
        <v>49</v>
      </c>
      <c r="H558" s="323">
        <v>0</v>
      </c>
      <c r="I558" s="323">
        <v>0</v>
      </c>
      <c r="J558" s="323">
        <v>0</v>
      </c>
      <c r="K558" s="323">
        <v>0</v>
      </c>
      <c r="L558" s="323">
        <v>0</v>
      </c>
      <c r="M558" s="323">
        <v>0</v>
      </c>
      <c r="N558" s="323">
        <v>0</v>
      </c>
      <c r="O558" s="323">
        <v>0</v>
      </c>
      <c r="P558" s="323">
        <v>0</v>
      </c>
      <c r="Q558" s="323">
        <v>0</v>
      </c>
      <c r="R558" s="323">
        <v>0</v>
      </c>
      <c r="S558" s="323">
        <v>0</v>
      </c>
      <c r="T558" s="323">
        <v>0</v>
      </c>
      <c r="U558" s="323">
        <v>0</v>
      </c>
      <c r="V558" s="323">
        <v>0</v>
      </c>
      <c r="W558" s="323">
        <v>0</v>
      </c>
      <c r="X558" s="323">
        <v>0</v>
      </c>
      <c r="Y558" s="323">
        <v>0</v>
      </c>
      <c r="Z558" s="323">
        <v>0</v>
      </c>
      <c r="AA558" s="323">
        <v>0</v>
      </c>
      <c r="AB558" s="323">
        <v>0</v>
      </c>
      <c r="AC558" s="323">
        <v>0</v>
      </c>
      <c r="AD558" s="323">
        <v>0</v>
      </c>
      <c r="AE558" s="323">
        <v>0</v>
      </c>
      <c r="AF558" s="323">
        <v>0</v>
      </c>
      <c r="AG558" s="323">
        <v>0</v>
      </c>
      <c r="AH558" s="323">
        <v>0</v>
      </c>
      <c r="AI558" s="323">
        <v>0</v>
      </c>
      <c r="AJ558" s="323">
        <v>0</v>
      </c>
      <c r="AK558" s="323">
        <v>0</v>
      </c>
      <c r="AL558" s="323">
        <v>0</v>
      </c>
      <c r="AM558" s="323">
        <v>0</v>
      </c>
      <c r="AN558" s="323">
        <v>0</v>
      </c>
      <c r="AO558" s="323">
        <v>0</v>
      </c>
      <c r="AP558" s="323">
        <v>0</v>
      </c>
      <c r="AQ558" s="323">
        <v>0</v>
      </c>
      <c r="AR558" s="323">
        <v>0</v>
      </c>
      <c r="AS558" s="323">
        <v>0</v>
      </c>
      <c r="AT558" s="323">
        <v>0</v>
      </c>
      <c r="AU558" s="323">
        <v>0</v>
      </c>
      <c r="AV558" s="323">
        <v>0</v>
      </c>
      <c r="AW558" s="323">
        <v>0</v>
      </c>
      <c r="AX558" s="323">
        <v>0</v>
      </c>
      <c r="AY558" s="323">
        <v>0</v>
      </c>
      <c r="AZ558" s="323">
        <v>0</v>
      </c>
      <c r="BA558" s="323">
        <v>0</v>
      </c>
      <c r="BB558" s="323">
        <v>0</v>
      </c>
      <c r="BC558" s="323">
        <v>0</v>
      </c>
      <c r="BD558" s="323">
        <v>0</v>
      </c>
      <c r="BE558" s="323">
        <v>0</v>
      </c>
      <c r="BF558" s="323">
        <v>0</v>
      </c>
    </row>
    <row r="559" spans="6:58" s="283" customFormat="1">
      <c r="F559" s="284"/>
      <c r="G559" s="321">
        <v>50</v>
      </c>
      <c r="H559" s="323">
        <v>0</v>
      </c>
      <c r="I559" s="323">
        <v>0</v>
      </c>
      <c r="J559" s="323">
        <v>0</v>
      </c>
      <c r="K559" s="323">
        <v>0</v>
      </c>
      <c r="L559" s="323">
        <v>0</v>
      </c>
      <c r="M559" s="323">
        <v>0</v>
      </c>
      <c r="N559" s="323">
        <v>0</v>
      </c>
      <c r="O559" s="323">
        <v>0</v>
      </c>
      <c r="P559" s="323">
        <v>0</v>
      </c>
      <c r="Q559" s="323">
        <v>0</v>
      </c>
      <c r="R559" s="323">
        <v>0</v>
      </c>
      <c r="S559" s="323">
        <v>0</v>
      </c>
      <c r="T559" s="323">
        <v>0</v>
      </c>
      <c r="U559" s="323">
        <v>0</v>
      </c>
      <c r="V559" s="323">
        <v>0</v>
      </c>
      <c r="W559" s="323">
        <v>0</v>
      </c>
      <c r="X559" s="323">
        <v>0</v>
      </c>
      <c r="Y559" s="323">
        <v>0</v>
      </c>
      <c r="Z559" s="323">
        <v>0</v>
      </c>
      <c r="AA559" s="323">
        <v>0</v>
      </c>
      <c r="AB559" s="323">
        <v>0</v>
      </c>
      <c r="AC559" s="323">
        <v>0</v>
      </c>
      <c r="AD559" s="323">
        <v>0</v>
      </c>
      <c r="AE559" s="323">
        <v>0</v>
      </c>
      <c r="AF559" s="323">
        <v>0</v>
      </c>
      <c r="AG559" s="323">
        <v>0</v>
      </c>
      <c r="AH559" s="323">
        <v>0</v>
      </c>
      <c r="AI559" s="323">
        <v>0</v>
      </c>
      <c r="AJ559" s="323">
        <v>0</v>
      </c>
      <c r="AK559" s="323">
        <v>0</v>
      </c>
      <c r="AL559" s="323">
        <v>0</v>
      </c>
      <c r="AM559" s="323">
        <v>0</v>
      </c>
      <c r="AN559" s="323">
        <v>0</v>
      </c>
      <c r="AO559" s="323">
        <v>0</v>
      </c>
      <c r="AP559" s="323">
        <v>0</v>
      </c>
      <c r="AQ559" s="323">
        <v>0</v>
      </c>
      <c r="AR559" s="323">
        <v>0</v>
      </c>
      <c r="AS559" s="323">
        <v>0</v>
      </c>
      <c r="AT559" s="323">
        <v>0</v>
      </c>
      <c r="AU559" s="323">
        <v>0</v>
      </c>
      <c r="AV559" s="323">
        <v>0</v>
      </c>
      <c r="AW559" s="323">
        <v>0</v>
      </c>
      <c r="AX559" s="323">
        <v>0</v>
      </c>
      <c r="AY559" s="323">
        <v>0</v>
      </c>
      <c r="AZ559" s="323">
        <v>0</v>
      </c>
      <c r="BA559" s="323">
        <v>0</v>
      </c>
      <c r="BB559" s="323">
        <v>0</v>
      </c>
      <c r="BC559" s="323">
        <v>0</v>
      </c>
      <c r="BD559" s="323">
        <v>0</v>
      </c>
      <c r="BE559" s="323">
        <v>0</v>
      </c>
      <c r="BF559" s="323">
        <v>0</v>
      </c>
    </row>
    <row r="560" spans="6:58" s="283" customFormat="1">
      <c r="F560" s="284"/>
    </row>
    <row r="561" spans="6:6" s="283" customFormat="1">
      <c r="F561" s="284"/>
    </row>
    <row r="562" spans="6:6" s="283" customFormat="1">
      <c r="F562" s="284"/>
    </row>
    <row r="563" spans="6:6" s="283" customFormat="1">
      <c r="F563" s="284"/>
    </row>
    <row r="564" spans="6:6" s="283" customFormat="1">
      <c r="F564" s="284"/>
    </row>
    <row r="565" spans="6:6" s="283" customFormat="1">
      <c r="F565" s="284"/>
    </row>
    <row r="566" spans="6:6" s="283" customFormat="1">
      <c r="F566" s="284"/>
    </row>
    <row r="567" spans="6:6" s="283" customFormat="1">
      <c r="F567" s="284"/>
    </row>
    <row r="568" spans="6:6" s="283" customFormat="1">
      <c r="F568" s="284"/>
    </row>
    <row r="569" spans="6:6" s="283" customFormat="1">
      <c r="F569" s="284"/>
    </row>
    <row r="570" spans="6:6" s="283" customFormat="1">
      <c r="F570" s="284"/>
    </row>
    <row r="571" spans="6:6" s="283" customFormat="1">
      <c r="F571" s="284"/>
    </row>
    <row r="572" spans="6:6" s="283" customFormat="1">
      <c r="F572" s="284"/>
    </row>
    <row r="573" spans="6:6" s="283" customFormat="1">
      <c r="F573" s="284"/>
    </row>
    <row r="574" spans="6:6" s="283" customFormat="1">
      <c r="F574" s="284"/>
    </row>
    <row r="575" spans="6:6" s="283" customFormat="1">
      <c r="F575" s="284"/>
    </row>
    <row r="576" spans="6:6" s="283" customFormat="1">
      <c r="F576" s="284"/>
    </row>
    <row r="577" spans="6:6" s="283" customFormat="1">
      <c r="F577" s="284"/>
    </row>
    <row r="578" spans="6:6" s="283" customFormat="1">
      <c r="F578" s="284"/>
    </row>
    <row r="579" spans="6:6" s="283" customFormat="1">
      <c r="F579" s="284"/>
    </row>
    <row r="580" spans="6:6" s="283" customFormat="1">
      <c r="F580" s="284"/>
    </row>
  </sheetData>
  <mergeCells count="143">
    <mergeCell ref="AA28:AB28"/>
    <mergeCell ref="AA31:AB31"/>
    <mergeCell ref="AA119:AB119"/>
    <mergeCell ref="X56:AE56"/>
    <mergeCell ref="U118:AC118"/>
    <mergeCell ref="F57:AH57"/>
    <mergeCell ref="W59:X59"/>
    <mergeCell ref="R59:S59"/>
    <mergeCell ref="AD78:AE78"/>
    <mergeCell ref="G81:N81"/>
    <mergeCell ref="O81:R81"/>
    <mergeCell ref="Y81:AA81"/>
    <mergeCell ref="G72:AG72"/>
    <mergeCell ref="M74:N74"/>
    <mergeCell ref="I74:J74"/>
    <mergeCell ref="AD90:AE90"/>
    <mergeCell ref="AB74:AC74"/>
    <mergeCell ref="AB81:AC81"/>
    <mergeCell ref="AD81:AE81"/>
    <mergeCell ref="G84:N84"/>
    <mergeCell ref="O84:R84"/>
    <mergeCell ref="Y84:AA84"/>
    <mergeCell ref="AD66:AE66"/>
    <mergeCell ref="I59:J59"/>
    <mergeCell ref="P101:Q101"/>
    <mergeCell ref="AM81:AN81"/>
    <mergeCell ref="AM87:AN87"/>
    <mergeCell ref="T69:W69"/>
    <mergeCell ref="U59:V59"/>
    <mergeCell ref="T87:W87"/>
    <mergeCell ref="R101:S101"/>
    <mergeCell ref="AA59:AB59"/>
    <mergeCell ref="AC59:AD59"/>
    <mergeCell ref="Y63:AA63"/>
    <mergeCell ref="Y66:AA66"/>
    <mergeCell ref="M90:P93"/>
    <mergeCell ref="R90:S93"/>
    <mergeCell ref="U90:V90"/>
    <mergeCell ref="U93:V93"/>
    <mergeCell ref="X27:Z32"/>
    <mergeCell ref="AA93:AB93"/>
    <mergeCell ref="G45:U45"/>
    <mergeCell ref="V45:AF45"/>
    <mergeCell ref="W101:X101"/>
    <mergeCell ref="Y101:AC101"/>
    <mergeCell ref="G76:AG76"/>
    <mergeCell ref="G78:N78"/>
    <mergeCell ref="O78:R78"/>
    <mergeCell ref="Y78:AA78"/>
    <mergeCell ref="AB78:AC78"/>
    <mergeCell ref="G63:N63"/>
    <mergeCell ref="G66:N66"/>
    <mergeCell ref="U74:V74"/>
    <mergeCell ref="R74:S74"/>
    <mergeCell ref="AF48:AF51"/>
    <mergeCell ref="V48:X51"/>
    <mergeCell ref="G54:M54"/>
    <mergeCell ref="AB66:AC66"/>
    <mergeCell ref="O62:R70"/>
    <mergeCell ref="AD63:AE63"/>
    <mergeCell ref="G61:AG61"/>
    <mergeCell ref="G95:AG96"/>
    <mergeCell ref="G90:K93"/>
    <mergeCell ref="M24:O24"/>
    <mergeCell ref="G21:K21"/>
    <mergeCell ref="Y48:Z51"/>
    <mergeCell ref="G24:K24"/>
    <mergeCell ref="AD24:AF24"/>
    <mergeCell ref="AD28:AE28"/>
    <mergeCell ref="AD31:AE31"/>
    <mergeCell ref="P28:P31"/>
    <mergeCell ref="R28:S31"/>
    <mergeCell ref="U28:V28"/>
    <mergeCell ref="U31:V31"/>
    <mergeCell ref="AA46:AC46"/>
    <mergeCell ref="AD46:AE46"/>
    <mergeCell ref="G36:M44"/>
    <mergeCell ref="Z37:AA37"/>
    <mergeCell ref="AD48:AE51"/>
    <mergeCell ref="O48:Q48"/>
    <mergeCell ref="N37:R37"/>
    <mergeCell ref="N40:R40"/>
    <mergeCell ref="N43:R43"/>
    <mergeCell ref="H34:N34"/>
    <mergeCell ref="Q34:U34"/>
    <mergeCell ref="W34:AD34"/>
    <mergeCell ref="Y21:AB21"/>
    <mergeCell ref="AC5:AD5"/>
    <mergeCell ref="G7:W7"/>
    <mergeCell ref="X7:AG7"/>
    <mergeCell ref="G9:K9"/>
    <mergeCell ref="G12:K12"/>
    <mergeCell ref="M9:N9"/>
    <mergeCell ref="M12:N12"/>
    <mergeCell ref="G15:K18"/>
    <mergeCell ref="Y12:AB12"/>
    <mergeCell ref="Y15:AB15"/>
    <mergeCell ref="Y18:AB18"/>
    <mergeCell ref="R12:T12"/>
    <mergeCell ref="G1:AG1"/>
    <mergeCell ref="S5:T5"/>
    <mergeCell ref="I5:J5"/>
    <mergeCell ref="N5:O5"/>
    <mergeCell ref="W37:X37"/>
    <mergeCell ref="Z40:AA40"/>
    <mergeCell ref="Z43:AA43"/>
    <mergeCell ref="W40:X40"/>
    <mergeCell ref="W43:X43"/>
    <mergeCell ref="S37:V37"/>
    <mergeCell ref="S40:V40"/>
    <mergeCell ref="S43:V43"/>
    <mergeCell ref="G35:AG35"/>
    <mergeCell ref="G3:AG3"/>
    <mergeCell ref="M28:N28"/>
    <mergeCell ref="G27:I32"/>
    <mergeCell ref="M31:N31"/>
    <mergeCell ref="M21:N21"/>
    <mergeCell ref="P8:X10"/>
    <mergeCell ref="T15:U15"/>
    <mergeCell ref="V18:W18"/>
    <mergeCell ref="T18:U18"/>
    <mergeCell ref="Y9:AB9"/>
    <mergeCell ref="AE34:AF34"/>
    <mergeCell ref="AD43:AE43"/>
    <mergeCell ref="AB37:AC37"/>
    <mergeCell ref="AB40:AC40"/>
    <mergeCell ref="AD37:AE37"/>
    <mergeCell ref="AD40:AE40"/>
    <mergeCell ref="Q90:Q93"/>
    <mergeCell ref="X90:Z93"/>
    <mergeCell ref="AA90:AB90"/>
    <mergeCell ref="G48:M48"/>
    <mergeCell ref="AB63:AC63"/>
    <mergeCell ref="T54:V54"/>
    <mergeCell ref="W54:X54"/>
    <mergeCell ref="Z54:AC54"/>
    <mergeCell ref="AA48:AC51"/>
    <mergeCell ref="G51:M51"/>
    <mergeCell ref="O54:Q54"/>
    <mergeCell ref="O51:Q51"/>
    <mergeCell ref="W74:X74"/>
    <mergeCell ref="M59:N59"/>
    <mergeCell ref="AD93:AE93"/>
  </mergeCells>
  <conditionalFormatting sqref="M24">
    <cfRule type="cellIs" dxfId="38" priority="62" operator="lessThan">
      <formula>13000</formula>
    </cfRule>
    <cfRule type="cellIs" dxfId="37" priority="63" operator="greaterThan">
      <formula>13000</formula>
    </cfRule>
  </conditionalFormatting>
  <conditionalFormatting sqref="AD37:AE37 AD40:AE40 Z37 Z40 Z43">
    <cfRule type="cellIs" dxfId="36" priority="58" operator="lessThan">
      <formula>101.15</formula>
    </cfRule>
    <cfRule type="cellIs" dxfId="35" priority="59" operator="lessThan">
      <formula>101.15</formula>
    </cfRule>
    <cfRule type="cellIs" dxfId="34" priority="60" operator="lessThan">
      <formula>101.15</formula>
    </cfRule>
    <cfRule type="cellIs" dxfId="33" priority="61" operator="equal">
      <formula>101.15</formula>
    </cfRule>
  </conditionalFormatting>
  <conditionalFormatting sqref="O51 O48">
    <cfRule type="cellIs" dxfId="32" priority="56" operator="greaterThan">
      <formula>0</formula>
    </cfRule>
    <cfRule type="cellIs" dxfId="31" priority="57" operator="equal">
      <formula>0</formula>
    </cfRule>
  </conditionalFormatting>
  <conditionalFormatting sqref="S24">
    <cfRule type="cellIs" dxfId="30" priority="50" operator="greaterThan">
      <formula>0</formula>
    </cfRule>
    <cfRule type="cellIs" dxfId="29" priority="53" operator="lessThan">
      <formula>0</formula>
    </cfRule>
  </conditionalFormatting>
  <conditionalFormatting sqref="V24">
    <cfRule type="cellIs" dxfId="28" priority="51" operator="greaterThan">
      <formula>0</formula>
    </cfRule>
    <cfRule type="cellIs" dxfId="27" priority="52" operator="lessThan">
      <formula>0</formula>
    </cfRule>
  </conditionalFormatting>
  <conditionalFormatting sqref="M24:O24">
    <cfRule type="cellIs" dxfId="26" priority="38" operator="greaterThan">
      <formula>$AD$28</formula>
    </cfRule>
    <cfRule type="cellIs" dxfId="25" priority="49" operator="lessThan">
      <formula>$AD$28</formula>
    </cfRule>
  </conditionalFormatting>
  <conditionalFormatting sqref="Y78:AA78 AD78:AE78 AD81:AE81 Y81:AA81 Y84:AA84">
    <cfRule type="cellIs" dxfId="24" priority="39" operator="lessThan">
      <formula>101.15</formula>
    </cfRule>
    <cfRule type="cellIs" dxfId="23" priority="40" operator="lessThan">
      <formula>101.15</formula>
    </cfRule>
    <cfRule type="cellIs" dxfId="22" priority="41" operator="lessThan">
      <formula>101.15</formula>
    </cfRule>
    <cfRule type="cellIs" dxfId="21" priority="42" operator="equal">
      <formula>101.15</formula>
    </cfRule>
  </conditionalFormatting>
  <conditionalFormatting sqref="Y63:AA63 AD63:AE63 Y66:AA66 AD66:AE66">
    <cfRule type="cellIs" dxfId="20" priority="36" operator="lessThan">
      <formula>101.15</formula>
    </cfRule>
    <cfRule type="cellIs" dxfId="19" priority="37" operator="greaterThan">
      <formula>101.15</formula>
    </cfRule>
  </conditionalFormatting>
  <conditionalFormatting sqref="Y63:AA63 AD63:AE63 AD66:AE66 Y66:AA66">
    <cfRule type="cellIs" dxfId="18" priority="35" operator="equal">
      <formula>101.15</formula>
    </cfRule>
  </conditionalFormatting>
  <conditionalFormatting sqref="M90:P93">
    <cfRule type="cellIs" dxfId="17" priority="31" operator="lessThan">
      <formula>$AD$90</formula>
    </cfRule>
    <cfRule type="cellIs" dxfId="16" priority="34" operator="greaterThan">
      <formula>$AD$90</formula>
    </cfRule>
  </conditionalFormatting>
  <conditionalFormatting sqref="AA48">
    <cfRule type="cellIs" dxfId="15" priority="26" operator="greaterThan">
      <formula>$M$24</formula>
    </cfRule>
    <cfRule type="cellIs" dxfId="14" priority="27" operator="lessThan">
      <formula>$M$24</formula>
    </cfRule>
    <cfRule type="cellIs" dxfId="13" priority="28" operator="greaterThan">
      <formula>$M$24</formula>
    </cfRule>
    <cfRule type="cellIs" dxfId="12" priority="29" operator="lessThan">
      <formula>"11927$I$23"</formula>
    </cfRule>
  </conditionalFormatting>
  <conditionalFormatting sqref="AD48">
    <cfRule type="cellIs" dxfId="11" priority="24" operator="lessThan">
      <formula>$M$24</formula>
    </cfRule>
    <cfRule type="cellIs" dxfId="10" priority="25" operator="greaterThan">
      <formula>$M$24</formula>
    </cfRule>
  </conditionalFormatting>
  <conditionalFormatting sqref="AD48:AE51">
    <cfRule type="cellIs" dxfId="9" priority="23" operator="lessThan">
      <formula>$AA$48</formula>
    </cfRule>
  </conditionalFormatting>
  <conditionalFormatting sqref="H34:O34">
    <cfRule type="cellIs" dxfId="8" priority="14" operator="equal">
      <formula>"YES"</formula>
    </cfRule>
  </conditionalFormatting>
  <conditionalFormatting sqref="Q34:U34">
    <cfRule type="cellIs" dxfId="7" priority="13" operator="equal">
      <formula>"YES"</formula>
    </cfRule>
  </conditionalFormatting>
  <conditionalFormatting sqref="AE34">
    <cfRule type="cellIs" dxfId="6" priority="11" operator="equal">
      <formula>"NO"</formula>
    </cfRule>
    <cfRule type="cellIs" dxfId="5" priority="12" operator="equal">
      <formula>"YES"</formula>
    </cfRule>
  </conditionalFormatting>
  <conditionalFormatting sqref="O34">
    <cfRule type="cellIs" dxfId="4" priority="8" operator="equal">
      <formula>"NO"</formula>
    </cfRule>
  </conditionalFormatting>
  <conditionalFormatting sqref="V34">
    <cfRule type="cellIs" dxfId="3" priority="6" operator="equal">
      <formula>"NO"</formula>
    </cfRule>
    <cfRule type="cellIs" dxfId="2" priority="7" operator="equal">
      <formula>"YES"</formula>
    </cfRule>
  </conditionalFormatting>
  <conditionalFormatting sqref="AD54">
    <cfRule type="cellIs" dxfId="1" priority="1" operator="lessThan">
      <formula>240</formula>
    </cfRule>
    <cfRule type="cellIs" dxfId="0" priority="2" operator="greaterThan">
      <formula>240</formula>
    </cfRule>
  </conditionalFormatting>
  <dataValidations count="4">
    <dataValidation type="list" allowBlank="1" showInputMessage="1" showErrorMessage="1" sqref="AF5 AF59 AF74" xr:uid="{00000000-0002-0000-0000-000000000000}">
      <formula1>$K$101:$M$101</formula1>
    </dataValidation>
    <dataValidation type="list" allowBlank="1" showInputMessage="1" showErrorMessage="1" sqref="P18 P15 R15 W15" xr:uid="{00000000-0002-0000-0000-000001000000}">
      <formula1>"√,X"</formula1>
    </dataValidation>
    <dataValidation type="list" allowBlank="1" showInputMessage="1" showErrorMessage="1" sqref="T15" xr:uid="{00000000-0002-0000-0000-000002000000}">
      <formula1>"X,√ EMPTY,√ FULL"</formula1>
    </dataValidation>
    <dataValidation type="list" allowBlank="1" showInputMessage="1" showErrorMessage="1" sqref="N15 R18 AE87" xr:uid="{00000000-0002-0000-0000-000003000000}">
      <formula1>"ON,OFF"</formula1>
    </dataValidation>
  </dataValidations>
  <pageMargins left="0.51181102362204722" right="0.31496062992125984" top="0.55118110236220474" bottom="0.35433070866141736" header="0.31496062992125984" footer="0.31496062992125984"/>
  <pageSetup paperSize="9" scale="5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PPC</vt:lpstr>
      <vt:lpstr>PPC!Yazdırma_Alanı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2019-06-04T17:35:11Z</dcterms:modified>
</cp:coreProperties>
</file>