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oftwareDev\Trafikverket projekt\Trafikverket-GIT\electron\backend\data\"/>
    </mc:Choice>
  </mc:AlternateContent>
  <xr:revisionPtr revIDLastSave="0" documentId="13_ncr:1_{3442894E-F3A4-4C8C-BD67-7531132980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T 2025" sheetId="7" r:id="rId1"/>
  </sheets>
  <definedNames>
    <definedName name="_xlnm._FilterDatabase" localSheetId="0" hidden="1">'UT 2025'!$A$1:$Z$14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7" l="1"/>
  <c r="W56" i="7" s="1"/>
  <c r="X56" i="7" s="1"/>
  <c r="J56" i="7"/>
  <c r="G56" i="7"/>
  <c r="W55" i="7"/>
  <c r="X55" i="7" s="1"/>
  <c r="P55" i="7"/>
  <c r="V55" i="7" s="1"/>
  <c r="J55" i="7"/>
  <c r="G55" i="7"/>
  <c r="P54" i="7"/>
  <c r="W54" i="7" s="1"/>
  <c r="X54" i="7" s="1"/>
  <c r="O54" i="7"/>
  <c r="J54" i="7"/>
  <c r="G54" i="7"/>
  <c r="P53" i="7"/>
  <c r="V53" i="7" s="1"/>
  <c r="J53" i="7"/>
  <c r="G53" i="7"/>
  <c r="O52" i="7"/>
  <c r="P52" i="7" s="1"/>
  <c r="J52" i="7"/>
  <c r="G52" i="7"/>
  <c r="O51" i="7"/>
  <c r="P51" i="7" s="1"/>
  <c r="J51" i="7"/>
  <c r="G51" i="7"/>
  <c r="P50" i="7"/>
  <c r="W50" i="7" s="1"/>
  <c r="X50" i="7" s="1"/>
  <c r="J50" i="7"/>
  <c r="G50" i="7"/>
  <c r="O49" i="7"/>
  <c r="P49" i="7" s="1"/>
  <c r="J49" i="7"/>
  <c r="G49" i="7"/>
  <c r="O48" i="7"/>
  <c r="P48" i="7" s="1"/>
  <c r="J48" i="7"/>
  <c r="G48" i="7"/>
  <c r="O47" i="7"/>
  <c r="P47" i="7" s="1"/>
  <c r="J47" i="7"/>
  <c r="G47" i="7"/>
  <c r="O46" i="7"/>
  <c r="P46" i="7" s="1"/>
  <c r="J46" i="7"/>
  <c r="G46" i="7"/>
  <c r="P45" i="7"/>
  <c r="W45" i="7" s="1"/>
  <c r="X45" i="7" s="1"/>
  <c r="O45" i="7"/>
  <c r="J45" i="7"/>
  <c r="G45" i="7"/>
  <c r="O44" i="7"/>
  <c r="P44" i="7" s="1"/>
  <c r="J44" i="7"/>
  <c r="G44" i="7"/>
  <c r="O43" i="7"/>
  <c r="P43" i="7" s="1"/>
  <c r="J43" i="7"/>
  <c r="G43" i="7"/>
  <c r="O42" i="7"/>
  <c r="P42" i="7" s="1"/>
  <c r="J42" i="7"/>
  <c r="G42" i="7"/>
  <c r="O41" i="7"/>
  <c r="P41" i="7" s="1"/>
  <c r="J41" i="7"/>
  <c r="G41" i="7"/>
  <c r="O40" i="7"/>
  <c r="P40" i="7" s="1"/>
  <c r="J40" i="7"/>
  <c r="G40" i="7"/>
  <c r="O39" i="7"/>
  <c r="P39" i="7" s="1"/>
  <c r="J39" i="7"/>
  <c r="G39" i="7"/>
  <c r="P38" i="7"/>
  <c r="W38" i="7" s="1"/>
  <c r="X38" i="7" s="1"/>
  <c r="O38" i="7"/>
  <c r="J38" i="7"/>
  <c r="G38" i="7"/>
  <c r="O37" i="7"/>
  <c r="P37" i="7" s="1"/>
  <c r="J37" i="7"/>
  <c r="G37" i="7"/>
  <c r="O36" i="7"/>
  <c r="P36" i="7" s="1"/>
  <c r="J36" i="7"/>
  <c r="G36" i="7"/>
  <c r="O35" i="7"/>
  <c r="P35" i="7" s="1"/>
  <c r="J35" i="7"/>
  <c r="G35" i="7"/>
  <c r="O34" i="7"/>
  <c r="P34" i="7" s="1"/>
  <c r="J34" i="7"/>
  <c r="G34" i="7"/>
  <c r="O33" i="7"/>
  <c r="P33" i="7" s="1"/>
  <c r="J33" i="7"/>
  <c r="G33" i="7"/>
  <c r="O32" i="7"/>
  <c r="P32" i="7" s="1"/>
  <c r="J32" i="7"/>
  <c r="G32" i="7"/>
  <c r="W31" i="7"/>
  <c r="X31" i="7" s="1"/>
  <c r="V31" i="7"/>
  <c r="P31" i="7"/>
  <c r="O31" i="7"/>
  <c r="J31" i="7"/>
  <c r="G31" i="7"/>
  <c r="O30" i="7"/>
  <c r="P30" i="7" s="1"/>
  <c r="J30" i="7"/>
  <c r="G30" i="7"/>
  <c r="O29" i="7"/>
  <c r="P29" i="7" s="1"/>
  <c r="J29" i="7"/>
  <c r="G29" i="7"/>
  <c r="P28" i="7"/>
  <c r="W28" i="7" s="1"/>
  <c r="X28" i="7" s="1"/>
  <c r="J28" i="7"/>
  <c r="G28" i="7"/>
  <c r="O27" i="7"/>
  <c r="P27" i="7" s="1"/>
  <c r="J27" i="7"/>
  <c r="G27" i="7"/>
  <c r="P26" i="7"/>
  <c r="W26" i="7" s="1"/>
  <c r="X26" i="7" s="1"/>
  <c r="J26" i="7"/>
  <c r="G26" i="7"/>
  <c r="O25" i="7"/>
  <c r="P25" i="7" s="1"/>
  <c r="J25" i="7"/>
  <c r="G25" i="7"/>
  <c r="P24" i="7"/>
  <c r="W24" i="7" s="1"/>
  <c r="X24" i="7" s="1"/>
  <c r="J24" i="7"/>
  <c r="G24" i="7"/>
  <c r="O23" i="7"/>
  <c r="P23" i="7" s="1"/>
  <c r="J23" i="7"/>
  <c r="G23" i="7"/>
  <c r="O22" i="7"/>
  <c r="P22" i="7" s="1"/>
  <c r="J22" i="7"/>
  <c r="G22" i="7"/>
  <c r="O21" i="7"/>
  <c r="P21" i="7" s="1"/>
  <c r="J21" i="7"/>
  <c r="G21" i="7"/>
  <c r="O20" i="7"/>
  <c r="P20" i="7" s="1"/>
  <c r="J20" i="7"/>
  <c r="G20" i="7"/>
  <c r="O19" i="7"/>
  <c r="P19" i="7" s="1"/>
  <c r="J19" i="7"/>
  <c r="G19" i="7"/>
  <c r="O18" i="7"/>
  <c r="P18" i="7" s="1"/>
  <c r="J18" i="7"/>
  <c r="G18" i="7"/>
  <c r="P17" i="7"/>
  <c r="V17" i="7" s="1"/>
  <c r="O17" i="7"/>
  <c r="J17" i="7"/>
  <c r="G17" i="7"/>
  <c r="O16" i="7"/>
  <c r="P16" i="7" s="1"/>
  <c r="J16" i="7"/>
  <c r="G16" i="7"/>
  <c r="O15" i="7"/>
  <c r="P15" i="7" s="1"/>
  <c r="J15" i="7"/>
  <c r="G15" i="7"/>
  <c r="G2" i="7"/>
  <c r="W52" i="7" l="1"/>
  <c r="X52" i="7" s="1"/>
  <c r="V52" i="7"/>
  <c r="V51" i="7"/>
  <c r="W51" i="7"/>
  <c r="X51" i="7" s="1"/>
  <c r="V54" i="7"/>
  <c r="V56" i="7"/>
  <c r="W53" i="7"/>
  <c r="X53" i="7" s="1"/>
  <c r="V50" i="7"/>
  <c r="W46" i="7"/>
  <c r="X46" i="7" s="1"/>
  <c r="V46" i="7"/>
  <c r="V48" i="7"/>
  <c r="W48" i="7"/>
  <c r="X48" i="7" s="1"/>
  <c r="V47" i="7"/>
  <c r="W47" i="7"/>
  <c r="X47" i="7" s="1"/>
  <c r="V43" i="7"/>
  <c r="W43" i="7"/>
  <c r="X43" i="7" s="1"/>
  <c r="W44" i="7"/>
  <c r="X44" i="7" s="1"/>
  <c r="V44" i="7"/>
  <c r="W49" i="7"/>
  <c r="X49" i="7" s="1"/>
  <c r="V49" i="7"/>
  <c r="V45" i="7"/>
  <c r="W29" i="7"/>
  <c r="X29" i="7" s="1"/>
  <c r="V29" i="7"/>
  <c r="V32" i="7"/>
  <c r="W32" i="7"/>
  <c r="X32" i="7" s="1"/>
  <c r="W33" i="7"/>
  <c r="X33" i="7" s="1"/>
  <c r="V33" i="7"/>
  <c r="W39" i="7"/>
  <c r="X39" i="7" s="1"/>
  <c r="V39" i="7"/>
  <c r="V41" i="7"/>
  <c r="W41" i="7"/>
  <c r="X41" i="7" s="1"/>
  <c r="W34" i="7"/>
  <c r="X34" i="7" s="1"/>
  <c r="V34" i="7"/>
  <c r="W30" i="7"/>
  <c r="X30" i="7" s="1"/>
  <c r="V30" i="7"/>
  <c r="W35" i="7"/>
  <c r="X35" i="7" s="1"/>
  <c r="V35" i="7"/>
  <c r="V40" i="7"/>
  <c r="W40" i="7"/>
  <c r="X40" i="7" s="1"/>
  <c r="W36" i="7"/>
  <c r="X36" i="7" s="1"/>
  <c r="V36" i="7"/>
  <c r="V37" i="7"/>
  <c r="W37" i="7"/>
  <c r="X37" i="7" s="1"/>
  <c r="W42" i="7"/>
  <c r="X42" i="7" s="1"/>
  <c r="V42" i="7"/>
  <c r="V38" i="7"/>
  <c r="W25" i="7"/>
  <c r="X25" i="7" s="1"/>
  <c r="V25" i="7"/>
  <c r="W15" i="7"/>
  <c r="X15" i="7" s="1"/>
  <c r="V15" i="7"/>
  <c r="W20" i="7"/>
  <c r="X20" i="7" s="1"/>
  <c r="V20" i="7"/>
  <c r="W21" i="7"/>
  <c r="X21" i="7" s="1"/>
  <c r="V21" i="7"/>
  <c r="W22" i="7"/>
  <c r="X22" i="7" s="1"/>
  <c r="V22" i="7"/>
  <c r="W23" i="7"/>
  <c r="X23" i="7" s="1"/>
  <c r="V23" i="7"/>
  <c r="W18" i="7"/>
  <c r="X18" i="7" s="1"/>
  <c r="V18" i="7"/>
  <c r="W19" i="7"/>
  <c r="X19" i="7" s="1"/>
  <c r="V19" i="7"/>
  <c r="W16" i="7"/>
  <c r="X16" i="7" s="1"/>
  <c r="V16" i="7"/>
  <c r="W27" i="7"/>
  <c r="X27" i="7" s="1"/>
  <c r="V27" i="7"/>
  <c r="V26" i="7"/>
  <c r="W17" i="7"/>
  <c r="X17" i="7" s="1"/>
  <c r="V24" i="7"/>
  <c r="V28" i="7"/>
  <c r="G3" i="7"/>
  <c r="G4" i="7"/>
  <c r="G5" i="7"/>
  <c r="G6" i="7"/>
  <c r="G7" i="7"/>
  <c r="G8" i="7"/>
  <c r="G9" i="7"/>
  <c r="G10" i="7"/>
  <c r="G11" i="7"/>
  <c r="G12" i="7"/>
  <c r="G13" i="7"/>
  <c r="G14" i="7"/>
  <c r="P14" i="7" l="1"/>
  <c r="W14" i="7" s="1"/>
  <c r="X14" i="7" s="1"/>
  <c r="J14" i="7"/>
  <c r="P13" i="7"/>
  <c r="W13" i="7" s="1"/>
  <c r="X13" i="7" s="1"/>
  <c r="J13" i="7"/>
  <c r="P12" i="7"/>
  <c r="V12" i="7" s="1"/>
  <c r="J12" i="7"/>
  <c r="P11" i="7"/>
  <c r="W11" i="7" s="1"/>
  <c r="X11" i="7" s="1"/>
  <c r="J11" i="7"/>
  <c r="P10" i="7"/>
  <c r="W10" i="7" s="1"/>
  <c r="X10" i="7" s="1"/>
  <c r="J10" i="7"/>
  <c r="P8" i="7"/>
  <c r="W8" i="7" s="1"/>
  <c r="X8" i="7" s="1"/>
  <c r="J8" i="7"/>
  <c r="P9" i="7"/>
  <c r="W9" i="7" s="1"/>
  <c r="X9" i="7" s="1"/>
  <c r="J9" i="7"/>
  <c r="P6" i="7"/>
  <c r="W6" i="7" s="1"/>
  <c r="X6" i="7" s="1"/>
  <c r="J6" i="7"/>
  <c r="P7" i="7"/>
  <c r="W7" i="7" s="1"/>
  <c r="X7" i="7" s="1"/>
  <c r="J7" i="7"/>
  <c r="P4" i="7"/>
  <c r="W4" i="7" s="1"/>
  <c r="X4" i="7" s="1"/>
  <c r="J4" i="7"/>
  <c r="P5" i="7"/>
  <c r="V5" i="7" s="1"/>
  <c r="J5" i="7"/>
  <c r="P2" i="7"/>
  <c r="W2" i="7" s="1"/>
  <c r="X2" i="7" s="1"/>
  <c r="J2" i="7"/>
  <c r="P3" i="7"/>
  <c r="W3" i="7" s="1"/>
  <c r="X3" i="7" s="1"/>
  <c r="J3" i="7"/>
  <c r="V8" i="7" l="1"/>
  <c r="W5" i="7"/>
  <c r="X5" i="7" s="1"/>
  <c r="V11" i="7"/>
  <c r="V9" i="7"/>
  <c r="V10" i="7"/>
  <c r="W12" i="7"/>
  <c r="X12" i="7" s="1"/>
  <c r="V14" i="7"/>
  <c r="V4" i="7"/>
  <c r="V3" i="7"/>
  <c r="V7" i="7"/>
  <c r="V2" i="7"/>
  <c r="V13" i="7"/>
  <c r="V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Mattias Gustafsson</author>
  </authors>
  <commentList>
    <comment ref="O1" authorId="0" shapeId="0" xr:uid="{8548E06D-5FAB-4B8B-8696-163D9576DBD3}">
      <text>
        <r>
          <rPr>
            <b/>
            <sz val="9"/>
            <color indexed="81"/>
            <rFont val="Tahoma"/>
            <family val="2"/>
          </rPr>
          <t>Mattias Gustafsson:</t>
        </r>
        <r>
          <rPr>
            <sz val="9"/>
            <color indexed="81"/>
            <rFont val="Tahoma"/>
            <family val="2"/>
          </rPr>
          <t xml:space="preserve">
First test of the year for lines with multiple tests</t>
        </r>
      </text>
    </comment>
  </commentList>
</comments>
</file>

<file path=xl/sharedStrings.xml><?xml version="1.0" encoding="utf-8"?>
<sst xmlns="http://schemas.openxmlformats.org/spreadsheetml/2006/main" count="404" uniqueCount="95">
  <si>
    <t>Driftsomr</t>
  </si>
  <si>
    <t>Bandel</t>
  </si>
  <si>
    <t>PlFrom</t>
  </si>
  <si>
    <t>PlTo</t>
  </si>
  <si>
    <t>UNE</t>
  </si>
  <si>
    <t>KmFrom</t>
  </si>
  <si>
    <t>KmTo</t>
  </si>
  <si>
    <t>LDN</t>
  </si>
  <si>
    <t>Pea</t>
  </si>
  <si>
    <t>Bjf</t>
  </si>
  <si>
    <t>Kmb</t>
  </si>
  <si>
    <t>Rsi</t>
  </si>
  <si>
    <t>A</t>
  </si>
  <si>
    <t>V</t>
  </si>
  <si>
    <t>Lenght</t>
  </si>
  <si>
    <t>Test class</t>
  </si>
  <si>
    <t>Vår/Höst</t>
  </si>
  <si>
    <t>Test interval (years)</t>
  </si>
  <si>
    <t>Next test date.  +/- 2 months based on interval</t>
  </si>
  <si>
    <t>T2 2024</t>
  </si>
  <si>
    <t>Test 2025</t>
  </si>
  <si>
    <t>H</t>
  </si>
  <si>
    <t>X</t>
  </si>
  <si>
    <t>x</t>
  </si>
  <si>
    <t xml:space="preserve">Last Previous test </t>
  </si>
  <si>
    <t>Testas varje år</t>
  </si>
  <si>
    <t>Gvc</t>
  </si>
  <si>
    <t>Days until out of date</t>
  </si>
  <si>
    <t>Comment</t>
  </si>
  <si>
    <t>VSL</t>
  </si>
  <si>
    <t>Interval, First date</t>
  </si>
  <si>
    <t>Interval, Last date</t>
  </si>
  <si>
    <t>SDMS UNE ID</t>
  </si>
  <si>
    <t>ID</t>
  </si>
  <si>
    <t>Comment 2025</t>
  </si>
  <si>
    <t>Tested</t>
  </si>
  <si>
    <t>Planned 2025</t>
  </si>
  <si>
    <t>Test 2024</t>
  </si>
  <si>
    <t>A1</t>
  </si>
  <si>
    <t>A2</t>
  </si>
  <si>
    <t>A1 (Rsi)</t>
  </si>
  <si>
    <t>A2 (Rsi)</t>
  </si>
  <si>
    <t>LDM</t>
  </si>
  <si>
    <t>Hdn</t>
  </si>
  <si>
    <t>Kls</t>
  </si>
  <si>
    <t>E (Hdn-Kls)</t>
  </si>
  <si>
    <t>Ob</t>
  </si>
  <si>
    <t>Mog</t>
  </si>
  <si>
    <t>E (Ob-Mog)</t>
  </si>
  <si>
    <t>E1 (Ob)</t>
  </si>
  <si>
    <t>E1 (Ob)(2a-1)</t>
  </si>
  <si>
    <t>E1 (Ob)(2b-2a)</t>
  </si>
  <si>
    <t>Bn</t>
  </si>
  <si>
    <t>N (Kls-Bn)</t>
  </si>
  <si>
    <t>N (Mog-Hdn)</t>
  </si>
  <si>
    <t>U (Kls-Bn)</t>
  </si>
  <si>
    <t>U (Mog-Hdn)</t>
  </si>
  <si>
    <t>Ös</t>
  </si>
  <si>
    <t>Str</t>
  </si>
  <si>
    <t>E</t>
  </si>
  <si>
    <t>Bä</t>
  </si>
  <si>
    <t>LDÖ</t>
  </si>
  <si>
    <t>Sst</t>
  </si>
  <si>
    <t>Äs</t>
  </si>
  <si>
    <t>N2S</t>
  </si>
  <si>
    <t>Pendelspår 2 test/år</t>
  </si>
  <si>
    <t>Cst</t>
  </si>
  <si>
    <t>Tmö</t>
  </si>
  <si>
    <t>N3 (Cst-Tmö)</t>
  </si>
  <si>
    <t>N3S</t>
  </si>
  <si>
    <t>N4</t>
  </si>
  <si>
    <t>N5</t>
  </si>
  <si>
    <t>NS (Äs)(97b-konn8)</t>
  </si>
  <si>
    <t>NS (Äs)(konn8-gr02)</t>
  </si>
  <si>
    <t>LDS</t>
  </si>
  <si>
    <t>N</t>
  </si>
  <si>
    <t>Hf</t>
  </si>
  <si>
    <t>Bg</t>
  </si>
  <si>
    <t>E1 (Bg)(23b-24b)</t>
  </si>
  <si>
    <t>Test varje år</t>
  </si>
  <si>
    <t>E1 (Bg)(gr03-23b)</t>
  </si>
  <si>
    <t>E1 (Hf)</t>
  </si>
  <si>
    <t>Oh</t>
  </si>
  <si>
    <t>Bsä</t>
  </si>
  <si>
    <t>Hb</t>
  </si>
  <si>
    <t>N (Hb)</t>
  </si>
  <si>
    <t>Hbgb</t>
  </si>
  <si>
    <t>N (Hb-Hbgb)</t>
  </si>
  <si>
    <t>U (Hb)</t>
  </si>
  <si>
    <t>Missat 20 mars, recovery juni</t>
  </si>
  <si>
    <t>U (Hb-Hbgb)</t>
  </si>
  <si>
    <t>Hm</t>
  </si>
  <si>
    <t>E (Hm)(553-gr03)</t>
  </si>
  <si>
    <t>Test höst</t>
  </si>
  <si>
    <t>E (Hm)(gr07-456))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</si>
</sst>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/mm/dd;@"/>
  </numFmts>
  <fonts count="9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7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>
      <alignment wrapText="1"/>
    </xf>
  </cellStyleXfs>
  <cellXfs count="19">
    <xf numFmtId="0" fontId="1" fillId="0" borderId="0" xfId="0" applyFont="1"/>
    <xf numFmtId="0" fontId="3" fillId="0" borderId="1" xfId="0" applyFont="1" applyBorder="1" applyAlignment="1">
      <alignment horizontal="center" vertical="center" wrapText="1" readingOrder="1"/>
    </xf>
    <xf numFmtId="164" fontId="3" fillId="0" borderId="1" xfId="0" applyNumberFormat="1" applyFont="1" applyBorder="1" applyAlignment="1">
      <alignment horizontal="center" vertical="center" wrapText="1" readingOrder="1"/>
    </xf>
    <xf numFmtId="164" fontId="3" fillId="0" borderId="0" xfId="0" applyNumberFormat="1" applyFont="1" applyAlignment="1">
      <alignment horizontal="center" vertical="center" wrapText="1" readingOrder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164" fontId="2" fillId="2" borderId="5" xfId="0" applyNumberFormat="1" applyFont="1" applyFill="1" applyBorder="1" applyAlignment="1">
      <alignment horizontal="center" vertical="center" wrapText="1" readingOrder="1"/>
    </xf>
    <xf numFmtId="1" fontId="2" fillId="2" borderId="5" xfId="0" applyNumberFormat="1" applyFont="1" applyFill="1" applyBorder="1" applyAlignment="1">
      <alignment horizontal="center" vertical="center" wrapText="1" readingOrder="1"/>
    </xf>
    <xf numFmtId="14" fontId="7" fillId="2" borderId="3" xfId="0" applyNumberFormat="1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 wrapText="1" readingOrder="1"/>
    </xf>
    <xf numFmtId="165" fontId="4" fillId="2" borderId="3" xfId="0" applyNumberFormat="1" applyFont="1" applyFill="1" applyBorder="1" applyAlignment="1">
      <alignment horizontal="center" vertical="center" wrapText="1" readingOrder="1"/>
    </xf>
    <xf numFmtId="165" fontId="7" fillId="2" borderId="3" xfId="0" applyNumberFormat="1" applyFont="1" applyFill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FFA033C1-EBC4-418A-9A17-136B2B0537A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B900"/>
      <rgbColor rgb="00F5F5F5"/>
      <rgbColor rgb="00FFFFFF"/>
      <rgbColor rgb="00C0C0C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0000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B223-A6B5-4D3E-ACA7-4531434772CF}">
  <dimension ref="A1:Z56"/>
  <sheetViews>
    <sheetView tabSelected="1" topLeftCell="J1" zoomScale="130" zoomScaleNormal="130" workbookViewId="0">
      <pane ySplit="1" topLeftCell="A2" activePane="bottomLeft" state="frozen"/>
      <selection pane="bottomLeft" activeCell="U10" sqref="U10"/>
    </sheetView>
  </sheetViews>
  <sheetFormatPr defaultRowHeight="15" x14ac:dyDescent="0.25"/>
  <cols>
    <col min="1" max="1" width="4.28515625" style="5" customWidth="1"/>
    <col min="2" max="2" width="10" style="5" customWidth="1"/>
    <col min="3" max="3" width="9.140625" style="5"/>
    <col min="4" max="4" width="7.28515625" style="5" customWidth="1"/>
    <col min="5" max="5" width="7.140625" style="5" customWidth="1"/>
    <col min="6" max="6" width="14.85546875" style="5" customWidth="1"/>
    <col min="7" max="7" width="28.28515625" style="5" customWidth="1"/>
    <col min="8" max="8" width="11.140625" style="7" customWidth="1"/>
    <col min="9" max="9" width="11.7109375" style="7" customWidth="1"/>
    <col min="10" max="10" width="11.85546875" style="7" customWidth="1"/>
    <col min="11" max="11" width="9.42578125" style="5" customWidth="1"/>
    <col min="12" max="12" width="6.85546875" style="4" customWidth="1"/>
    <col min="13" max="13" width="10.5703125" style="4" customWidth="1"/>
    <col min="14" max="14" width="9.140625" style="5"/>
    <col min="15" max="15" width="13.7109375" style="18" customWidth="1"/>
    <col min="16" max="16" width="14" style="18" customWidth="1"/>
    <col min="17" max="17" width="13" style="18" bestFit="1" customWidth="1"/>
    <col min="18" max="18" width="12.140625" style="18" customWidth="1"/>
    <col min="19" max="19" width="10.5703125" style="6" customWidth="1"/>
    <col min="20" max="20" width="12.5703125" style="18" customWidth="1"/>
    <col min="21" max="21" width="11.28515625" style="18" customWidth="1"/>
    <col min="22" max="22" width="11.5703125" style="18" customWidth="1"/>
    <col min="23" max="23" width="11.28515625" style="18" customWidth="1"/>
    <col min="24" max="24" width="12" style="6" customWidth="1"/>
    <col min="25" max="26" width="42.140625" style="5" customWidth="1"/>
  </cols>
  <sheetData>
    <row r="1" spans="1:26" ht="39" thickBot="1" x14ac:dyDescent="0.3">
      <c r="A1" s="9" t="s">
        <v>33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32</v>
      </c>
      <c r="H1" s="10" t="s">
        <v>5</v>
      </c>
      <c r="I1" s="10" t="s">
        <v>6</v>
      </c>
      <c r="J1" s="10" t="s">
        <v>14</v>
      </c>
      <c r="K1" s="10" t="s">
        <v>29</v>
      </c>
      <c r="L1" s="11" t="s">
        <v>15</v>
      </c>
      <c r="M1" s="11" t="s">
        <v>17</v>
      </c>
      <c r="N1" s="10" t="s">
        <v>16</v>
      </c>
      <c r="O1" s="15" t="s">
        <v>24</v>
      </c>
      <c r="P1" s="16" t="s">
        <v>18</v>
      </c>
      <c r="Q1" s="17" t="s">
        <v>37</v>
      </c>
      <c r="R1" s="17" t="s">
        <v>19</v>
      </c>
      <c r="S1" s="12" t="s">
        <v>20</v>
      </c>
      <c r="T1" s="17" t="s">
        <v>36</v>
      </c>
      <c r="U1" s="17" t="s">
        <v>35</v>
      </c>
      <c r="V1" s="17" t="s">
        <v>30</v>
      </c>
      <c r="W1" s="17" t="s">
        <v>31</v>
      </c>
      <c r="X1" s="12" t="s">
        <v>27</v>
      </c>
      <c r="Y1" s="13" t="s">
        <v>28</v>
      </c>
      <c r="Z1" s="14" t="s">
        <v>34</v>
      </c>
    </row>
    <row r="2" spans="1:26" x14ac:dyDescent="0.25">
      <c r="A2" s="1">
        <v>1</v>
      </c>
      <c r="B2" s="1" t="s">
        <v>7</v>
      </c>
      <c r="C2" s="1">
        <v>1</v>
      </c>
      <c r="D2" s="1" t="s">
        <v>8</v>
      </c>
      <c r="E2" s="1" t="s">
        <v>9</v>
      </c>
      <c r="F2" s="1" t="s">
        <v>12</v>
      </c>
      <c r="G2" s="1" t="str">
        <f t="shared" ref="G2:G14" si="0">B2&amp;" - "&amp;C2&amp;" - "&amp;F2&amp;""</f>
        <v>LDN - 1 - A</v>
      </c>
      <c r="H2" s="2">
        <v>1417.874</v>
      </c>
      <c r="I2" s="2">
        <v>1542.5730000000001</v>
      </c>
      <c r="J2" s="2">
        <f t="shared" ref="J2:J14" si="1">I2-H2</f>
        <v>124.69900000000007</v>
      </c>
      <c r="K2" s="3"/>
      <c r="L2" s="4">
        <v>4</v>
      </c>
      <c r="M2" s="4">
        <v>1</v>
      </c>
      <c r="N2" s="5" t="s">
        <v>13</v>
      </c>
      <c r="O2" s="18">
        <v>45421</v>
      </c>
      <c r="P2" s="18">
        <f t="shared" ref="P2:P12" si="2">O2+365</f>
        <v>45786</v>
      </c>
      <c r="Q2" s="18">
        <v>45421</v>
      </c>
      <c r="S2" s="6" t="s">
        <v>22</v>
      </c>
      <c r="T2" s="18">
        <v>45798</v>
      </c>
      <c r="U2" s="18">
        <v>45798</v>
      </c>
      <c r="V2" s="18">
        <f t="shared" ref="V2:V14" si="3">P2-60</f>
        <v>45726</v>
      </c>
      <c r="W2" s="18">
        <f t="shared" ref="W2:W14" si="4">P2+60</f>
        <v>45846</v>
      </c>
      <c r="X2" s="4">
        <f t="shared" ref="X2:X14" ca="1" si="5">TODAY()-W2</f>
        <v>-15</v>
      </c>
    </row>
    <row r="3" spans="1:26" x14ac:dyDescent="0.25">
      <c r="A3" s="1">
        <v>2</v>
      </c>
      <c r="B3" s="1" t="s">
        <v>7</v>
      </c>
      <c r="C3" s="1">
        <v>1</v>
      </c>
      <c r="D3" s="1" t="s">
        <v>8</v>
      </c>
      <c r="E3" s="1" t="s">
        <v>9</v>
      </c>
      <c r="F3" s="1" t="s">
        <v>12</v>
      </c>
      <c r="G3" s="1" t="str">
        <f t="shared" si="0"/>
        <v>LDN - 1 - A</v>
      </c>
      <c r="H3" s="2">
        <v>1417.874</v>
      </c>
      <c r="I3" s="2">
        <v>1542.5730000000001</v>
      </c>
      <c r="J3" s="2">
        <f t="shared" si="1"/>
        <v>124.69900000000007</v>
      </c>
      <c r="K3" s="3"/>
      <c r="L3" s="4">
        <v>4</v>
      </c>
      <c r="M3" s="4">
        <v>1</v>
      </c>
      <c r="N3" s="5" t="s">
        <v>21</v>
      </c>
      <c r="O3" s="18">
        <v>45526</v>
      </c>
      <c r="P3" s="18">
        <f t="shared" si="2"/>
        <v>45891</v>
      </c>
      <c r="Q3" s="18">
        <v>45526</v>
      </c>
      <c r="S3" s="6" t="s">
        <v>22</v>
      </c>
      <c r="T3" s="18" t="s">
        <v>23</v>
      </c>
      <c r="V3" s="18">
        <f t="shared" si="3"/>
        <v>45831</v>
      </c>
      <c r="W3" s="18">
        <f t="shared" si="4"/>
        <v>45951</v>
      </c>
      <c r="X3" s="4">
        <f t="shared" ca="1" si="5"/>
        <v>-120</v>
      </c>
    </row>
    <row r="4" spans="1:26" x14ac:dyDescent="0.25">
      <c r="A4" s="1">
        <v>3</v>
      </c>
      <c r="B4" s="1" t="s">
        <v>7</v>
      </c>
      <c r="C4" s="1">
        <v>2</v>
      </c>
      <c r="D4" s="1" t="s">
        <v>8</v>
      </c>
      <c r="E4" s="1" t="s">
        <v>8</v>
      </c>
      <c r="F4" s="1" t="s">
        <v>12</v>
      </c>
      <c r="G4" s="1" t="str">
        <f t="shared" si="0"/>
        <v>LDN - 2 - A</v>
      </c>
      <c r="H4" s="2">
        <v>1414.54</v>
      </c>
      <c r="I4" s="2">
        <v>1417.874</v>
      </c>
      <c r="J4" s="2">
        <f t="shared" si="1"/>
        <v>3.33400000000006</v>
      </c>
      <c r="K4" s="3"/>
      <c r="L4" s="4">
        <v>4</v>
      </c>
      <c r="M4" s="4">
        <v>1</v>
      </c>
      <c r="N4" s="5" t="s">
        <v>13</v>
      </c>
      <c r="O4" s="18">
        <v>45417</v>
      </c>
      <c r="P4" s="18">
        <f t="shared" si="2"/>
        <v>45782</v>
      </c>
      <c r="Q4" s="18">
        <v>45417</v>
      </c>
      <c r="S4" s="6" t="s">
        <v>22</v>
      </c>
      <c r="T4" s="18">
        <v>45797</v>
      </c>
      <c r="V4" s="18">
        <f t="shared" si="3"/>
        <v>45722</v>
      </c>
      <c r="W4" s="18">
        <f t="shared" si="4"/>
        <v>45842</v>
      </c>
      <c r="X4" s="4">
        <f t="shared" ca="1" si="5"/>
        <v>-11</v>
      </c>
    </row>
    <row r="5" spans="1:26" x14ac:dyDescent="0.25">
      <c r="A5" s="1">
        <v>4</v>
      </c>
      <c r="B5" s="1" t="s">
        <v>7</v>
      </c>
      <c r="C5" s="1">
        <v>2</v>
      </c>
      <c r="D5" s="1" t="s">
        <v>8</v>
      </c>
      <c r="E5" s="1" t="s">
        <v>8</v>
      </c>
      <c r="F5" s="1" t="s">
        <v>12</v>
      </c>
      <c r="G5" s="1" t="str">
        <f t="shared" si="0"/>
        <v>LDN - 2 - A</v>
      </c>
      <c r="H5" s="2">
        <v>1414.54</v>
      </c>
      <c r="I5" s="2">
        <v>1417.874</v>
      </c>
      <c r="J5" s="2">
        <f t="shared" si="1"/>
        <v>3.33400000000006</v>
      </c>
      <c r="K5" s="3"/>
      <c r="L5" s="4">
        <v>4</v>
      </c>
      <c r="M5" s="4">
        <v>1</v>
      </c>
      <c r="N5" s="5" t="s">
        <v>21</v>
      </c>
      <c r="O5" s="18">
        <v>45524</v>
      </c>
      <c r="P5" s="18">
        <f t="shared" si="2"/>
        <v>45889</v>
      </c>
      <c r="Q5" s="18">
        <v>45524</v>
      </c>
      <c r="S5" s="6" t="s">
        <v>22</v>
      </c>
      <c r="T5" s="18" t="s">
        <v>23</v>
      </c>
      <c r="V5" s="18">
        <f t="shared" si="3"/>
        <v>45829</v>
      </c>
      <c r="W5" s="18">
        <f t="shared" si="4"/>
        <v>45949</v>
      </c>
      <c r="X5" s="4">
        <f t="shared" ca="1" si="5"/>
        <v>-118</v>
      </c>
    </row>
    <row r="6" spans="1:26" x14ac:dyDescent="0.25">
      <c r="A6" s="1">
        <v>5</v>
      </c>
      <c r="B6" s="1" t="s">
        <v>7</v>
      </c>
      <c r="C6" s="1">
        <v>2</v>
      </c>
      <c r="D6" s="1" t="s">
        <v>8</v>
      </c>
      <c r="E6" s="1" t="s">
        <v>8</v>
      </c>
      <c r="F6" s="1" t="s">
        <v>38</v>
      </c>
      <c r="G6" s="1" t="str">
        <f t="shared" si="0"/>
        <v>LDN - 2 - A1</v>
      </c>
      <c r="H6" s="2">
        <v>0</v>
      </c>
      <c r="I6" s="2">
        <v>1.339</v>
      </c>
      <c r="J6" s="2">
        <f t="shared" si="1"/>
        <v>1.339</v>
      </c>
      <c r="K6" s="3"/>
      <c r="L6" s="4">
        <v>4</v>
      </c>
      <c r="M6" s="4">
        <v>1</v>
      </c>
      <c r="N6" s="5" t="s">
        <v>13</v>
      </c>
      <c r="O6" s="18">
        <v>45417</v>
      </c>
      <c r="P6" s="18">
        <f t="shared" si="2"/>
        <v>45782</v>
      </c>
      <c r="Q6" s="18">
        <v>45417</v>
      </c>
      <c r="S6" s="6" t="s">
        <v>22</v>
      </c>
      <c r="T6" s="18">
        <v>45797</v>
      </c>
      <c r="V6" s="18">
        <f t="shared" si="3"/>
        <v>45722</v>
      </c>
      <c r="W6" s="18">
        <f t="shared" si="4"/>
        <v>45842</v>
      </c>
      <c r="X6" s="4">
        <f t="shared" ca="1" si="5"/>
        <v>-11</v>
      </c>
    </row>
    <row r="7" spans="1:26" x14ac:dyDescent="0.25">
      <c r="A7" s="1">
        <v>6</v>
      </c>
      <c r="B7" s="1" t="s">
        <v>7</v>
      </c>
      <c r="C7" s="1">
        <v>2</v>
      </c>
      <c r="D7" s="1" t="s">
        <v>8</v>
      </c>
      <c r="E7" s="1" t="s">
        <v>8</v>
      </c>
      <c r="F7" s="1" t="s">
        <v>38</v>
      </c>
      <c r="G7" s="1" t="str">
        <f t="shared" si="0"/>
        <v>LDN - 2 - A1</v>
      </c>
      <c r="H7" s="2">
        <v>0</v>
      </c>
      <c r="I7" s="2">
        <v>1.339</v>
      </c>
      <c r="J7" s="2">
        <f t="shared" si="1"/>
        <v>1.339</v>
      </c>
      <c r="K7" s="3"/>
      <c r="L7" s="4">
        <v>4</v>
      </c>
      <c r="M7" s="4">
        <v>1</v>
      </c>
      <c r="N7" s="5" t="s">
        <v>21</v>
      </c>
      <c r="O7" s="18">
        <v>45524</v>
      </c>
      <c r="P7" s="18">
        <f t="shared" si="2"/>
        <v>45889</v>
      </c>
      <c r="Q7" s="18">
        <v>45524</v>
      </c>
      <c r="S7" s="6" t="s">
        <v>22</v>
      </c>
      <c r="T7" s="18">
        <v>45898</v>
      </c>
      <c r="V7" s="18">
        <f t="shared" si="3"/>
        <v>45829</v>
      </c>
      <c r="W7" s="18">
        <f t="shared" si="4"/>
        <v>45949</v>
      </c>
      <c r="X7" s="4">
        <f t="shared" ca="1" si="5"/>
        <v>-118</v>
      </c>
    </row>
    <row r="8" spans="1:26" x14ac:dyDescent="0.25">
      <c r="A8" s="1">
        <v>7</v>
      </c>
      <c r="B8" s="1" t="s">
        <v>7</v>
      </c>
      <c r="C8" s="1">
        <v>2</v>
      </c>
      <c r="D8" s="1" t="s">
        <v>10</v>
      </c>
      <c r="E8" s="1" t="s">
        <v>8</v>
      </c>
      <c r="F8" s="1" t="s">
        <v>39</v>
      </c>
      <c r="G8" s="1" t="str">
        <f t="shared" si="0"/>
        <v>LDN - 2 - A2</v>
      </c>
      <c r="H8" s="2">
        <v>1414.3689999999999</v>
      </c>
      <c r="I8" s="2">
        <v>1417.6469999999999</v>
      </c>
      <c r="J8" s="2">
        <f t="shared" si="1"/>
        <v>3.27800000000002</v>
      </c>
      <c r="K8" s="3"/>
      <c r="L8" s="4">
        <v>4</v>
      </c>
      <c r="M8" s="4">
        <v>1</v>
      </c>
      <c r="N8" s="5" t="s">
        <v>13</v>
      </c>
      <c r="O8" s="18">
        <v>45417</v>
      </c>
      <c r="P8" s="18">
        <f t="shared" si="2"/>
        <v>45782</v>
      </c>
      <c r="Q8" s="18">
        <v>45417</v>
      </c>
      <c r="S8" s="6" t="s">
        <v>22</v>
      </c>
      <c r="T8" s="18">
        <v>45797</v>
      </c>
      <c r="V8" s="18">
        <f t="shared" si="3"/>
        <v>45722</v>
      </c>
      <c r="W8" s="18">
        <f t="shared" si="4"/>
        <v>45842</v>
      </c>
      <c r="X8" s="4">
        <f t="shared" ca="1" si="5"/>
        <v>-11</v>
      </c>
    </row>
    <row r="9" spans="1:26" x14ac:dyDescent="0.25">
      <c r="A9" s="1">
        <v>8</v>
      </c>
      <c r="B9" s="1" t="s">
        <v>7</v>
      </c>
      <c r="C9" s="1">
        <v>2</v>
      </c>
      <c r="D9" s="1" t="s">
        <v>10</v>
      </c>
      <c r="E9" s="1" t="s">
        <v>8</v>
      </c>
      <c r="F9" s="1" t="s">
        <v>39</v>
      </c>
      <c r="G9" s="1" t="str">
        <f t="shared" si="0"/>
        <v>LDN - 2 - A2</v>
      </c>
      <c r="H9" s="2">
        <v>1414.3689999999999</v>
      </c>
      <c r="I9" s="2">
        <v>1417.6469999999999</v>
      </c>
      <c r="J9" s="2">
        <f t="shared" si="1"/>
        <v>3.27800000000002</v>
      </c>
      <c r="K9" s="3"/>
      <c r="L9" s="4">
        <v>4</v>
      </c>
      <c r="M9" s="4">
        <v>1</v>
      </c>
      <c r="N9" s="5" t="s">
        <v>21</v>
      </c>
      <c r="O9" s="18">
        <v>45524</v>
      </c>
      <c r="P9" s="18">
        <f t="shared" si="2"/>
        <v>45889</v>
      </c>
      <c r="Q9" s="18">
        <v>45524</v>
      </c>
      <c r="S9" s="6" t="s">
        <v>22</v>
      </c>
      <c r="T9" s="18">
        <v>45898</v>
      </c>
      <c r="V9" s="18">
        <f t="shared" si="3"/>
        <v>45829</v>
      </c>
      <c r="W9" s="18">
        <f t="shared" si="4"/>
        <v>45949</v>
      </c>
      <c r="X9" s="4">
        <f t="shared" ca="1" si="5"/>
        <v>-118</v>
      </c>
    </row>
    <row r="10" spans="1:26" x14ac:dyDescent="0.25">
      <c r="A10" s="1">
        <v>9</v>
      </c>
      <c r="B10" s="1" t="s">
        <v>7</v>
      </c>
      <c r="C10" s="1">
        <v>3</v>
      </c>
      <c r="D10" s="1" t="s">
        <v>26</v>
      </c>
      <c r="E10" s="1" t="s">
        <v>8</v>
      </c>
      <c r="F10" s="1" t="s">
        <v>12</v>
      </c>
      <c r="G10" s="1" t="str">
        <f t="shared" si="0"/>
        <v>LDN - 3 - A</v>
      </c>
      <c r="H10" s="2">
        <v>1315.3989999999999</v>
      </c>
      <c r="I10" s="2">
        <v>1414.54</v>
      </c>
      <c r="J10" s="2">
        <f t="shared" si="1"/>
        <v>99.141000000000076</v>
      </c>
      <c r="K10" s="3" t="s">
        <v>23</v>
      </c>
      <c r="L10" s="4">
        <v>3</v>
      </c>
      <c r="M10" s="4">
        <v>1</v>
      </c>
      <c r="N10" s="5" t="s">
        <v>13</v>
      </c>
      <c r="O10" s="18">
        <v>45417</v>
      </c>
      <c r="P10" s="18">
        <f t="shared" si="2"/>
        <v>45782</v>
      </c>
      <c r="Q10" s="18">
        <v>45417</v>
      </c>
      <c r="S10" s="6" t="s">
        <v>22</v>
      </c>
      <c r="T10" s="18">
        <v>45797</v>
      </c>
      <c r="U10" s="18">
        <v>45801</v>
      </c>
      <c r="V10" s="18">
        <f t="shared" si="3"/>
        <v>45722</v>
      </c>
      <c r="W10" s="18">
        <f t="shared" si="4"/>
        <v>45842</v>
      </c>
      <c r="X10" s="4">
        <f t="shared" ca="1" si="5"/>
        <v>-11</v>
      </c>
      <c r="Y10" s="5" t="s">
        <v>25</v>
      </c>
    </row>
    <row r="11" spans="1:26" x14ac:dyDescent="0.25">
      <c r="A11" s="1">
        <v>10</v>
      </c>
      <c r="B11" s="1" t="s">
        <v>7</v>
      </c>
      <c r="C11" s="1">
        <v>3</v>
      </c>
      <c r="D11" s="1" t="s">
        <v>26</v>
      </c>
      <c r="E11" s="1" t="s">
        <v>8</v>
      </c>
      <c r="F11" s="1" t="s">
        <v>12</v>
      </c>
      <c r="G11" s="1" t="str">
        <f t="shared" si="0"/>
        <v>LDN - 3 - A</v>
      </c>
      <c r="H11" s="2">
        <v>1322.864</v>
      </c>
      <c r="I11" s="2">
        <v>1323.6030000000001</v>
      </c>
      <c r="J11" s="2">
        <f t="shared" si="1"/>
        <v>0.73900000000003274</v>
      </c>
      <c r="K11" s="3" t="s">
        <v>23</v>
      </c>
      <c r="L11" s="4">
        <v>3</v>
      </c>
      <c r="M11" s="4">
        <v>1</v>
      </c>
      <c r="N11" s="5" t="s">
        <v>21</v>
      </c>
      <c r="O11" s="18">
        <v>45524</v>
      </c>
      <c r="P11" s="18">
        <f t="shared" si="2"/>
        <v>45889</v>
      </c>
      <c r="Q11" s="18">
        <v>45524</v>
      </c>
      <c r="S11" s="6" t="s">
        <v>22</v>
      </c>
      <c r="T11" s="18">
        <v>45898</v>
      </c>
      <c r="V11" s="18">
        <f t="shared" si="3"/>
        <v>45829</v>
      </c>
      <c r="W11" s="18">
        <f t="shared" si="4"/>
        <v>45949</v>
      </c>
      <c r="X11" s="4">
        <f t="shared" ca="1" si="5"/>
        <v>-118</v>
      </c>
      <c r="Y11" s="5" t="s">
        <v>25</v>
      </c>
    </row>
    <row r="12" spans="1:26" x14ac:dyDescent="0.25">
      <c r="A12" s="1">
        <v>11</v>
      </c>
      <c r="B12" s="1" t="s">
        <v>7</v>
      </c>
      <c r="C12" s="1">
        <v>3</v>
      </c>
      <c r="D12" s="1" t="s">
        <v>26</v>
      </c>
      <c r="E12" s="1" t="s">
        <v>8</v>
      </c>
      <c r="F12" s="1" t="s">
        <v>12</v>
      </c>
      <c r="G12" s="1" t="str">
        <f t="shared" si="0"/>
        <v>LDN - 3 - A</v>
      </c>
      <c r="H12" s="2">
        <v>1335.7619999999999</v>
      </c>
      <c r="I12" s="2">
        <v>1336.7080000000001</v>
      </c>
      <c r="J12" s="2">
        <f t="shared" si="1"/>
        <v>0.94600000000014006</v>
      </c>
      <c r="K12" s="3" t="s">
        <v>23</v>
      </c>
      <c r="L12" s="4">
        <v>3</v>
      </c>
      <c r="M12" s="4">
        <v>1</v>
      </c>
      <c r="N12" s="5" t="s">
        <v>21</v>
      </c>
      <c r="O12" s="18">
        <v>45524</v>
      </c>
      <c r="P12" s="18">
        <f t="shared" si="2"/>
        <v>45889</v>
      </c>
      <c r="Q12" s="18">
        <v>45524</v>
      </c>
      <c r="S12" s="6" t="s">
        <v>22</v>
      </c>
      <c r="T12" s="18">
        <v>45898</v>
      </c>
      <c r="V12" s="18">
        <f t="shared" si="3"/>
        <v>45829</v>
      </c>
      <c r="W12" s="18">
        <f t="shared" si="4"/>
        <v>45949</v>
      </c>
      <c r="X12" s="4">
        <f t="shared" ca="1" si="5"/>
        <v>-118</v>
      </c>
      <c r="Y12" s="5" t="s">
        <v>25</v>
      </c>
    </row>
    <row r="13" spans="1:26" x14ac:dyDescent="0.25">
      <c r="A13" s="1">
        <v>12</v>
      </c>
      <c r="B13" s="1" t="s">
        <v>7</v>
      </c>
      <c r="C13" s="1">
        <v>3</v>
      </c>
      <c r="D13" s="1" t="s">
        <v>11</v>
      </c>
      <c r="E13" s="1" t="s">
        <v>11</v>
      </c>
      <c r="F13" s="1" t="s">
        <v>40</v>
      </c>
      <c r="G13" s="1" t="str">
        <f t="shared" si="0"/>
        <v>LDN - 3 - A1 (Rsi)</v>
      </c>
      <c r="H13" s="2">
        <v>1404.588</v>
      </c>
      <c r="I13" s="2">
        <v>1405.761</v>
      </c>
      <c r="J13" s="2">
        <f t="shared" si="1"/>
        <v>1.1730000000000018</v>
      </c>
      <c r="K13" s="3"/>
      <c r="L13" s="4">
        <v>3</v>
      </c>
      <c r="M13" s="4">
        <v>1</v>
      </c>
      <c r="N13" s="5" t="s">
        <v>13</v>
      </c>
      <c r="O13" s="18">
        <v>45417</v>
      </c>
      <c r="P13" s="18">
        <f t="shared" ref="P13:P28" si="6">O13+(365*M13)</f>
        <v>45782</v>
      </c>
      <c r="Q13" s="18">
        <v>45417</v>
      </c>
      <c r="S13" s="6" t="s">
        <v>22</v>
      </c>
      <c r="T13" s="18">
        <v>45801</v>
      </c>
      <c r="U13" s="18">
        <v>45801</v>
      </c>
      <c r="V13" s="18">
        <f t="shared" si="3"/>
        <v>45722</v>
      </c>
      <c r="W13" s="18">
        <f t="shared" si="4"/>
        <v>45842</v>
      </c>
      <c r="X13" s="4">
        <f t="shared" ca="1" si="5"/>
        <v>-11</v>
      </c>
    </row>
    <row r="14" spans="1:26" x14ac:dyDescent="0.25">
      <c r="A14" s="1">
        <v>13</v>
      </c>
      <c r="B14" s="1" t="s">
        <v>7</v>
      </c>
      <c r="C14" s="1">
        <v>3</v>
      </c>
      <c r="D14" s="1" t="s">
        <v>11</v>
      </c>
      <c r="E14" s="1" t="s">
        <v>11</v>
      </c>
      <c r="F14" s="1" t="s">
        <v>41</v>
      </c>
      <c r="G14" s="1" t="str">
        <f t="shared" si="0"/>
        <v>LDN - 3 - A2 (Rsi)</v>
      </c>
      <c r="H14" s="2">
        <v>0</v>
      </c>
      <c r="I14" s="2">
        <v>1.5349999999999999</v>
      </c>
      <c r="J14" s="2">
        <f t="shared" si="1"/>
        <v>1.5349999999999999</v>
      </c>
      <c r="K14" s="3"/>
      <c r="L14" s="4">
        <v>3</v>
      </c>
      <c r="M14" s="4">
        <v>1</v>
      </c>
      <c r="N14" s="5" t="s">
        <v>13</v>
      </c>
      <c r="O14" s="18">
        <v>45417</v>
      </c>
      <c r="P14" s="18">
        <f t="shared" si="6"/>
        <v>45782</v>
      </c>
      <c r="Q14" s="18">
        <v>45527</v>
      </c>
      <c r="S14" s="6" t="s">
        <v>22</v>
      </c>
      <c r="T14" s="18">
        <v>45801</v>
      </c>
      <c r="V14" s="18">
        <f t="shared" si="3"/>
        <v>45722</v>
      </c>
      <c r="W14" s="18">
        <f t="shared" si="4"/>
        <v>45842</v>
      </c>
      <c r="X14" s="4">
        <f t="shared" ca="1" si="5"/>
        <v>-11</v>
      </c>
    </row>
    <row r="15" spans="1:26" x14ac:dyDescent="0.25">
      <c r="A15" s="1">
        <v>90</v>
      </c>
      <c r="B15" s="1" t="s">
        <v>42</v>
      </c>
      <c r="C15" s="1">
        <v>218</v>
      </c>
      <c r="D15" s="1" t="s">
        <v>43</v>
      </c>
      <c r="E15" s="1" t="s">
        <v>44</v>
      </c>
      <c r="F15" s="1" t="s">
        <v>45</v>
      </c>
      <c r="G15" s="1" t="str">
        <f t="shared" ref="G15:G56" si="7">B15&amp;" - "&amp;C15&amp;" - "&amp;F15&amp;""</f>
        <v>LDM - 218 - E (Hdn-Kls)</v>
      </c>
      <c r="H15" s="2">
        <v>285.03100000000001</v>
      </c>
      <c r="I15" s="2">
        <v>299.61200000000002</v>
      </c>
      <c r="J15" s="2">
        <f t="shared" ref="J15:J56" si="8">I15-H15</f>
        <v>14.581000000000017</v>
      </c>
      <c r="K15" s="3"/>
      <c r="L15" s="4">
        <v>4</v>
      </c>
      <c r="M15" s="4">
        <v>1</v>
      </c>
      <c r="N15" s="5" t="s">
        <v>13</v>
      </c>
      <c r="O15" s="18">
        <f t="shared" ref="O15:O23" si="9">Q15</f>
        <v>45437</v>
      </c>
      <c r="P15" s="18">
        <f t="shared" si="6"/>
        <v>45802</v>
      </c>
      <c r="Q15" s="18">
        <v>45437</v>
      </c>
      <c r="S15" s="6" t="s">
        <v>22</v>
      </c>
      <c r="T15" s="18">
        <v>45813</v>
      </c>
      <c r="V15" s="18">
        <f t="shared" ref="V15:V56" si="10">P15-60</f>
        <v>45742</v>
      </c>
      <c r="W15" s="18">
        <f t="shared" ref="W15:W56" si="11">P15+60</f>
        <v>45862</v>
      </c>
      <c r="X15" s="4">
        <f t="shared" ref="X15:X56" ca="1" si="12">TODAY()-W15</f>
        <v>-31</v>
      </c>
    </row>
    <row r="16" spans="1:26" x14ac:dyDescent="0.25">
      <c r="A16" s="1">
        <v>91</v>
      </c>
      <c r="B16" s="1" t="s">
        <v>42</v>
      </c>
      <c r="C16" s="1">
        <v>218</v>
      </c>
      <c r="D16" s="1" t="s">
        <v>46</v>
      </c>
      <c r="E16" s="1" t="s">
        <v>47</v>
      </c>
      <c r="F16" s="1" t="s">
        <v>48</v>
      </c>
      <c r="G16" s="1" t="str">
        <f t="shared" si="7"/>
        <v>LDM - 218 - E (Ob-Mog)</v>
      </c>
      <c r="H16" s="2">
        <v>256.15100000000001</v>
      </c>
      <c r="I16" s="2">
        <v>262.86099999999999</v>
      </c>
      <c r="J16" s="2">
        <f t="shared" si="8"/>
        <v>6.7099999999999795</v>
      </c>
      <c r="K16" s="3"/>
      <c r="L16" s="4">
        <v>4</v>
      </c>
      <c r="M16" s="4">
        <v>1</v>
      </c>
      <c r="N16" s="5" t="s">
        <v>13</v>
      </c>
      <c r="O16" s="18">
        <f t="shared" si="9"/>
        <v>45437</v>
      </c>
      <c r="P16" s="18">
        <f t="shared" si="6"/>
        <v>45802</v>
      </c>
      <c r="Q16" s="18">
        <v>45437</v>
      </c>
      <c r="S16" s="6" t="s">
        <v>22</v>
      </c>
      <c r="T16" s="18">
        <v>45813</v>
      </c>
      <c r="V16" s="18">
        <f t="shared" si="10"/>
        <v>45742</v>
      </c>
      <c r="W16" s="18">
        <f t="shared" si="11"/>
        <v>45862</v>
      </c>
      <c r="X16" s="4">
        <f t="shared" ca="1" si="12"/>
        <v>-31</v>
      </c>
    </row>
    <row r="17" spans="1:25" x14ac:dyDescent="0.25">
      <c r="A17" s="1">
        <v>92</v>
      </c>
      <c r="B17" s="1" t="s">
        <v>42</v>
      </c>
      <c r="C17" s="1">
        <v>218</v>
      </c>
      <c r="D17" s="1" t="s">
        <v>46</v>
      </c>
      <c r="E17" s="1" t="s">
        <v>46</v>
      </c>
      <c r="F17" s="1" t="s">
        <v>49</v>
      </c>
      <c r="G17" s="1" t="str">
        <f t="shared" si="7"/>
        <v>LDM - 218 - E1 (Ob)</v>
      </c>
      <c r="H17" s="2">
        <v>37.274999999999999</v>
      </c>
      <c r="I17" s="2">
        <v>38.491</v>
      </c>
      <c r="J17" s="2">
        <f t="shared" si="8"/>
        <v>1.2160000000000011</v>
      </c>
      <c r="K17" s="3"/>
      <c r="L17" s="4">
        <v>4</v>
      </c>
      <c r="M17" s="4">
        <v>1</v>
      </c>
      <c r="N17" s="5" t="s">
        <v>13</v>
      </c>
      <c r="O17" s="18">
        <f t="shared" si="9"/>
        <v>45437</v>
      </c>
      <c r="P17" s="18">
        <f t="shared" si="6"/>
        <v>45802</v>
      </c>
      <c r="Q17" s="18">
        <v>45437</v>
      </c>
      <c r="S17" s="6" t="s">
        <v>22</v>
      </c>
      <c r="T17" s="18">
        <v>45829</v>
      </c>
      <c r="V17" s="18">
        <f t="shared" si="10"/>
        <v>45742</v>
      </c>
      <c r="W17" s="18">
        <f t="shared" si="11"/>
        <v>45862</v>
      </c>
      <c r="X17" s="4">
        <f t="shared" ca="1" si="12"/>
        <v>-31</v>
      </c>
    </row>
    <row r="18" spans="1:25" x14ac:dyDescent="0.25">
      <c r="A18" s="1">
        <v>93</v>
      </c>
      <c r="B18" s="1" t="s">
        <v>42</v>
      </c>
      <c r="C18" s="1">
        <v>218</v>
      </c>
      <c r="D18" s="1" t="s">
        <v>46</v>
      </c>
      <c r="E18" s="1" t="s">
        <v>46</v>
      </c>
      <c r="F18" s="1" t="s">
        <v>50</v>
      </c>
      <c r="G18" s="1" t="str">
        <f t="shared" si="7"/>
        <v>LDM - 218 - E1 (Ob)(2a-1)</v>
      </c>
      <c r="H18" s="2">
        <v>257.16699999999997</v>
      </c>
      <c r="I18" s="2">
        <v>257.21199999999999</v>
      </c>
      <c r="J18" s="2">
        <f t="shared" si="8"/>
        <v>4.5000000000015916E-2</v>
      </c>
      <c r="K18" s="3"/>
      <c r="L18" s="4">
        <v>3</v>
      </c>
      <c r="M18" s="4">
        <v>1</v>
      </c>
      <c r="N18" s="5" t="s">
        <v>13</v>
      </c>
      <c r="O18" s="18">
        <f t="shared" si="9"/>
        <v>45437</v>
      </c>
      <c r="P18" s="18">
        <f t="shared" si="6"/>
        <v>45802</v>
      </c>
      <c r="Q18" s="18">
        <v>45437</v>
      </c>
      <c r="S18" s="6" t="s">
        <v>22</v>
      </c>
      <c r="T18" s="18">
        <v>45829</v>
      </c>
      <c r="V18" s="18">
        <f t="shared" si="10"/>
        <v>45742</v>
      </c>
      <c r="W18" s="18">
        <f t="shared" si="11"/>
        <v>45862</v>
      </c>
      <c r="X18" s="4">
        <f t="shared" ca="1" si="12"/>
        <v>-31</v>
      </c>
      <c r="Y18" s="5" t="s">
        <v>25</v>
      </c>
    </row>
    <row r="19" spans="1:25" x14ac:dyDescent="0.25">
      <c r="A19" s="1">
        <v>94</v>
      </c>
      <c r="B19" s="1" t="s">
        <v>42</v>
      </c>
      <c r="C19" s="1">
        <v>218</v>
      </c>
      <c r="D19" s="1" t="s">
        <v>46</v>
      </c>
      <c r="E19" s="1" t="s">
        <v>46</v>
      </c>
      <c r="F19" s="1" t="s">
        <v>51</v>
      </c>
      <c r="G19" s="1" t="str">
        <f t="shared" si="7"/>
        <v>LDM - 218 - E1 (Ob)(2b-2a)</v>
      </c>
      <c r="H19" s="2">
        <v>38.491</v>
      </c>
      <c r="I19" s="2">
        <v>38.615000000000002</v>
      </c>
      <c r="J19" s="2">
        <f t="shared" si="8"/>
        <v>0.12400000000000233</v>
      </c>
      <c r="K19" s="3"/>
      <c r="L19" s="4">
        <v>3</v>
      </c>
      <c r="M19" s="4">
        <v>1</v>
      </c>
      <c r="N19" s="5" t="s">
        <v>13</v>
      </c>
      <c r="O19" s="18">
        <f t="shared" si="9"/>
        <v>45437</v>
      </c>
      <c r="P19" s="18">
        <f t="shared" si="6"/>
        <v>45802</v>
      </c>
      <c r="Q19" s="18">
        <v>45437</v>
      </c>
      <c r="S19" s="6" t="s">
        <v>22</v>
      </c>
      <c r="T19" s="18">
        <v>45829</v>
      </c>
      <c r="V19" s="18">
        <f t="shared" si="10"/>
        <v>45742</v>
      </c>
      <c r="W19" s="18">
        <f t="shared" si="11"/>
        <v>45862</v>
      </c>
      <c r="X19" s="4">
        <f t="shared" ca="1" si="12"/>
        <v>-31</v>
      </c>
      <c r="Y19" s="5" t="s">
        <v>25</v>
      </c>
    </row>
    <row r="20" spans="1:25" x14ac:dyDescent="0.25">
      <c r="A20" s="1">
        <v>95</v>
      </c>
      <c r="B20" s="1" t="s">
        <v>42</v>
      </c>
      <c r="C20" s="1">
        <v>218</v>
      </c>
      <c r="D20" s="1" t="s">
        <v>44</v>
      </c>
      <c r="E20" s="1" t="s">
        <v>52</v>
      </c>
      <c r="F20" s="1" t="s">
        <v>53</v>
      </c>
      <c r="G20" s="1" t="str">
        <f t="shared" si="7"/>
        <v>LDM - 218 - N (Kls-Bn)</v>
      </c>
      <c r="H20" s="2">
        <v>299.61200000000002</v>
      </c>
      <c r="I20" s="2">
        <v>316.25</v>
      </c>
      <c r="J20" s="2">
        <f t="shared" si="8"/>
        <v>16.637999999999977</v>
      </c>
      <c r="K20" s="3"/>
      <c r="L20" s="4">
        <v>4</v>
      </c>
      <c r="M20" s="4">
        <v>1</v>
      </c>
      <c r="N20" s="5" t="s">
        <v>13</v>
      </c>
      <c r="O20" s="18">
        <f t="shared" si="9"/>
        <v>45437</v>
      </c>
      <c r="P20" s="18">
        <f t="shared" si="6"/>
        <v>45802</v>
      </c>
      <c r="Q20" s="18">
        <v>45437</v>
      </c>
      <c r="S20" s="6" t="s">
        <v>22</v>
      </c>
      <c r="T20" s="18">
        <v>45813</v>
      </c>
      <c r="V20" s="18">
        <f t="shared" si="10"/>
        <v>45742</v>
      </c>
      <c r="W20" s="18">
        <f t="shared" si="11"/>
        <v>45862</v>
      </c>
      <c r="X20" s="4">
        <f t="shared" ca="1" si="12"/>
        <v>-31</v>
      </c>
    </row>
    <row r="21" spans="1:25" x14ac:dyDescent="0.25">
      <c r="A21" s="1">
        <v>96</v>
      </c>
      <c r="B21" s="1" t="s">
        <v>42</v>
      </c>
      <c r="C21" s="1">
        <v>218</v>
      </c>
      <c r="D21" s="1" t="s">
        <v>47</v>
      </c>
      <c r="E21" s="1" t="s">
        <v>43</v>
      </c>
      <c r="F21" s="1" t="s">
        <v>54</v>
      </c>
      <c r="G21" s="1" t="str">
        <f t="shared" si="7"/>
        <v>LDM - 218 - N (Mog-Hdn)</v>
      </c>
      <c r="H21" s="2">
        <v>262.86099999999999</v>
      </c>
      <c r="I21" s="2">
        <v>285.03100000000001</v>
      </c>
      <c r="J21" s="2">
        <f t="shared" si="8"/>
        <v>22.170000000000016</v>
      </c>
      <c r="K21" s="3"/>
      <c r="L21" s="4">
        <v>4</v>
      </c>
      <c r="M21" s="4">
        <v>1</v>
      </c>
      <c r="N21" s="5" t="s">
        <v>13</v>
      </c>
      <c r="O21" s="18">
        <f t="shared" si="9"/>
        <v>45437</v>
      </c>
      <c r="P21" s="18">
        <f t="shared" si="6"/>
        <v>45802</v>
      </c>
      <c r="Q21" s="18">
        <v>45437</v>
      </c>
      <c r="S21" s="6" t="s">
        <v>22</v>
      </c>
      <c r="T21" s="18">
        <v>45813</v>
      </c>
      <c r="V21" s="18">
        <f t="shared" si="10"/>
        <v>45742</v>
      </c>
      <c r="W21" s="18">
        <f t="shared" si="11"/>
        <v>45862</v>
      </c>
      <c r="X21" s="4">
        <f t="shared" ca="1" si="12"/>
        <v>-31</v>
      </c>
    </row>
    <row r="22" spans="1:25" x14ac:dyDescent="0.25">
      <c r="A22" s="1">
        <v>97</v>
      </c>
      <c r="B22" s="1" t="s">
        <v>42</v>
      </c>
      <c r="C22" s="1">
        <v>218</v>
      </c>
      <c r="D22" s="1" t="s">
        <v>44</v>
      </c>
      <c r="E22" s="1" t="s">
        <v>52</v>
      </c>
      <c r="F22" s="1" t="s">
        <v>55</v>
      </c>
      <c r="G22" s="1" t="str">
        <f t="shared" si="7"/>
        <v>LDM - 218 - U (Kls-Bn)</v>
      </c>
      <c r="H22" s="2">
        <v>299.61200000000002</v>
      </c>
      <c r="I22" s="2">
        <v>316.25</v>
      </c>
      <c r="J22" s="2">
        <f t="shared" si="8"/>
        <v>16.637999999999977</v>
      </c>
      <c r="K22" s="3"/>
      <c r="L22" s="4">
        <v>4</v>
      </c>
      <c r="M22" s="4">
        <v>1</v>
      </c>
      <c r="N22" s="5" t="s">
        <v>13</v>
      </c>
      <c r="O22" s="18">
        <f t="shared" si="9"/>
        <v>45435</v>
      </c>
      <c r="P22" s="18">
        <f t="shared" si="6"/>
        <v>45800</v>
      </c>
      <c r="Q22" s="18">
        <v>45435</v>
      </c>
      <c r="S22" s="6" t="s">
        <v>22</v>
      </c>
      <c r="T22" s="18">
        <v>45826</v>
      </c>
      <c r="V22" s="18">
        <f t="shared" si="10"/>
        <v>45740</v>
      </c>
      <c r="W22" s="18">
        <f t="shared" si="11"/>
        <v>45860</v>
      </c>
      <c r="X22" s="4">
        <f t="shared" ca="1" si="12"/>
        <v>-29</v>
      </c>
    </row>
    <row r="23" spans="1:25" x14ac:dyDescent="0.25">
      <c r="A23" s="1">
        <v>98</v>
      </c>
      <c r="B23" s="1" t="s">
        <v>42</v>
      </c>
      <c r="C23" s="1">
        <v>218</v>
      </c>
      <c r="D23" s="1" t="s">
        <v>47</v>
      </c>
      <c r="E23" s="1" t="s">
        <v>43</v>
      </c>
      <c r="F23" s="1" t="s">
        <v>56</v>
      </c>
      <c r="G23" s="1" t="str">
        <f t="shared" si="7"/>
        <v>LDM - 218 - U (Mog-Hdn)</v>
      </c>
      <c r="H23" s="2">
        <v>262.86099999999999</v>
      </c>
      <c r="I23" s="2">
        <v>284.88099999999997</v>
      </c>
      <c r="J23" s="2">
        <f t="shared" si="8"/>
        <v>22.019999999999982</v>
      </c>
      <c r="K23" s="3"/>
      <c r="L23" s="4">
        <v>4</v>
      </c>
      <c r="M23" s="4">
        <v>1</v>
      </c>
      <c r="N23" s="5" t="s">
        <v>13</v>
      </c>
      <c r="O23" s="18">
        <f t="shared" si="9"/>
        <v>45435</v>
      </c>
      <c r="P23" s="18">
        <f t="shared" si="6"/>
        <v>45800</v>
      </c>
      <c r="Q23" s="18">
        <v>45435</v>
      </c>
      <c r="S23" s="6" t="s">
        <v>22</v>
      </c>
      <c r="T23" s="18">
        <v>45826</v>
      </c>
      <c r="V23" s="18">
        <f t="shared" si="10"/>
        <v>45740</v>
      </c>
      <c r="W23" s="18">
        <f t="shared" si="11"/>
        <v>45860</v>
      </c>
      <c r="X23" s="4">
        <f t="shared" ca="1" si="12"/>
        <v>-29</v>
      </c>
    </row>
    <row r="24" spans="1:25" x14ac:dyDescent="0.25">
      <c r="A24" s="1">
        <v>99</v>
      </c>
      <c r="B24" s="1" t="s">
        <v>42</v>
      </c>
      <c r="C24" s="1">
        <v>221</v>
      </c>
      <c r="D24" s="1" t="s">
        <v>57</v>
      </c>
      <c r="E24" s="1" t="s">
        <v>58</v>
      </c>
      <c r="F24" s="1" t="s">
        <v>59</v>
      </c>
      <c r="G24" s="1" t="str">
        <f t="shared" si="7"/>
        <v>LDM - 221 - E</v>
      </c>
      <c r="H24" s="2">
        <v>587.28499999999997</v>
      </c>
      <c r="I24" s="2">
        <v>751.82500000000005</v>
      </c>
      <c r="J24" s="2">
        <f t="shared" si="8"/>
        <v>164.54000000000008</v>
      </c>
      <c r="K24" s="3"/>
      <c r="L24" s="4">
        <v>3</v>
      </c>
      <c r="M24" s="4">
        <v>2</v>
      </c>
      <c r="N24" s="5" t="s">
        <v>13</v>
      </c>
      <c r="O24" s="18">
        <v>45068</v>
      </c>
      <c r="P24" s="18">
        <f t="shared" si="6"/>
        <v>45798</v>
      </c>
      <c r="S24" s="6" t="s">
        <v>22</v>
      </c>
      <c r="T24" s="18">
        <v>45827</v>
      </c>
      <c r="V24" s="18">
        <f t="shared" si="10"/>
        <v>45738</v>
      </c>
      <c r="W24" s="18">
        <f t="shared" si="11"/>
        <v>45858</v>
      </c>
      <c r="X24" s="4">
        <f t="shared" ca="1" si="12"/>
        <v>-27</v>
      </c>
    </row>
    <row r="25" spans="1:25" x14ac:dyDescent="0.25">
      <c r="A25" s="1">
        <v>100</v>
      </c>
      <c r="B25" s="1" t="s">
        <v>42</v>
      </c>
      <c r="C25" s="1">
        <v>222</v>
      </c>
      <c r="D25" s="1" t="s">
        <v>57</v>
      </c>
      <c r="E25" s="1" t="s">
        <v>57</v>
      </c>
      <c r="F25" s="1" t="s">
        <v>59</v>
      </c>
      <c r="G25" s="1" t="str">
        <f t="shared" si="7"/>
        <v>LDM - 222 - E</v>
      </c>
      <c r="H25" s="2">
        <v>584.46900000000005</v>
      </c>
      <c r="I25" s="2">
        <v>587.28499999999997</v>
      </c>
      <c r="J25" s="2">
        <f t="shared" si="8"/>
        <v>2.8159999999999172</v>
      </c>
      <c r="K25" s="3" t="s">
        <v>23</v>
      </c>
      <c r="L25" s="4">
        <v>3</v>
      </c>
      <c r="M25" s="4">
        <v>1</v>
      </c>
      <c r="N25" s="5" t="s">
        <v>13</v>
      </c>
      <c r="O25" s="18">
        <f>Q25</f>
        <v>45431</v>
      </c>
      <c r="P25" s="18">
        <f t="shared" si="6"/>
        <v>45796</v>
      </c>
      <c r="Q25" s="18">
        <v>45431</v>
      </c>
      <c r="R25" s="18">
        <v>45534</v>
      </c>
      <c r="S25" s="6" t="s">
        <v>22</v>
      </c>
      <c r="T25" s="18">
        <v>45827</v>
      </c>
      <c r="V25" s="18">
        <f t="shared" si="10"/>
        <v>45736</v>
      </c>
      <c r="W25" s="18">
        <f t="shared" si="11"/>
        <v>45856</v>
      </c>
      <c r="X25" s="4">
        <f t="shared" ca="1" si="12"/>
        <v>-25</v>
      </c>
    </row>
    <row r="26" spans="1:25" x14ac:dyDescent="0.25">
      <c r="A26" s="1">
        <v>101</v>
      </c>
      <c r="B26" s="1" t="s">
        <v>42</v>
      </c>
      <c r="C26" s="1">
        <v>222</v>
      </c>
      <c r="D26" s="1" t="s">
        <v>57</v>
      </c>
      <c r="E26" s="1" t="s">
        <v>57</v>
      </c>
      <c r="F26" s="1" t="s">
        <v>59</v>
      </c>
      <c r="G26" s="1" t="str">
        <f t="shared" si="7"/>
        <v>LDM - 222 - E</v>
      </c>
      <c r="H26" s="2">
        <v>584.46900000000005</v>
      </c>
      <c r="I26" s="2">
        <v>586</v>
      </c>
      <c r="J26" s="2">
        <f t="shared" si="8"/>
        <v>1.5309999999999491</v>
      </c>
      <c r="K26" s="3" t="s">
        <v>23</v>
      </c>
      <c r="L26" s="4">
        <v>3</v>
      </c>
      <c r="M26" s="4">
        <v>1</v>
      </c>
      <c r="N26" s="5" t="s">
        <v>21</v>
      </c>
      <c r="O26" s="18">
        <v>45534</v>
      </c>
      <c r="P26" s="18">
        <f t="shared" si="6"/>
        <v>45899</v>
      </c>
      <c r="Q26" s="18">
        <v>45431</v>
      </c>
      <c r="R26" s="18">
        <v>45534</v>
      </c>
      <c r="S26" s="6" t="s">
        <v>22</v>
      </c>
      <c r="T26" s="18" t="s">
        <v>23</v>
      </c>
      <c r="V26" s="18">
        <f t="shared" si="10"/>
        <v>45839</v>
      </c>
      <c r="W26" s="18">
        <f t="shared" si="11"/>
        <v>45959</v>
      </c>
      <c r="X26" s="4">
        <f t="shared" ca="1" si="12"/>
        <v>-128</v>
      </c>
    </row>
    <row r="27" spans="1:25" x14ac:dyDescent="0.25">
      <c r="A27" s="1">
        <v>102</v>
      </c>
      <c r="B27" s="1" t="s">
        <v>42</v>
      </c>
      <c r="C27" s="1">
        <v>223</v>
      </c>
      <c r="D27" s="1" t="s">
        <v>60</v>
      </c>
      <c r="E27" s="1" t="s">
        <v>57</v>
      </c>
      <c r="F27" s="1" t="s">
        <v>59</v>
      </c>
      <c r="G27" s="1" t="str">
        <f t="shared" si="7"/>
        <v>LDM - 223 - E</v>
      </c>
      <c r="H27" s="2">
        <v>516.07399999999996</v>
      </c>
      <c r="I27" s="2">
        <v>584.46900000000005</v>
      </c>
      <c r="J27" s="2">
        <f t="shared" si="8"/>
        <v>68.395000000000095</v>
      </c>
      <c r="K27" s="3" t="s">
        <v>23</v>
      </c>
      <c r="L27" s="4">
        <v>4</v>
      </c>
      <c r="M27" s="4">
        <v>1</v>
      </c>
      <c r="N27" s="5" t="s">
        <v>13</v>
      </c>
      <c r="O27" s="18">
        <f>Q27</f>
        <v>45431</v>
      </c>
      <c r="P27" s="18">
        <f t="shared" si="6"/>
        <v>45796</v>
      </c>
      <c r="Q27" s="18">
        <v>45431</v>
      </c>
      <c r="R27" s="18">
        <v>45534</v>
      </c>
      <c r="S27" s="6" t="s">
        <v>22</v>
      </c>
      <c r="T27" s="18">
        <v>45828</v>
      </c>
      <c r="V27" s="18">
        <f t="shared" si="10"/>
        <v>45736</v>
      </c>
      <c r="W27" s="18">
        <f t="shared" si="11"/>
        <v>45856</v>
      </c>
      <c r="X27" s="4">
        <f t="shared" ca="1" si="12"/>
        <v>-25</v>
      </c>
    </row>
    <row r="28" spans="1:25" x14ac:dyDescent="0.25">
      <c r="A28" s="1">
        <v>103</v>
      </c>
      <c r="B28" s="1" t="s">
        <v>42</v>
      </c>
      <c r="C28" s="1">
        <v>223</v>
      </c>
      <c r="D28" s="1" t="s">
        <v>60</v>
      </c>
      <c r="E28" s="1" t="s">
        <v>57</v>
      </c>
      <c r="F28" s="1" t="s">
        <v>59</v>
      </c>
      <c r="G28" s="1" t="str">
        <f t="shared" si="7"/>
        <v>LDM - 223 - E</v>
      </c>
      <c r="H28" s="2">
        <v>516.07399999999996</v>
      </c>
      <c r="I28" s="2">
        <v>584.46900000000005</v>
      </c>
      <c r="J28" s="2">
        <f t="shared" si="8"/>
        <v>68.395000000000095</v>
      </c>
      <c r="K28" s="3" t="s">
        <v>23</v>
      </c>
      <c r="L28" s="4">
        <v>4</v>
      </c>
      <c r="M28" s="4">
        <v>1</v>
      </c>
      <c r="N28" s="5" t="s">
        <v>21</v>
      </c>
      <c r="O28" s="18">
        <v>45534</v>
      </c>
      <c r="P28" s="18">
        <f t="shared" si="6"/>
        <v>45899</v>
      </c>
      <c r="Q28" s="18">
        <v>45431</v>
      </c>
      <c r="R28" s="18">
        <v>45534</v>
      </c>
      <c r="S28" s="6" t="s">
        <v>22</v>
      </c>
      <c r="T28" s="18" t="s">
        <v>23</v>
      </c>
      <c r="V28" s="18">
        <f t="shared" si="10"/>
        <v>45839</v>
      </c>
      <c r="W28" s="18">
        <f t="shared" si="11"/>
        <v>45959</v>
      </c>
      <c r="X28" s="4">
        <f t="shared" ca="1" si="12"/>
        <v>-128</v>
      </c>
    </row>
    <row r="29" spans="1:25" x14ac:dyDescent="0.25">
      <c r="A29" s="1">
        <v>237</v>
      </c>
      <c r="B29" s="1" t="s">
        <v>61</v>
      </c>
      <c r="C29" s="1">
        <v>401</v>
      </c>
      <c r="D29" s="1" t="s">
        <v>62</v>
      </c>
      <c r="E29" s="1" t="s">
        <v>63</v>
      </c>
      <c r="F29" s="1" t="s">
        <v>64</v>
      </c>
      <c r="G29" s="1" t="str">
        <f t="shared" si="7"/>
        <v>LDÖ - 401 - N2S</v>
      </c>
      <c r="H29" s="2">
        <v>2.294</v>
      </c>
      <c r="I29" s="2">
        <v>11.7</v>
      </c>
      <c r="J29" s="2">
        <f t="shared" si="8"/>
        <v>9.4059999999999988</v>
      </c>
      <c r="K29" s="3"/>
      <c r="L29" s="4">
        <v>4</v>
      </c>
      <c r="M29" s="4">
        <v>1</v>
      </c>
      <c r="N29" s="5" t="s">
        <v>13</v>
      </c>
      <c r="O29" s="18">
        <f>Q29</f>
        <v>45366</v>
      </c>
      <c r="P29" s="18">
        <f t="shared" ref="P29:P42" si="13">O29+365</f>
        <v>45731</v>
      </c>
      <c r="Q29" s="18">
        <v>45366</v>
      </c>
      <c r="R29" s="18">
        <v>45563</v>
      </c>
      <c r="S29" s="6" t="s">
        <v>22</v>
      </c>
      <c r="T29" s="18">
        <v>45759</v>
      </c>
      <c r="U29" s="18">
        <v>45759</v>
      </c>
      <c r="V29" s="18">
        <f t="shared" si="10"/>
        <v>45671</v>
      </c>
      <c r="W29" s="18">
        <f t="shared" si="11"/>
        <v>45791</v>
      </c>
      <c r="X29" s="4">
        <f t="shared" ca="1" si="12"/>
        <v>40</v>
      </c>
      <c r="Y29" s="5" t="s">
        <v>65</v>
      </c>
    </row>
    <row r="30" spans="1:25" x14ac:dyDescent="0.25">
      <c r="A30" s="1">
        <v>238</v>
      </c>
      <c r="B30" s="1" t="s">
        <v>61</v>
      </c>
      <c r="C30" s="1">
        <v>401</v>
      </c>
      <c r="D30" s="1" t="s">
        <v>62</v>
      </c>
      <c r="E30" s="1" t="s">
        <v>63</v>
      </c>
      <c r="F30" s="1" t="s">
        <v>64</v>
      </c>
      <c r="G30" s="1" t="str">
        <f t="shared" si="7"/>
        <v>LDÖ - 401 - N2S</v>
      </c>
      <c r="H30" s="2">
        <v>2.294</v>
      </c>
      <c r="I30" s="2">
        <v>11.7</v>
      </c>
      <c r="J30" s="2">
        <f t="shared" si="8"/>
        <v>9.4059999999999988</v>
      </c>
      <c r="K30" s="3"/>
      <c r="L30" s="4">
        <v>4</v>
      </c>
      <c r="M30" s="4">
        <v>1</v>
      </c>
      <c r="N30" s="5" t="s">
        <v>21</v>
      </c>
      <c r="O30" s="18">
        <f>R30</f>
        <v>45563</v>
      </c>
      <c r="P30" s="18">
        <f t="shared" si="13"/>
        <v>45928</v>
      </c>
      <c r="Q30" s="18">
        <v>45366</v>
      </c>
      <c r="R30" s="18">
        <v>45563</v>
      </c>
      <c r="S30" s="6" t="s">
        <v>22</v>
      </c>
      <c r="T30" s="18">
        <v>45759</v>
      </c>
      <c r="V30" s="18">
        <f t="shared" si="10"/>
        <v>45868</v>
      </c>
      <c r="W30" s="18">
        <f t="shared" si="11"/>
        <v>45988</v>
      </c>
      <c r="X30" s="4">
        <f t="shared" ca="1" si="12"/>
        <v>-157</v>
      </c>
      <c r="Y30" s="5" t="s">
        <v>65</v>
      </c>
    </row>
    <row r="31" spans="1:25" x14ac:dyDescent="0.25">
      <c r="A31" s="1">
        <v>239</v>
      </c>
      <c r="B31" s="1" t="s">
        <v>61</v>
      </c>
      <c r="C31" s="1">
        <v>401</v>
      </c>
      <c r="D31" s="1" t="s">
        <v>66</v>
      </c>
      <c r="E31" s="1" t="s">
        <v>67</v>
      </c>
      <c r="F31" s="1" t="s">
        <v>68</v>
      </c>
      <c r="G31" s="1" t="str">
        <f t="shared" si="7"/>
        <v>LDÖ - 401 - N3 (Cst-Tmö)</v>
      </c>
      <c r="H31" s="2">
        <v>0</v>
      </c>
      <c r="I31" s="2">
        <v>4.1029999999999998</v>
      </c>
      <c r="J31" s="2">
        <f t="shared" si="8"/>
        <v>4.1029999999999998</v>
      </c>
      <c r="K31" s="3"/>
      <c r="L31" s="4">
        <v>4</v>
      </c>
      <c r="M31" s="4">
        <v>1</v>
      </c>
      <c r="N31" s="5" t="s">
        <v>13</v>
      </c>
      <c r="O31" s="18">
        <f>Q31</f>
        <v>45359</v>
      </c>
      <c r="P31" s="18">
        <f t="shared" si="13"/>
        <v>45724</v>
      </c>
      <c r="Q31" s="18">
        <v>45359</v>
      </c>
      <c r="R31" s="18">
        <v>45562</v>
      </c>
      <c r="S31" s="6" t="s">
        <v>22</v>
      </c>
      <c r="T31" s="18">
        <v>45751</v>
      </c>
      <c r="U31" s="18">
        <v>45751</v>
      </c>
      <c r="V31" s="18">
        <f t="shared" si="10"/>
        <v>45664</v>
      </c>
      <c r="W31" s="18">
        <f t="shared" si="11"/>
        <v>45784</v>
      </c>
      <c r="X31" s="4">
        <f t="shared" ca="1" si="12"/>
        <v>47</v>
      </c>
      <c r="Y31" s="5" t="s">
        <v>65</v>
      </c>
    </row>
    <row r="32" spans="1:25" x14ac:dyDescent="0.25">
      <c r="A32" s="1">
        <v>240</v>
      </c>
      <c r="B32" s="1" t="s">
        <v>61</v>
      </c>
      <c r="C32" s="1">
        <v>401</v>
      </c>
      <c r="D32" s="1" t="s">
        <v>66</v>
      </c>
      <c r="E32" s="1" t="s">
        <v>67</v>
      </c>
      <c r="F32" s="1" t="s">
        <v>68</v>
      </c>
      <c r="G32" s="1" t="str">
        <f t="shared" si="7"/>
        <v>LDÖ - 401 - N3 (Cst-Tmö)</v>
      </c>
      <c r="H32" s="2">
        <v>0</v>
      </c>
      <c r="I32" s="2">
        <v>4.1029999999999998</v>
      </c>
      <c r="J32" s="2">
        <f t="shared" si="8"/>
        <v>4.1029999999999998</v>
      </c>
      <c r="K32" s="3"/>
      <c r="L32" s="4">
        <v>4</v>
      </c>
      <c r="M32" s="4">
        <v>1</v>
      </c>
      <c r="N32" s="5" t="s">
        <v>21</v>
      </c>
      <c r="O32" s="18">
        <f>R32</f>
        <v>45562</v>
      </c>
      <c r="P32" s="18">
        <f t="shared" si="13"/>
        <v>45927</v>
      </c>
      <c r="Q32" s="18">
        <v>45359</v>
      </c>
      <c r="R32" s="18">
        <v>45562</v>
      </c>
      <c r="S32" s="6" t="s">
        <v>22</v>
      </c>
      <c r="T32" s="18" t="s">
        <v>23</v>
      </c>
      <c r="V32" s="18">
        <f t="shared" si="10"/>
        <v>45867</v>
      </c>
      <c r="W32" s="18">
        <f t="shared" si="11"/>
        <v>45987</v>
      </c>
      <c r="X32" s="4">
        <f t="shared" ca="1" si="12"/>
        <v>-156</v>
      </c>
      <c r="Y32" s="5" t="s">
        <v>65</v>
      </c>
    </row>
    <row r="33" spans="1:25" x14ac:dyDescent="0.25">
      <c r="A33" s="1">
        <v>241</v>
      </c>
      <c r="B33" s="1" t="s">
        <v>61</v>
      </c>
      <c r="C33" s="1">
        <v>401</v>
      </c>
      <c r="D33" s="1" t="s">
        <v>63</v>
      </c>
      <c r="E33" s="1" t="s">
        <v>63</v>
      </c>
      <c r="F33" s="1" t="s">
        <v>69</v>
      </c>
      <c r="G33" s="1" t="str">
        <f t="shared" si="7"/>
        <v>LDÖ - 401 - N3S</v>
      </c>
      <c r="H33" s="2">
        <v>7.0629999999999997</v>
      </c>
      <c r="I33" s="2">
        <v>8.5489999999999995</v>
      </c>
      <c r="J33" s="2">
        <f t="shared" si="8"/>
        <v>1.4859999999999998</v>
      </c>
      <c r="K33" s="3"/>
      <c r="L33" s="4">
        <v>4</v>
      </c>
      <c r="M33" s="4">
        <v>1</v>
      </c>
      <c r="N33" s="5" t="s">
        <v>13</v>
      </c>
      <c r="O33" s="18">
        <f>Q33</f>
        <v>45395</v>
      </c>
      <c r="P33" s="18">
        <f t="shared" si="13"/>
        <v>45760</v>
      </c>
      <c r="Q33" s="18">
        <v>45395</v>
      </c>
      <c r="R33" s="18">
        <v>45577</v>
      </c>
      <c r="S33" s="6" t="s">
        <v>22</v>
      </c>
      <c r="T33" s="18">
        <v>45760</v>
      </c>
      <c r="U33" s="18">
        <v>45760</v>
      </c>
      <c r="V33" s="18">
        <f t="shared" si="10"/>
        <v>45700</v>
      </c>
      <c r="W33" s="18">
        <f t="shared" si="11"/>
        <v>45820</v>
      </c>
      <c r="X33" s="4">
        <f t="shared" ca="1" si="12"/>
        <v>11</v>
      </c>
      <c r="Y33" s="5" t="s">
        <v>65</v>
      </c>
    </row>
    <row r="34" spans="1:25" x14ac:dyDescent="0.25">
      <c r="A34" s="1">
        <v>242</v>
      </c>
      <c r="B34" s="1" t="s">
        <v>61</v>
      </c>
      <c r="C34" s="1">
        <v>401</v>
      </c>
      <c r="D34" s="1" t="s">
        <v>63</v>
      </c>
      <c r="E34" s="1" t="s">
        <v>63</v>
      </c>
      <c r="F34" s="1" t="s">
        <v>69</v>
      </c>
      <c r="G34" s="1" t="str">
        <f t="shared" si="7"/>
        <v>LDÖ - 401 - N3S</v>
      </c>
      <c r="H34" s="2">
        <v>7.0629999999999997</v>
      </c>
      <c r="I34" s="2">
        <v>8.5489999999999995</v>
      </c>
      <c r="J34" s="2">
        <f t="shared" si="8"/>
        <v>1.4859999999999998</v>
      </c>
      <c r="K34" s="3"/>
      <c r="L34" s="4">
        <v>4</v>
      </c>
      <c r="M34" s="4">
        <v>1</v>
      </c>
      <c r="N34" s="5" t="s">
        <v>21</v>
      </c>
      <c r="O34" s="18">
        <f>R34</f>
        <v>45577</v>
      </c>
      <c r="P34" s="18">
        <f t="shared" si="13"/>
        <v>45942</v>
      </c>
      <c r="Q34" s="18">
        <v>45395</v>
      </c>
      <c r="R34" s="18">
        <v>45577</v>
      </c>
      <c r="S34" s="6" t="s">
        <v>22</v>
      </c>
      <c r="T34" s="18" t="s">
        <v>23</v>
      </c>
      <c r="V34" s="18">
        <f t="shared" si="10"/>
        <v>45882</v>
      </c>
      <c r="W34" s="18">
        <f t="shared" si="11"/>
        <v>46002</v>
      </c>
      <c r="X34" s="4">
        <f t="shared" ca="1" si="12"/>
        <v>-171</v>
      </c>
      <c r="Y34" s="5" t="s">
        <v>65</v>
      </c>
    </row>
    <row r="35" spans="1:25" x14ac:dyDescent="0.25">
      <c r="A35" s="1">
        <v>243</v>
      </c>
      <c r="B35" s="1" t="s">
        <v>61</v>
      </c>
      <c r="C35" s="1">
        <v>401</v>
      </c>
      <c r="D35" s="1" t="s">
        <v>67</v>
      </c>
      <c r="E35" s="1" t="s">
        <v>67</v>
      </c>
      <c r="F35" s="1" t="s">
        <v>70</v>
      </c>
      <c r="G35" s="1" t="str">
        <f t="shared" si="7"/>
        <v>LDÖ - 401 - N4</v>
      </c>
      <c r="H35" s="2">
        <v>3.286</v>
      </c>
      <c r="I35" s="2">
        <v>4.1029999999999998</v>
      </c>
      <c r="J35" s="2">
        <f t="shared" si="8"/>
        <v>0.81699999999999973</v>
      </c>
      <c r="K35" s="3"/>
      <c r="L35" s="4">
        <v>4</v>
      </c>
      <c r="M35" s="4">
        <v>1</v>
      </c>
      <c r="N35" s="5" t="s">
        <v>13</v>
      </c>
      <c r="O35" s="18">
        <f>Q35</f>
        <v>45465</v>
      </c>
      <c r="P35" s="18">
        <f t="shared" si="13"/>
        <v>45830</v>
      </c>
      <c r="Q35" s="18">
        <v>45465</v>
      </c>
      <c r="R35" s="18">
        <v>45927</v>
      </c>
      <c r="S35" s="6" t="s">
        <v>22</v>
      </c>
      <c r="T35" s="18">
        <v>45846</v>
      </c>
      <c r="V35" s="18">
        <f t="shared" si="10"/>
        <v>45770</v>
      </c>
      <c r="W35" s="18">
        <f t="shared" si="11"/>
        <v>45890</v>
      </c>
      <c r="X35" s="4">
        <f t="shared" ca="1" si="12"/>
        <v>-59</v>
      </c>
      <c r="Y35" s="5" t="s">
        <v>65</v>
      </c>
    </row>
    <row r="36" spans="1:25" x14ac:dyDescent="0.25">
      <c r="A36" s="1">
        <v>244</v>
      </c>
      <c r="B36" s="1" t="s">
        <v>61</v>
      </c>
      <c r="C36" s="1">
        <v>401</v>
      </c>
      <c r="D36" s="1" t="s">
        <v>67</v>
      </c>
      <c r="E36" s="1" t="s">
        <v>67</v>
      </c>
      <c r="F36" s="1" t="s">
        <v>70</v>
      </c>
      <c r="G36" s="1" t="str">
        <f t="shared" si="7"/>
        <v>LDÖ - 401 - N4</v>
      </c>
      <c r="H36" s="2">
        <v>3.286</v>
      </c>
      <c r="I36" s="2">
        <v>4.1029999999999998</v>
      </c>
      <c r="J36" s="2">
        <f t="shared" si="8"/>
        <v>0.81699999999999973</v>
      </c>
      <c r="K36" s="3"/>
      <c r="L36" s="4">
        <v>4</v>
      </c>
      <c r="M36" s="4">
        <v>1</v>
      </c>
      <c r="N36" s="5" t="s">
        <v>21</v>
      </c>
      <c r="O36" s="18">
        <f>R36</f>
        <v>45562</v>
      </c>
      <c r="P36" s="18">
        <f t="shared" si="13"/>
        <v>45927</v>
      </c>
      <c r="Q36" s="18">
        <v>45465</v>
      </c>
      <c r="R36" s="18">
        <v>45562</v>
      </c>
      <c r="S36" s="6" t="s">
        <v>22</v>
      </c>
      <c r="T36" s="18" t="s">
        <v>23</v>
      </c>
      <c r="V36" s="18">
        <f t="shared" si="10"/>
        <v>45867</v>
      </c>
      <c r="W36" s="18">
        <f t="shared" si="11"/>
        <v>45987</v>
      </c>
      <c r="X36" s="4">
        <f t="shared" ca="1" si="12"/>
        <v>-156</v>
      </c>
      <c r="Y36" s="5" t="s">
        <v>65</v>
      </c>
    </row>
    <row r="37" spans="1:25" x14ac:dyDescent="0.25">
      <c r="A37" s="1">
        <v>245</v>
      </c>
      <c r="B37" s="1" t="s">
        <v>61</v>
      </c>
      <c r="C37" s="1">
        <v>401</v>
      </c>
      <c r="D37" s="1" t="s">
        <v>67</v>
      </c>
      <c r="E37" s="1" t="s">
        <v>67</v>
      </c>
      <c r="F37" s="1" t="s">
        <v>71</v>
      </c>
      <c r="G37" s="1" t="str">
        <f t="shared" si="7"/>
        <v>LDÖ - 401 - N5</v>
      </c>
      <c r="H37" s="2">
        <v>3.2839999999999998</v>
      </c>
      <c r="I37" s="2">
        <v>4.0469999999999997</v>
      </c>
      <c r="J37" s="2">
        <f t="shared" si="8"/>
        <v>0.7629999999999999</v>
      </c>
      <c r="K37" s="3"/>
      <c r="L37" s="4">
        <v>4</v>
      </c>
      <c r="M37" s="4">
        <v>1</v>
      </c>
      <c r="N37" s="5" t="s">
        <v>13</v>
      </c>
      <c r="O37" s="18">
        <f>Q37</f>
        <v>45367</v>
      </c>
      <c r="P37" s="18">
        <f t="shared" si="13"/>
        <v>45732</v>
      </c>
      <c r="Q37" s="18">
        <v>45367</v>
      </c>
      <c r="R37" s="18">
        <v>45562</v>
      </c>
      <c r="S37" s="6" t="s">
        <v>22</v>
      </c>
      <c r="T37" s="18">
        <v>45752</v>
      </c>
      <c r="U37" s="18">
        <v>45752</v>
      </c>
      <c r="V37" s="18">
        <f t="shared" si="10"/>
        <v>45672</v>
      </c>
      <c r="W37" s="18">
        <f t="shared" si="11"/>
        <v>45792</v>
      </c>
      <c r="X37" s="4">
        <f t="shared" ca="1" si="12"/>
        <v>39</v>
      </c>
      <c r="Y37" s="5" t="s">
        <v>65</v>
      </c>
    </row>
    <row r="38" spans="1:25" x14ac:dyDescent="0.25">
      <c r="A38" s="1">
        <v>246</v>
      </c>
      <c r="B38" s="1" t="s">
        <v>61</v>
      </c>
      <c r="C38" s="1">
        <v>401</v>
      </c>
      <c r="D38" s="1" t="s">
        <v>67</v>
      </c>
      <c r="E38" s="1" t="s">
        <v>67</v>
      </c>
      <c r="F38" s="1" t="s">
        <v>71</v>
      </c>
      <c r="G38" s="1" t="str">
        <f t="shared" si="7"/>
        <v>LDÖ - 401 - N5</v>
      </c>
      <c r="H38" s="2">
        <v>3.2839999999999998</v>
      </c>
      <c r="I38" s="2">
        <v>4.0469999999999997</v>
      </c>
      <c r="J38" s="2">
        <f t="shared" si="8"/>
        <v>0.7629999999999999</v>
      </c>
      <c r="K38" s="3"/>
      <c r="L38" s="4">
        <v>4</v>
      </c>
      <c r="M38" s="4">
        <v>1</v>
      </c>
      <c r="N38" s="5" t="s">
        <v>21</v>
      </c>
      <c r="O38" s="18">
        <f>R38</f>
        <v>45562</v>
      </c>
      <c r="P38" s="18">
        <f t="shared" si="13"/>
        <v>45927</v>
      </c>
      <c r="Q38" s="18">
        <v>45367</v>
      </c>
      <c r="R38" s="18">
        <v>45562</v>
      </c>
      <c r="S38" s="6" t="s">
        <v>22</v>
      </c>
      <c r="T38" s="18">
        <v>45752</v>
      </c>
      <c r="V38" s="18">
        <f t="shared" si="10"/>
        <v>45867</v>
      </c>
      <c r="W38" s="18">
        <f t="shared" si="11"/>
        <v>45987</v>
      </c>
      <c r="X38" s="4">
        <f t="shared" ca="1" si="12"/>
        <v>-156</v>
      </c>
      <c r="Y38" s="5" t="s">
        <v>65</v>
      </c>
    </row>
    <row r="39" spans="1:25" ht="24" x14ac:dyDescent="0.25">
      <c r="A39" s="1">
        <v>247</v>
      </c>
      <c r="B39" s="1" t="s">
        <v>61</v>
      </c>
      <c r="C39" s="1">
        <v>401</v>
      </c>
      <c r="D39" s="1" t="s">
        <v>63</v>
      </c>
      <c r="E39" s="1" t="s">
        <v>63</v>
      </c>
      <c r="F39" s="1" t="s">
        <v>72</v>
      </c>
      <c r="G39" s="1" t="str">
        <f t="shared" si="7"/>
        <v>LDÖ - 401 - NS (Äs)(97b-konn8)</v>
      </c>
      <c r="H39" s="2">
        <v>8.5489999999999995</v>
      </c>
      <c r="I39" s="2">
        <v>8.8450000000000006</v>
      </c>
      <c r="J39" s="2">
        <f t="shared" si="8"/>
        <v>0.29600000000000115</v>
      </c>
      <c r="K39" s="3"/>
      <c r="L39" s="4">
        <v>4</v>
      </c>
      <c r="M39" s="4">
        <v>1</v>
      </c>
      <c r="N39" s="5" t="s">
        <v>13</v>
      </c>
      <c r="O39" s="18">
        <f>Q39</f>
        <v>45395</v>
      </c>
      <c r="P39" s="18">
        <f t="shared" si="13"/>
        <v>45760</v>
      </c>
      <c r="Q39" s="18">
        <v>45395</v>
      </c>
      <c r="R39" s="18">
        <v>45577</v>
      </c>
      <c r="S39" s="6" t="s">
        <v>22</v>
      </c>
      <c r="T39" s="18">
        <v>45759</v>
      </c>
      <c r="U39" s="18">
        <v>45760</v>
      </c>
      <c r="V39" s="18">
        <f t="shared" si="10"/>
        <v>45700</v>
      </c>
      <c r="W39" s="18">
        <f t="shared" si="11"/>
        <v>45820</v>
      </c>
      <c r="X39" s="4">
        <f t="shared" ca="1" si="12"/>
        <v>11</v>
      </c>
      <c r="Y39" s="5" t="s">
        <v>65</v>
      </c>
    </row>
    <row r="40" spans="1:25" ht="24" x14ac:dyDescent="0.25">
      <c r="A40" s="1">
        <v>248</v>
      </c>
      <c r="B40" s="1" t="s">
        <v>61</v>
      </c>
      <c r="C40" s="1">
        <v>401</v>
      </c>
      <c r="D40" s="1" t="s">
        <v>63</v>
      </c>
      <c r="E40" s="1" t="s">
        <v>63</v>
      </c>
      <c r="F40" s="1" t="s">
        <v>72</v>
      </c>
      <c r="G40" s="1" t="str">
        <f t="shared" si="7"/>
        <v>LDÖ - 401 - NS (Äs)(97b-konn8)</v>
      </c>
      <c r="H40" s="2">
        <v>8.5489999999999995</v>
      </c>
      <c r="I40" s="2">
        <v>8.8450000000000006</v>
      </c>
      <c r="J40" s="2">
        <f t="shared" si="8"/>
        <v>0.29600000000000115</v>
      </c>
      <c r="K40" s="3"/>
      <c r="L40" s="4">
        <v>4</v>
      </c>
      <c r="M40" s="4">
        <v>1</v>
      </c>
      <c r="N40" s="5" t="s">
        <v>21</v>
      </c>
      <c r="O40" s="18">
        <f>R40</f>
        <v>45577</v>
      </c>
      <c r="P40" s="18">
        <f t="shared" si="13"/>
        <v>45942</v>
      </c>
      <c r="Q40" s="18">
        <v>45395</v>
      </c>
      <c r="R40" s="18">
        <v>45577</v>
      </c>
      <c r="S40" s="6" t="s">
        <v>22</v>
      </c>
      <c r="T40" s="18">
        <v>45759</v>
      </c>
      <c r="V40" s="18">
        <f t="shared" si="10"/>
        <v>45882</v>
      </c>
      <c r="W40" s="18">
        <f t="shared" si="11"/>
        <v>46002</v>
      </c>
      <c r="X40" s="4">
        <f t="shared" ca="1" si="12"/>
        <v>-171</v>
      </c>
      <c r="Y40" s="5" t="s">
        <v>65</v>
      </c>
    </row>
    <row r="41" spans="1:25" ht="24" x14ac:dyDescent="0.25">
      <c r="A41" s="1">
        <v>249</v>
      </c>
      <c r="B41" s="1" t="s">
        <v>61</v>
      </c>
      <c r="C41" s="1">
        <v>401</v>
      </c>
      <c r="D41" s="1" t="s">
        <v>63</v>
      </c>
      <c r="E41" s="1" t="s">
        <v>63</v>
      </c>
      <c r="F41" s="1" t="s">
        <v>73</v>
      </c>
      <c r="G41" s="1" t="str">
        <f t="shared" si="7"/>
        <v>LDÖ - 401 - NS (Äs)(konn8-gr02)</v>
      </c>
      <c r="H41" s="2">
        <v>54.957000000000001</v>
      </c>
      <c r="I41" s="2">
        <v>55</v>
      </c>
      <c r="J41" s="2">
        <f t="shared" si="8"/>
        <v>4.2999999999999261E-2</v>
      </c>
      <c r="K41" s="3"/>
      <c r="L41" s="4">
        <v>4</v>
      </c>
      <c r="M41" s="4">
        <v>1</v>
      </c>
      <c r="N41" s="5" t="s">
        <v>13</v>
      </c>
      <c r="O41" s="18">
        <f>Q41</f>
        <v>45395</v>
      </c>
      <c r="P41" s="18">
        <f t="shared" si="13"/>
        <v>45760</v>
      </c>
      <c r="Q41" s="18">
        <v>45395</v>
      </c>
      <c r="R41" s="18">
        <v>45577</v>
      </c>
      <c r="S41" s="6" t="s">
        <v>22</v>
      </c>
      <c r="T41" s="18">
        <v>45759</v>
      </c>
      <c r="U41" s="18">
        <v>45760</v>
      </c>
      <c r="V41" s="18">
        <f t="shared" si="10"/>
        <v>45700</v>
      </c>
      <c r="W41" s="18">
        <f t="shared" si="11"/>
        <v>45820</v>
      </c>
      <c r="X41" s="4">
        <f t="shared" ca="1" si="12"/>
        <v>11</v>
      </c>
      <c r="Y41" s="5" t="s">
        <v>65</v>
      </c>
    </row>
    <row r="42" spans="1:25" ht="24" x14ac:dyDescent="0.25">
      <c r="A42" s="1">
        <v>250</v>
      </c>
      <c r="B42" s="1" t="s">
        <v>61</v>
      </c>
      <c r="C42" s="1">
        <v>401</v>
      </c>
      <c r="D42" s="1" t="s">
        <v>63</v>
      </c>
      <c r="E42" s="1" t="s">
        <v>63</v>
      </c>
      <c r="F42" s="1" t="s">
        <v>73</v>
      </c>
      <c r="G42" s="1" t="str">
        <f t="shared" si="7"/>
        <v>LDÖ - 401 - NS (Äs)(konn8-gr02)</v>
      </c>
      <c r="H42" s="2">
        <v>54.957000000000001</v>
      </c>
      <c r="I42" s="2">
        <v>55</v>
      </c>
      <c r="J42" s="2">
        <f t="shared" si="8"/>
        <v>4.2999999999999261E-2</v>
      </c>
      <c r="K42" s="3"/>
      <c r="L42" s="4">
        <v>4</v>
      </c>
      <c r="M42" s="4">
        <v>1</v>
      </c>
      <c r="N42" s="5" t="s">
        <v>21</v>
      </c>
      <c r="O42" s="18">
        <f>R42</f>
        <v>45577</v>
      </c>
      <c r="P42" s="18">
        <f t="shared" si="13"/>
        <v>45942</v>
      </c>
      <c r="Q42" s="18">
        <v>45395</v>
      </c>
      <c r="R42" s="18">
        <v>45577</v>
      </c>
      <c r="S42" s="6" t="s">
        <v>22</v>
      </c>
      <c r="T42" s="18">
        <v>45759</v>
      </c>
      <c r="V42" s="18">
        <f t="shared" si="10"/>
        <v>45882</v>
      </c>
      <c r="W42" s="18">
        <f t="shared" si="11"/>
        <v>46002</v>
      </c>
      <c r="X42" s="4">
        <f t="shared" ca="1" si="12"/>
        <v>-171</v>
      </c>
      <c r="Y42" s="5" t="s">
        <v>65</v>
      </c>
    </row>
    <row r="43" spans="1:25" x14ac:dyDescent="0.25">
      <c r="A43" s="1">
        <v>613</v>
      </c>
      <c r="B43" s="1" t="s">
        <v>74</v>
      </c>
      <c r="C43" s="1">
        <v>831</v>
      </c>
      <c r="D43" s="1" t="s">
        <v>75</v>
      </c>
      <c r="E43" s="1" t="s">
        <v>76</v>
      </c>
      <c r="F43" s="1" t="s">
        <v>59</v>
      </c>
      <c r="G43" s="1" t="str">
        <f t="shared" si="7"/>
        <v>LDS - 831 - E</v>
      </c>
      <c r="H43" s="2">
        <v>2.8559999999999999</v>
      </c>
      <c r="I43" s="2">
        <v>20.010000000000002</v>
      </c>
      <c r="J43" s="2">
        <f t="shared" si="8"/>
        <v>17.154000000000003</v>
      </c>
      <c r="K43" s="3" t="s">
        <v>23</v>
      </c>
      <c r="L43" s="4">
        <v>3</v>
      </c>
      <c r="M43" s="4">
        <v>1</v>
      </c>
      <c r="N43" s="5" t="s">
        <v>21</v>
      </c>
      <c r="O43" s="18">
        <f t="shared" ref="O43:O49" si="14">Q43</f>
        <v>45571</v>
      </c>
      <c r="P43" s="18">
        <f t="shared" ref="P43:P56" si="15">O43+(365*M43)</f>
        <v>45936</v>
      </c>
      <c r="Q43" s="18">
        <v>45571</v>
      </c>
      <c r="S43" s="6" t="s">
        <v>22</v>
      </c>
      <c r="T43" s="18">
        <v>45773</v>
      </c>
      <c r="V43" s="18">
        <f t="shared" si="10"/>
        <v>45876</v>
      </c>
      <c r="W43" s="18">
        <f t="shared" si="11"/>
        <v>45996</v>
      </c>
      <c r="X43" s="4">
        <f t="shared" ca="1" si="12"/>
        <v>-165</v>
      </c>
      <c r="Y43" s="5" t="s">
        <v>25</v>
      </c>
    </row>
    <row r="44" spans="1:25" x14ac:dyDescent="0.25">
      <c r="A44" s="1">
        <v>614</v>
      </c>
      <c r="B44" s="1" t="s">
        <v>74</v>
      </c>
      <c r="C44" s="1">
        <v>832</v>
      </c>
      <c r="D44" s="1" t="s">
        <v>76</v>
      </c>
      <c r="E44" s="1" t="s">
        <v>77</v>
      </c>
      <c r="F44" s="1" t="s">
        <v>59</v>
      </c>
      <c r="G44" s="1" t="str">
        <f t="shared" si="7"/>
        <v>LDS - 832 - E</v>
      </c>
      <c r="H44" s="2">
        <v>82.561999999999998</v>
      </c>
      <c r="I44" s="2">
        <v>120.705</v>
      </c>
      <c r="J44" s="2">
        <f t="shared" si="8"/>
        <v>38.143000000000001</v>
      </c>
      <c r="K44" s="3"/>
      <c r="L44" s="4">
        <v>3</v>
      </c>
      <c r="M44" s="4">
        <v>1</v>
      </c>
      <c r="N44" s="5" t="s">
        <v>13</v>
      </c>
      <c r="O44" s="18">
        <f t="shared" si="14"/>
        <v>45382</v>
      </c>
      <c r="P44" s="18">
        <f t="shared" si="15"/>
        <v>45747</v>
      </c>
      <c r="Q44" s="18">
        <v>45382</v>
      </c>
      <c r="S44" s="6" t="s">
        <v>22</v>
      </c>
      <c r="T44" s="18">
        <v>45774</v>
      </c>
      <c r="U44" s="18">
        <v>45774</v>
      </c>
      <c r="V44" s="18">
        <f t="shared" si="10"/>
        <v>45687</v>
      </c>
      <c r="W44" s="18">
        <f t="shared" si="11"/>
        <v>45807</v>
      </c>
      <c r="X44" s="4">
        <f t="shared" ca="1" si="12"/>
        <v>24</v>
      </c>
      <c r="Y44" s="5" t="s">
        <v>25</v>
      </c>
    </row>
    <row r="45" spans="1:25" x14ac:dyDescent="0.25">
      <c r="A45" s="1">
        <v>615</v>
      </c>
      <c r="B45" s="1" t="s">
        <v>74</v>
      </c>
      <c r="C45" s="1">
        <v>832</v>
      </c>
      <c r="D45" s="1" t="s">
        <v>77</v>
      </c>
      <c r="E45" s="1" t="s">
        <v>77</v>
      </c>
      <c r="F45" s="1" t="s">
        <v>78</v>
      </c>
      <c r="G45" s="1" t="str">
        <f t="shared" si="7"/>
        <v>LDS - 832 - E1 (Bg)(23b-24b)</v>
      </c>
      <c r="H45" s="2">
        <v>120.16200000000001</v>
      </c>
      <c r="I45" s="2">
        <v>120.389</v>
      </c>
      <c r="J45" s="2">
        <f t="shared" si="8"/>
        <v>0.22699999999998965</v>
      </c>
      <c r="K45" s="3"/>
      <c r="L45" s="4">
        <v>3</v>
      </c>
      <c r="M45" s="4">
        <v>1</v>
      </c>
      <c r="N45" s="5" t="s">
        <v>13</v>
      </c>
      <c r="O45" s="18">
        <f t="shared" si="14"/>
        <v>45380</v>
      </c>
      <c r="P45" s="18">
        <f t="shared" si="15"/>
        <v>45745</v>
      </c>
      <c r="Q45" s="18">
        <v>45380</v>
      </c>
      <c r="S45" s="6" t="s">
        <v>22</v>
      </c>
      <c r="T45" s="18">
        <v>45774</v>
      </c>
      <c r="U45" s="18">
        <v>45773</v>
      </c>
      <c r="V45" s="18">
        <f t="shared" si="10"/>
        <v>45685</v>
      </c>
      <c r="W45" s="18">
        <f t="shared" si="11"/>
        <v>45805</v>
      </c>
      <c r="X45" s="4">
        <f t="shared" ca="1" si="12"/>
        <v>26</v>
      </c>
      <c r="Y45" s="5" t="s">
        <v>79</v>
      </c>
    </row>
    <row r="46" spans="1:25" ht="24" x14ac:dyDescent="0.25">
      <c r="A46" s="1">
        <v>616</v>
      </c>
      <c r="B46" s="1" t="s">
        <v>74</v>
      </c>
      <c r="C46" s="1">
        <v>832</v>
      </c>
      <c r="D46" s="1" t="s">
        <v>77</v>
      </c>
      <c r="E46" s="1" t="s">
        <v>77</v>
      </c>
      <c r="F46" s="1" t="s">
        <v>80</v>
      </c>
      <c r="G46" s="1" t="str">
        <f t="shared" si="7"/>
        <v>LDS - 832 - E1 (Bg)(gr03-23b)</v>
      </c>
      <c r="H46" s="2">
        <v>76.394999999999996</v>
      </c>
      <c r="I46" s="2">
        <v>76.677999999999997</v>
      </c>
      <c r="J46" s="2">
        <f t="shared" si="8"/>
        <v>0.28300000000000125</v>
      </c>
      <c r="K46" s="3"/>
      <c r="L46" s="4">
        <v>2</v>
      </c>
      <c r="M46" s="4">
        <v>1</v>
      </c>
      <c r="N46" s="5" t="s">
        <v>13</v>
      </c>
      <c r="O46" s="18">
        <f t="shared" si="14"/>
        <v>45380</v>
      </c>
      <c r="P46" s="18">
        <f t="shared" si="15"/>
        <v>45745</v>
      </c>
      <c r="Q46" s="18">
        <v>45380</v>
      </c>
      <c r="S46" s="6" t="s">
        <v>22</v>
      </c>
      <c r="T46" s="18">
        <v>45774</v>
      </c>
      <c r="U46" s="18">
        <v>45773</v>
      </c>
      <c r="V46" s="18">
        <f t="shared" si="10"/>
        <v>45685</v>
      </c>
      <c r="W46" s="18">
        <f t="shared" si="11"/>
        <v>45805</v>
      </c>
      <c r="X46" s="4">
        <f t="shared" ca="1" si="12"/>
        <v>26</v>
      </c>
      <c r="Y46" s="5" t="s">
        <v>79</v>
      </c>
    </row>
    <row r="47" spans="1:25" x14ac:dyDescent="0.25">
      <c r="A47" s="1">
        <v>617</v>
      </c>
      <c r="B47" s="1" t="s">
        <v>74</v>
      </c>
      <c r="C47" s="1">
        <v>832</v>
      </c>
      <c r="D47" s="1" t="s">
        <v>76</v>
      </c>
      <c r="E47" s="1" t="s">
        <v>76</v>
      </c>
      <c r="F47" s="1" t="s">
        <v>81</v>
      </c>
      <c r="G47" s="1" t="str">
        <f t="shared" si="7"/>
        <v>LDS - 832 - E1 (Hf)</v>
      </c>
      <c r="H47" s="2">
        <v>121.73399999999999</v>
      </c>
      <c r="I47" s="2">
        <v>122.84399999999999</v>
      </c>
      <c r="J47" s="2">
        <f t="shared" si="8"/>
        <v>1.1099999999999994</v>
      </c>
      <c r="K47" s="3"/>
      <c r="L47" s="4">
        <v>2</v>
      </c>
      <c r="M47" s="4">
        <v>1</v>
      </c>
      <c r="N47" s="5" t="s">
        <v>13</v>
      </c>
      <c r="O47" s="18">
        <f t="shared" si="14"/>
        <v>45384</v>
      </c>
      <c r="P47" s="18">
        <f t="shared" si="15"/>
        <v>45749</v>
      </c>
      <c r="Q47" s="18">
        <v>45384</v>
      </c>
      <c r="S47" s="6" t="s">
        <v>22</v>
      </c>
      <c r="T47" s="18">
        <v>45774</v>
      </c>
      <c r="U47" s="18">
        <v>45776</v>
      </c>
      <c r="V47" s="18">
        <f t="shared" si="10"/>
        <v>45689</v>
      </c>
      <c r="W47" s="18">
        <f t="shared" si="11"/>
        <v>45809</v>
      </c>
      <c r="X47" s="4">
        <f t="shared" ca="1" si="12"/>
        <v>22</v>
      </c>
      <c r="Y47" s="5" t="s">
        <v>79</v>
      </c>
    </row>
    <row r="48" spans="1:25" x14ac:dyDescent="0.25">
      <c r="A48" s="1">
        <v>618</v>
      </c>
      <c r="B48" s="1" t="s">
        <v>74</v>
      </c>
      <c r="C48" s="1">
        <v>833</v>
      </c>
      <c r="D48" s="1" t="s">
        <v>77</v>
      </c>
      <c r="E48" s="1" t="s">
        <v>82</v>
      </c>
      <c r="F48" s="1" t="s">
        <v>59</v>
      </c>
      <c r="G48" s="1" t="str">
        <f t="shared" si="7"/>
        <v>LDS - 833 - E</v>
      </c>
      <c r="H48" s="2">
        <v>120.705</v>
      </c>
      <c r="I48" s="2">
        <v>148.464</v>
      </c>
      <c r="J48" s="2">
        <f t="shared" si="8"/>
        <v>27.759</v>
      </c>
      <c r="K48" s="3"/>
      <c r="L48" s="4">
        <v>3</v>
      </c>
      <c r="M48" s="4">
        <v>1</v>
      </c>
      <c r="N48" s="5" t="s">
        <v>13</v>
      </c>
      <c r="O48" s="18">
        <f t="shared" si="14"/>
        <v>45381</v>
      </c>
      <c r="P48" s="18">
        <f t="shared" si="15"/>
        <v>45746</v>
      </c>
      <c r="Q48" s="18">
        <v>45381</v>
      </c>
      <c r="S48" s="6" t="s">
        <v>22</v>
      </c>
      <c r="T48" s="18">
        <v>45774</v>
      </c>
      <c r="U48" s="18">
        <v>45774</v>
      </c>
      <c r="V48" s="18">
        <f t="shared" si="10"/>
        <v>45686</v>
      </c>
      <c r="W48" s="18">
        <f t="shared" si="11"/>
        <v>45806</v>
      </c>
      <c r="X48" s="4">
        <f t="shared" ca="1" si="12"/>
        <v>25</v>
      </c>
      <c r="Y48" s="5" t="s">
        <v>25</v>
      </c>
    </row>
    <row r="49" spans="1:26" x14ac:dyDescent="0.25">
      <c r="A49" s="1">
        <v>619</v>
      </c>
      <c r="B49" s="1" t="s">
        <v>61</v>
      </c>
      <c r="C49" s="1">
        <v>841</v>
      </c>
      <c r="D49" s="1" t="s">
        <v>83</v>
      </c>
      <c r="E49" s="1" t="s">
        <v>76</v>
      </c>
      <c r="F49" s="1" t="s">
        <v>59</v>
      </c>
      <c r="G49" s="1" t="str">
        <f t="shared" si="7"/>
        <v>LDÖ - 841 - E</v>
      </c>
      <c r="H49" s="2">
        <v>20.852</v>
      </c>
      <c r="I49" s="2">
        <v>121.73399999999999</v>
      </c>
      <c r="J49" s="2">
        <f t="shared" si="8"/>
        <v>100.88199999999999</v>
      </c>
      <c r="K49" s="3"/>
      <c r="L49" s="4">
        <v>3</v>
      </c>
      <c r="M49" s="4">
        <v>1</v>
      </c>
      <c r="N49" s="5" t="s">
        <v>13</v>
      </c>
      <c r="O49" s="18">
        <f t="shared" si="14"/>
        <v>45384</v>
      </c>
      <c r="P49" s="18">
        <f t="shared" si="15"/>
        <v>45749</v>
      </c>
      <c r="Q49" s="18">
        <v>45384</v>
      </c>
      <c r="S49" s="6" t="s">
        <v>22</v>
      </c>
      <c r="T49" s="18">
        <v>45776</v>
      </c>
      <c r="U49" s="18">
        <v>45776</v>
      </c>
      <c r="V49" s="18">
        <f t="shared" si="10"/>
        <v>45689</v>
      </c>
      <c r="W49" s="18">
        <f t="shared" si="11"/>
        <v>45809</v>
      </c>
      <c r="X49" s="4">
        <f t="shared" ca="1" si="12"/>
        <v>22</v>
      </c>
      <c r="Y49" s="5" t="s">
        <v>25</v>
      </c>
    </row>
    <row r="50" spans="1:26" x14ac:dyDescent="0.25">
      <c r="A50" s="1">
        <v>662</v>
      </c>
      <c r="B50" s="1" t="s">
        <v>74</v>
      </c>
      <c r="C50" s="1">
        <v>904</v>
      </c>
      <c r="D50" s="1" t="s">
        <v>84</v>
      </c>
      <c r="E50" s="1" t="s">
        <v>84</v>
      </c>
      <c r="F50" s="1" t="s">
        <v>85</v>
      </c>
      <c r="G50" s="1" t="str">
        <f t="shared" si="7"/>
        <v>LDS - 904 - N (Hb)</v>
      </c>
      <c r="H50" s="2">
        <v>244.53100000000001</v>
      </c>
      <c r="I50" s="2">
        <v>244.761</v>
      </c>
      <c r="J50" s="2">
        <f t="shared" si="8"/>
        <v>0.22999999999998977</v>
      </c>
      <c r="K50" s="3" t="s">
        <v>23</v>
      </c>
      <c r="L50" s="4">
        <v>3</v>
      </c>
      <c r="M50" s="4">
        <v>1</v>
      </c>
      <c r="N50" s="5" t="s">
        <v>21</v>
      </c>
      <c r="O50" s="18">
        <v>45591</v>
      </c>
      <c r="P50" s="18">
        <f t="shared" si="15"/>
        <v>45956</v>
      </c>
      <c r="Q50" s="18">
        <v>45372</v>
      </c>
      <c r="S50" s="6" t="s">
        <v>22</v>
      </c>
      <c r="T50" s="18">
        <v>45765</v>
      </c>
      <c r="V50" s="18">
        <f t="shared" si="10"/>
        <v>45896</v>
      </c>
      <c r="W50" s="18">
        <f t="shared" si="11"/>
        <v>46016</v>
      </c>
      <c r="X50" s="4">
        <f t="shared" ca="1" si="12"/>
        <v>-185</v>
      </c>
    </row>
    <row r="51" spans="1:26" x14ac:dyDescent="0.25">
      <c r="A51" s="1">
        <v>663</v>
      </c>
      <c r="B51" s="1" t="s">
        <v>74</v>
      </c>
      <c r="C51" s="1">
        <v>904</v>
      </c>
      <c r="D51" s="1" t="s">
        <v>84</v>
      </c>
      <c r="E51" s="1" t="s">
        <v>86</v>
      </c>
      <c r="F51" s="1" t="s">
        <v>87</v>
      </c>
      <c r="G51" s="1" t="str">
        <f t="shared" si="7"/>
        <v>LDS - 904 - N (Hb-Hbgb)</v>
      </c>
      <c r="H51" s="2">
        <v>0.91</v>
      </c>
      <c r="I51" s="2">
        <v>3.794</v>
      </c>
      <c r="J51" s="2">
        <f t="shared" si="8"/>
        <v>2.8839999999999999</v>
      </c>
      <c r="K51" s="3"/>
      <c r="L51" s="4">
        <v>3</v>
      </c>
      <c r="M51" s="4">
        <v>1</v>
      </c>
      <c r="N51" s="5" t="s">
        <v>13</v>
      </c>
      <c r="O51" s="18">
        <f>Q51</f>
        <v>45372</v>
      </c>
      <c r="P51" s="18">
        <f t="shared" si="15"/>
        <v>45737</v>
      </c>
      <c r="Q51" s="18">
        <v>45372</v>
      </c>
      <c r="S51" s="6" t="s">
        <v>22</v>
      </c>
      <c r="T51" s="18">
        <v>45765</v>
      </c>
      <c r="U51" s="18">
        <v>45766</v>
      </c>
      <c r="V51" s="18">
        <f t="shared" si="10"/>
        <v>45677</v>
      </c>
      <c r="W51" s="18">
        <f t="shared" si="11"/>
        <v>45797</v>
      </c>
      <c r="X51" s="4">
        <f t="shared" ca="1" si="12"/>
        <v>34</v>
      </c>
    </row>
    <row r="52" spans="1:26" x14ac:dyDescent="0.25">
      <c r="A52" s="1">
        <v>664</v>
      </c>
      <c r="B52" s="1" t="s">
        <v>74</v>
      </c>
      <c r="C52" s="1">
        <v>904</v>
      </c>
      <c r="D52" s="1" t="s">
        <v>84</v>
      </c>
      <c r="E52" s="1" t="s">
        <v>84</v>
      </c>
      <c r="F52" s="1" t="s">
        <v>88</v>
      </c>
      <c r="G52" s="1" t="str">
        <f t="shared" si="7"/>
        <v>LDS - 904 - U (Hb)</v>
      </c>
      <c r="H52" s="2">
        <v>244.381</v>
      </c>
      <c r="I52" s="2">
        <v>244.809</v>
      </c>
      <c r="J52" s="2">
        <f t="shared" si="8"/>
        <v>0.42799999999999727</v>
      </c>
      <c r="K52" s="3" t="s">
        <v>23</v>
      </c>
      <c r="L52" s="4">
        <v>3</v>
      </c>
      <c r="M52" s="4">
        <v>1</v>
      </c>
      <c r="N52" s="5" t="s">
        <v>13</v>
      </c>
      <c r="O52" s="18">
        <f>Q52</f>
        <v>45372</v>
      </c>
      <c r="P52" s="18">
        <f t="shared" si="15"/>
        <v>45737</v>
      </c>
      <c r="Q52" s="18">
        <v>45372</v>
      </c>
      <c r="S52" s="6" t="s">
        <v>22</v>
      </c>
      <c r="T52" s="18">
        <v>45765</v>
      </c>
      <c r="U52" s="18">
        <v>45765</v>
      </c>
      <c r="V52" s="18">
        <f t="shared" si="10"/>
        <v>45677</v>
      </c>
      <c r="W52" s="18">
        <f t="shared" si="11"/>
        <v>45797</v>
      </c>
      <c r="X52" s="4">
        <f t="shared" ca="1" si="12"/>
        <v>34</v>
      </c>
    </row>
    <row r="53" spans="1:26" x14ac:dyDescent="0.25">
      <c r="A53" s="1">
        <v>665</v>
      </c>
      <c r="B53" s="1" t="s">
        <v>74</v>
      </c>
      <c r="C53" s="1">
        <v>904</v>
      </c>
      <c r="D53" s="1" t="s">
        <v>84</v>
      </c>
      <c r="E53" s="1" t="s">
        <v>84</v>
      </c>
      <c r="F53" s="1" t="s">
        <v>88</v>
      </c>
      <c r="G53" s="1" t="str">
        <f t="shared" si="7"/>
        <v>LDS - 904 - U (Hb)</v>
      </c>
      <c r="H53" s="2">
        <v>244.452</v>
      </c>
      <c r="I53" s="2">
        <v>244.809</v>
      </c>
      <c r="J53" s="2">
        <f t="shared" si="8"/>
        <v>0.35699999999999932</v>
      </c>
      <c r="K53" s="3" t="s">
        <v>23</v>
      </c>
      <c r="L53" s="4">
        <v>3</v>
      </c>
      <c r="M53" s="4">
        <v>1</v>
      </c>
      <c r="N53" s="5" t="s">
        <v>21</v>
      </c>
      <c r="O53" s="18">
        <v>45591</v>
      </c>
      <c r="P53" s="18">
        <f t="shared" si="15"/>
        <v>45956</v>
      </c>
      <c r="Q53" s="18">
        <v>45372</v>
      </c>
      <c r="S53" s="6" t="s">
        <v>22</v>
      </c>
      <c r="T53" s="18">
        <v>45765</v>
      </c>
      <c r="V53" s="18">
        <f t="shared" si="10"/>
        <v>45896</v>
      </c>
      <c r="W53" s="18">
        <f t="shared" si="11"/>
        <v>46016</v>
      </c>
      <c r="X53" s="4">
        <f t="shared" ca="1" si="12"/>
        <v>-185</v>
      </c>
      <c r="Z53" s="5" t="s">
        <v>89</v>
      </c>
    </row>
    <row r="54" spans="1:26" x14ac:dyDescent="0.25">
      <c r="A54" s="1">
        <v>666</v>
      </c>
      <c r="B54" s="1" t="s">
        <v>74</v>
      </c>
      <c r="C54" s="1">
        <v>904</v>
      </c>
      <c r="D54" s="1" t="s">
        <v>84</v>
      </c>
      <c r="E54" s="1" t="s">
        <v>86</v>
      </c>
      <c r="F54" s="1" t="s">
        <v>90</v>
      </c>
      <c r="G54" s="1" t="str">
        <f t="shared" si="7"/>
        <v>LDS - 904 - U (Hb-Hbgb)</v>
      </c>
      <c r="H54" s="2">
        <v>0.91</v>
      </c>
      <c r="I54" s="2">
        <v>3.794</v>
      </c>
      <c r="J54" s="2">
        <f t="shared" si="8"/>
        <v>2.8839999999999999</v>
      </c>
      <c r="K54" s="3"/>
      <c r="L54" s="4">
        <v>3</v>
      </c>
      <c r="M54" s="4">
        <v>1</v>
      </c>
      <c r="N54" s="5" t="s">
        <v>13</v>
      </c>
      <c r="O54" s="18">
        <f>Q54</f>
        <v>45372</v>
      </c>
      <c r="P54" s="18">
        <f t="shared" si="15"/>
        <v>45737</v>
      </c>
      <c r="Q54" s="18">
        <v>45372</v>
      </c>
      <c r="S54" s="6" t="s">
        <v>22</v>
      </c>
      <c r="T54" s="18">
        <v>45765</v>
      </c>
      <c r="U54" s="18">
        <v>45765</v>
      </c>
      <c r="V54" s="18">
        <f t="shared" si="10"/>
        <v>45677</v>
      </c>
      <c r="W54" s="18">
        <f t="shared" si="11"/>
        <v>45797</v>
      </c>
      <c r="X54" s="4">
        <f t="shared" ca="1" si="12"/>
        <v>34</v>
      </c>
    </row>
    <row r="55" spans="1:26" x14ac:dyDescent="0.25">
      <c r="A55" s="1">
        <v>667</v>
      </c>
      <c r="B55" s="1" t="s">
        <v>74</v>
      </c>
      <c r="C55" s="1">
        <v>909</v>
      </c>
      <c r="D55" s="1" t="s">
        <v>91</v>
      </c>
      <c r="E55" s="1" t="s">
        <v>91</v>
      </c>
      <c r="F55" s="1" t="s">
        <v>92</v>
      </c>
      <c r="G55" s="1" t="str">
        <f t="shared" si="7"/>
        <v>LDS - 909 - E (Hm)(553-gr03)</v>
      </c>
      <c r="H55" s="2">
        <v>0.57299999999999995</v>
      </c>
      <c r="I55" s="2">
        <v>0.90700000000000003</v>
      </c>
      <c r="J55" s="2">
        <f t="shared" si="8"/>
        <v>0.33400000000000007</v>
      </c>
      <c r="K55" s="3"/>
      <c r="L55" s="4">
        <v>3</v>
      </c>
      <c r="M55" s="4">
        <v>2</v>
      </c>
      <c r="N55" s="5" t="s">
        <v>21</v>
      </c>
      <c r="O55" s="18">
        <v>45253</v>
      </c>
      <c r="P55" s="18">
        <f t="shared" si="15"/>
        <v>45983</v>
      </c>
      <c r="S55" s="6" t="s">
        <v>22</v>
      </c>
      <c r="T55" s="18" t="s">
        <v>22</v>
      </c>
      <c r="V55" s="18">
        <f t="shared" si="10"/>
        <v>45923</v>
      </c>
      <c r="W55" s="18">
        <f t="shared" si="11"/>
        <v>46043</v>
      </c>
      <c r="X55" s="4">
        <f t="shared" ca="1" si="12"/>
        <v>-212</v>
      </c>
      <c r="Z55" s="5" t="s">
        <v>93</v>
      </c>
    </row>
    <row r="56" spans="1:26" ht="24" x14ac:dyDescent="0.25">
      <c r="A56" s="1">
        <v>668</v>
      </c>
      <c r="B56" s="1" t="s">
        <v>74</v>
      </c>
      <c r="C56" s="1">
        <v>909</v>
      </c>
      <c r="D56" s="1" t="s">
        <v>91</v>
      </c>
      <c r="E56" s="1" t="s">
        <v>91</v>
      </c>
      <c r="F56" s="1" t="s">
        <v>94</v>
      </c>
      <c r="G56" s="1" t="str">
        <f t="shared" si="7"/>
        <v>LDS - 909 - E (Hm)(gr07-456))</v>
      </c>
      <c r="H56" s="2">
        <v>70.989999999999995</v>
      </c>
      <c r="I56" s="2">
        <v>71.484999999999999</v>
      </c>
      <c r="J56" s="2">
        <f t="shared" si="8"/>
        <v>0.49500000000000455</v>
      </c>
      <c r="K56" s="3"/>
      <c r="L56" s="4">
        <v>3</v>
      </c>
      <c r="M56" s="4">
        <v>2</v>
      </c>
      <c r="N56" s="5" t="s">
        <v>21</v>
      </c>
      <c r="O56" s="18">
        <v>45244</v>
      </c>
      <c r="P56" s="18">
        <f t="shared" si="15"/>
        <v>45974</v>
      </c>
      <c r="S56" s="6" t="s">
        <v>22</v>
      </c>
      <c r="T56" s="18" t="s">
        <v>22</v>
      </c>
      <c r="V56" s="18">
        <f t="shared" si="10"/>
        <v>45914</v>
      </c>
      <c r="W56" s="18">
        <f t="shared" si="11"/>
        <v>46034</v>
      </c>
      <c r="X56" s="4">
        <f t="shared" ca="1" si="12"/>
        <v>-203</v>
      </c>
    </row>
  </sheetData>
  <autoFilter ref="A1:Z14" xr:uid="{049BB223-A6B5-4D3E-ACA7-4531434772CF}"/>
  <sortState xmlns:xlrd2="http://schemas.microsoft.com/office/spreadsheetml/2017/richdata2" ref="A2:Z14">
    <sortCondition ref="C2:C14"/>
    <sortCondition ref="F2:F14"/>
  </sortState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 2025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Gustafsson</dc:creator>
  <cp:lastModifiedBy>Jesper Jonth (Student)</cp:lastModifiedBy>
  <dcterms:created xsi:type="dcterms:W3CDTF">2024-09-24T14:16:10Z</dcterms:created>
  <dcterms:modified xsi:type="dcterms:W3CDTF">2025-06-23T11:31:20Z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