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2390" windowHeight="6735"/>
  </bookViews>
  <sheets>
    <sheet name="Jan_1" sheetId="1" r:id="rId1"/>
    <sheet name="Feb_1" sheetId="3" r:id="rId2"/>
    <sheet name="März_1" sheetId="5" r:id="rId3"/>
    <sheet name="April_1" sheetId="7" r:id="rId4"/>
    <sheet name="Mai_1" sheetId="9" r:id="rId5"/>
    <sheet name="Juni_1" sheetId="11" r:id="rId6"/>
    <sheet name="Juli_1" sheetId="13" r:id="rId7"/>
    <sheet name="Aug_1" sheetId="15" r:id="rId8"/>
    <sheet name="Sep_1" sheetId="17" r:id="rId9"/>
    <sheet name="Okt_1" sheetId="19" r:id="rId10"/>
    <sheet name="Nov_1" sheetId="21" r:id="rId11"/>
    <sheet name="Dez_1" sheetId="23" r:id="rId12"/>
  </sheets>
  <definedNames>
    <definedName name="NO2N">Okt_1!#REF!</definedName>
  </definedNames>
  <calcPr calcId="145621"/>
  <customWorkbookViews>
    <customWorkbookView name="administrator - Persönliche Ansicht" guid="{B6ED9F5D-61BD-40D6-902A-409318D15853}" mergeInterval="0" personalView="1" maximized="1" windowWidth="1020" windowHeight="573" tabRatio="481" activeSheetId="1" showComments="commIndAndComment"/>
  </customWorkbookViews>
</workbook>
</file>

<file path=xl/calcChain.xml><?xml version="1.0" encoding="utf-8"?>
<calcChain xmlns="http://schemas.openxmlformats.org/spreadsheetml/2006/main">
  <c r="K12" i="19" l="1"/>
  <c r="L12" i="19"/>
  <c r="N12" i="19"/>
  <c r="N41" i="19" s="1"/>
  <c r="K13" i="19"/>
  <c r="K57" i="19" s="1"/>
  <c r="J57" i="19" s="1"/>
  <c r="L13" i="19"/>
  <c r="N13" i="19"/>
  <c r="K14" i="19"/>
  <c r="K58" i="19" s="1"/>
  <c r="J58" i="19" s="1"/>
  <c r="L14" i="19"/>
  <c r="N14" i="19"/>
  <c r="K15" i="19"/>
  <c r="L15" i="19"/>
  <c r="L59" i="19" s="1"/>
  <c r="M59" i="19" s="1"/>
  <c r="N15" i="19"/>
  <c r="K16" i="19"/>
  <c r="L16" i="19"/>
  <c r="N16" i="19"/>
  <c r="K17" i="19"/>
  <c r="L17" i="19"/>
  <c r="L61" i="19" s="1"/>
  <c r="M61" i="19" s="1"/>
  <c r="N17" i="19"/>
  <c r="K18" i="19"/>
  <c r="K62" i="19" s="1"/>
  <c r="J62" i="19" s="1"/>
  <c r="L18" i="19"/>
  <c r="N18" i="19"/>
  <c r="K19" i="19"/>
  <c r="L19" i="19"/>
  <c r="O19" i="19" s="1"/>
  <c r="N19" i="19"/>
  <c r="K20" i="19"/>
  <c r="K64" i="19" s="1"/>
  <c r="J64" i="19" s="1"/>
  <c r="L20" i="19"/>
  <c r="N20" i="19"/>
  <c r="K21" i="19"/>
  <c r="L21" i="19"/>
  <c r="N21" i="19"/>
  <c r="K6" i="11"/>
  <c r="K38" i="11" s="1"/>
  <c r="L6" i="11"/>
  <c r="N6" i="11"/>
  <c r="K6" i="9"/>
  <c r="N6" i="9"/>
  <c r="O6" i="9"/>
  <c r="I41" i="17"/>
  <c r="H41" i="17"/>
  <c r="G41" i="17"/>
  <c r="F41" i="17"/>
  <c r="I40" i="17"/>
  <c r="H40" i="17"/>
  <c r="G40" i="17"/>
  <c r="F40" i="17"/>
  <c r="I39" i="17"/>
  <c r="H39" i="17"/>
  <c r="G39" i="17"/>
  <c r="F39" i="17"/>
  <c r="L80" i="17"/>
  <c r="M80" i="17"/>
  <c r="K80" i="17"/>
  <c r="J80" i="17"/>
  <c r="Q35" i="17"/>
  <c r="N35" i="17"/>
  <c r="L35" i="17"/>
  <c r="L79" i="17" s="1"/>
  <c r="M79" i="17" s="1"/>
  <c r="K35" i="17"/>
  <c r="K79" i="17" s="1"/>
  <c r="J79" i="17" s="1"/>
  <c r="Q34" i="17"/>
  <c r="N34" i="17"/>
  <c r="L34" i="17"/>
  <c r="L78" i="17" s="1"/>
  <c r="M78" i="17" s="1"/>
  <c r="K34" i="17"/>
  <c r="K78" i="17" s="1"/>
  <c r="J78" i="17" s="1"/>
  <c r="Q33" i="17"/>
  <c r="N33" i="17"/>
  <c r="L33" i="17"/>
  <c r="L77" i="17" s="1"/>
  <c r="M77" i="17" s="1"/>
  <c r="K33" i="17"/>
  <c r="K77" i="17" s="1"/>
  <c r="J77" i="17" s="1"/>
  <c r="Q32" i="17"/>
  <c r="N32" i="17"/>
  <c r="L32" i="17"/>
  <c r="L76" i="17" s="1"/>
  <c r="M76" i="17" s="1"/>
  <c r="K32" i="17"/>
  <c r="K76" i="17"/>
  <c r="J76" i="17" s="1"/>
  <c r="Q31" i="17"/>
  <c r="N31" i="17"/>
  <c r="O31" i="17" s="1"/>
  <c r="H75" i="17" s="1"/>
  <c r="L31" i="17"/>
  <c r="L75" i="17"/>
  <c r="M75" i="17" s="1"/>
  <c r="K31" i="17"/>
  <c r="K75" i="17" s="1"/>
  <c r="J75" i="17" s="1"/>
  <c r="Q30" i="17"/>
  <c r="N30" i="17"/>
  <c r="L30" i="17"/>
  <c r="L74" i="17" s="1"/>
  <c r="M74" i="17" s="1"/>
  <c r="K30" i="17"/>
  <c r="K74" i="17"/>
  <c r="J74" i="17" s="1"/>
  <c r="Q29" i="17"/>
  <c r="N29" i="17"/>
  <c r="L29" i="17"/>
  <c r="L73" i="17" s="1"/>
  <c r="M73" i="17" s="1"/>
  <c r="K29" i="17"/>
  <c r="K73" i="17" s="1"/>
  <c r="J73" i="17" s="1"/>
  <c r="Q28" i="17"/>
  <c r="N28" i="17"/>
  <c r="L28" i="17"/>
  <c r="L72" i="17" s="1"/>
  <c r="M72" i="17" s="1"/>
  <c r="K28" i="17"/>
  <c r="K72" i="17"/>
  <c r="J72" i="17" s="1"/>
  <c r="Q27" i="17"/>
  <c r="N27" i="17"/>
  <c r="L27" i="17"/>
  <c r="L71" i="17" s="1"/>
  <c r="M71" i="17" s="1"/>
  <c r="K27" i="17"/>
  <c r="K71" i="17" s="1"/>
  <c r="J71" i="17" s="1"/>
  <c r="Q26" i="17"/>
  <c r="N26" i="17"/>
  <c r="L26" i="17"/>
  <c r="L70" i="17" s="1"/>
  <c r="M70" i="17" s="1"/>
  <c r="K26" i="17"/>
  <c r="K70" i="17" s="1"/>
  <c r="J70" i="17" s="1"/>
  <c r="Q25" i="17"/>
  <c r="N25" i="17"/>
  <c r="L25" i="17"/>
  <c r="L69" i="17" s="1"/>
  <c r="M69" i="17" s="1"/>
  <c r="K25" i="17"/>
  <c r="K69" i="17" s="1"/>
  <c r="J69" i="17" s="1"/>
  <c r="Q24" i="17"/>
  <c r="N24" i="17"/>
  <c r="L24" i="17"/>
  <c r="L68" i="17" s="1"/>
  <c r="M68" i="17" s="1"/>
  <c r="K24" i="17"/>
  <c r="K68" i="17" s="1"/>
  <c r="J68" i="17" s="1"/>
  <c r="Q23" i="17"/>
  <c r="N23" i="17"/>
  <c r="L23" i="17"/>
  <c r="L67" i="17" s="1"/>
  <c r="M67" i="17" s="1"/>
  <c r="K23" i="17"/>
  <c r="K67" i="17" s="1"/>
  <c r="J67" i="17" s="1"/>
  <c r="Q22" i="17"/>
  <c r="N22" i="17"/>
  <c r="L22" i="17"/>
  <c r="L66" i="17" s="1"/>
  <c r="M66" i="17" s="1"/>
  <c r="K22" i="17"/>
  <c r="K66" i="17"/>
  <c r="J66" i="17" s="1"/>
  <c r="Q21" i="17"/>
  <c r="N21" i="17"/>
  <c r="L21" i="17"/>
  <c r="L65" i="17" s="1"/>
  <c r="M65" i="17" s="1"/>
  <c r="K21" i="17"/>
  <c r="Q20" i="17"/>
  <c r="N20" i="17"/>
  <c r="L20" i="17"/>
  <c r="L64" i="17" s="1"/>
  <c r="M64" i="17" s="1"/>
  <c r="K20" i="17"/>
  <c r="K64" i="17"/>
  <c r="J64" i="17" s="1"/>
  <c r="Q19" i="17"/>
  <c r="N19" i="17"/>
  <c r="L19" i="17"/>
  <c r="L63" i="17" s="1"/>
  <c r="M63" i="17" s="1"/>
  <c r="K19" i="17"/>
  <c r="K63" i="17" s="1"/>
  <c r="J63" i="17" s="1"/>
  <c r="Q18" i="17"/>
  <c r="N18" i="17"/>
  <c r="L18" i="17"/>
  <c r="L62" i="17" s="1"/>
  <c r="M62" i="17" s="1"/>
  <c r="K18" i="17"/>
  <c r="K62" i="17" s="1"/>
  <c r="J62" i="17" s="1"/>
  <c r="Q17" i="17"/>
  <c r="N17" i="17"/>
  <c r="L17" i="17"/>
  <c r="L61" i="17" s="1"/>
  <c r="M61" i="17" s="1"/>
  <c r="K17" i="17"/>
  <c r="K61" i="17" s="1"/>
  <c r="J61" i="17" s="1"/>
  <c r="Q16" i="17"/>
  <c r="Q41" i="17" s="1"/>
  <c r="N16" i="17"/>
  <c r="L16" i="17"/>
  <c r="K16" i="17"/>
  <c r="K60" i="17" s="1"/>
  <c r="J60" i="17" s="1"/>
  <c r="Q15" i="17"/>
  <c r="N15" i="17"/>
  <c r="L15" i="17"/>
  <c r="L59" i="17"/>
  <c r="M59" i="17" s="1"/>
  <c r="K15" i="17"/>
  <c r="Q14" i="17"/>
  <c r="N14" i="17"/>
  <c r="L14" i="17"/>
  <c r="L58" i="17" s="1"/>
  <c r="M58" i="17" s="1"/>
  <c r="K14" i="17"/>
  <c r="K58" i="17"/>
  <c r="J58" i="17" s="1"/>
  <c r="Q13" i="17"/>
  <c r="N13" i="17"/>
  <c r="L13" i="17"/>
  <c r="L57" i="17"/>
  <c r="M57" i="17" s="1"/>
  <c r="K13" i="17"/>
  <c r="Q12" i="17"/>
  <c r="N12" i="17"/>
  <c r="L12" i="17"/>
  <c r="L56" i="17" s="1"/>
  <c r="M56" i="17" s="1"/>
  <c r="K12" i="17"/>
  <c r="K56" i="17"/>
  <c r="J56" i="17" s="1"/>
  <c r="Q11" i="17"/>
  <c r="N11" i="17"/>
  <c r="L11" i="17"/>
  <c r="L55" i="17"/>
  <c r="M55" i="17" s="1"/>
  <c r="K11" i="17"/>
  <c r="Q10" i="17"/>
  <c r="N10" i="17"/>
  <c r="L10" i="17"/>
  <c r="L54" i="17" s="1"/>
  <c r="M54" i="17" s="1"/>
  <c r="K10" i="17"/>
  <c r="K54" i="17"/>
  <c r="J54" i="17" s="1"/>
  <c r="Q9" i="17"/>
  <c r="L9" i="17"/>
  <c r="L53" i="17" s="1"/>
  <c r="M53" i="17" s="1"/>
  <c r="K9" i="17"/>
  <c r="K53" i="17" s="1"/>
  <c r="J53" i="17" s="1"/>
  <c r="H53" i="17" s="1"/>
  <c r="Q8" i="17"/>
  <c r="N8" i="17"/>
  <c r="N39" i="17" s="1"/>
  <c r="L8" i="17"/>
  <c r="L52" i="17" s="1"/>
  <c r="M52" i="17" s="1"/>
  <c r="K8" i="17"/>
  <c r="Q7" i="17"/>
  <c r="N7" i="17"/>
  <c r="L7" i="17"/>
  <c r="L51" i="17" s="1"/>
  <c r="M51" i="17" s="1"/>
  <c r="K7" i="17"/>
  <c r="O7" i="17"/>
  <c r="K6" i="17"/>
  <c r="N28" i="15"/>
  <c r="N29" i="15"/>
  <c r="N31" i="15"/>
  <c r="N32" i="15"/>
  <c r="N33" i="15"/>
  <c r="N34" i="15"/>
  <c r="N35" i="15"/>
  <c r="N36" i="15"/>
  <c r="I41" i="15"/>
  <c r="H41" i="15"/>
  <c r="G41" i="15"/>
  <c r="F41" i="15"/>
  <c r="I40" i="15"/>
  <c r="H40" i="15"/>
  <c r="G40" i="15"/>
  <c r="F40" i="15"/>
  <c r="I39" i="15"/>
  <c r="H39" i="15"/>
  <c r="G39" i="15"/>
  <c r="F39" i="15"/>
  <c r="Q27" i="15"/>
  <c r="Q28" i="15"/>
  <c r="Q29" i="15"/>
  <c r="Q30" i="15"/>
  <c r="Q31" i="15"/>
  <c r="Q32" i="15"/>
  <c r="Q33" i="15"/>
  <c r="Q34" i="15"/>
  <c r="Q35" i="15"/>
  <c r="Q36" i="15"/>
  <c r="N27" i="15"/>
  <c r="L26" i="15"/>
  <c r="L27" i="15"/>
  <c r="L28" i="15"/>
  <c r="L29" i="15"/>
  <c r="L30" i="15"/>
  <c r="L31" i="15"/>
  <c r="L34" i="15"/>
  <c r="L35" i="15"/>
  <c r="L36" i="15"/>
  <c r="K27" i="15"/>
  <c r="K28" i="15"/>
  <c r="K72" i="15" s="1"/>
  <c r="J72" i="15" s="1"/>
  <c r="K29" i="15"/>
  <c r="K30" i="15"/>
  <c r="K74" i="15" s="1"/>
  <c r="J74" i="15" s="1"/>
  <c r="H74" i="15" s="1"/>
  <c r="K31" i="15"/>
  <c r="K32" i="15"/>
  <c r="K76" i="15" s="1"/>
  <c r="J76" i="15" s="1"/>
  <c r="K33" i="15"/>
  <c r="K34" i="15"/>
  <c r="K78" i="15" s="1"/>
  <c r="K35" i="15"/>
  <c r="K36" i="15"/>
  <c r="K13" i="5"/>
  <c r="L13" i="5"/>
  <c r="L57" i="5" s="1"/>
  <c r="M57" i="5" s="1"/>
  <c r="N13" i="5"/>
  <c r="O13" i="5"/>
  <c r="K14" i="5"/>
  <c r="L14" i="5"/>
  <c r="L58" i="5" s="1"/>
  <c r="M58" i="5" s="1"/>
  <c r="N14" i="5"/>
  <c r="K15" i="5"/>
  <c r="K59" i="5" s="1"/>
  <c r="J59" i="5" s="1"/>
  <c r="L15" i="5"/>
  <c r="N15" i="5"/>
  <c r="K16" i="5"/>
  <c r="L16" i="5"/>
  <c r="L60" i="5" s="1"/>
  <c r="M60" i="5" s="1"/>
  <c r="N16" i="5"/>
  <c r="K17" i="5"/>
  <c r="L17" i="5"/>
  <c r="N17" i="5"/>
  <c r="K18" i="5"/>
  <c r="L18" i="5"/>
  <c r="N18" i="5"/>
  <c r="K19" i="5"/>
  <c r="L19" i="5"/>
  <c r="O19" i="5" s="1"/>
  <c r="N19" i="5"/>
  <c r="K20" i="5"/>
  <c r="L20" i="5"/>
  <c r="N20" i="5"/>
  <c r="K21" i="5"/>
  <c r="L21" i="5"/>
  <c r="N21" i="5"/>
  <c r="K22" i="5"/>
  <c r="L22" i="5"/>
  <c r="N22" i="5"/>
  <c r="K23" i="5"/>
  <c r="L23" i="5"/>
  <c r="N23" i="5"/>
  <c r="K24" i="5"/>
  <c r="L24" i="5"/>
  <c r="N24" i="5"/>
  <c r="K25" i="5"/>
  <c r="L25" i="5"/>
  <c r="N25" i="5"/>
  <c r="K26" i="5"/>
  <c r="L26" i="5"/>
  <c r="N26" i="5"/>
  <c r="K27" i="5"/>
  <c r="L27" i="5"/>
  <c r="N27" i="5"/>
  <c r="K28" i="5"/>
  <c r="L28" i="5"/>
  <c r="N28" i="5"/>
  <c r="K29" i="5"/>
  <c r="L29" i="5"/>
  <c r="N29" i="5"/>
  <c r="K30" i="5"/>
  <c r="L30" i="5"/>
  <c r="N30" i="5"/>
  <c r="K31" i="5"/>
  <c r="O31" i="5" s="1"/>
  <c r="L31" i="5"/>
  <c r="N31" i="5"/>
  <c r="K32" i="5"/>
  <c r="L32" i="5"/>
  <c r="N32" i="5"/>
  <c r="K33" i="5"/>
  <c r="L33" i="5"/>
  <c r="N33" i="5"/>
  <c r="O33" i="5" s="1"/>
  <c r="K34" i="5"/>
  <c r="L34" i="5"/>
  <c r="N34" i="5"/>
  <c r="K35" i="5"/>
  <c r="O35" i="5" s="1"/>
  <c r="L35" i="5"/>
  <c r="N35" i="5"/>
  <c r="K36" i="5"/>
  <c r="L36" i="5"/>
  <c r="N36" i="5"/>
  <c r="K6" i="7"/>
  <c r="L6" i="7"/>
  <c r="N6" i="7"/>
  <c r="K6" i="23"/>
  <c r="L6" i="23"/>
  <c r="N6" i="23"/>
  <c r="Q6" i="23"/>
  <c r="K7" i="23"/>
  <c r="L7" i="23"/>
  <c r="N7" i="23"/>
  <c r="Q7" i="23"/>
  <c r="K8" i="23"/>
  <c r="L8" i="23"/>
  <c r="N8" i="23"/>
  <c r="Q8" i="23"/>
  <c r="K9" i="23"/>
  <c r="L9" i="23"/>
  <c r="N9" i="23"/>
  <c r="Q9" i="23"/>
  <c r="K10" i="23"/>
  <c r="L10" i="23"/>
  <c r="N10" i="23"/>
  <c r="Q10" i="23"/>
  <c r="K11" i="23"/>
  <c r="L11" i="23"/>
  <c r="N11" i="23"/>
  <c r="Q11" i="23"/>
  <c r="K12" i="23"/>
  <c r="L12" i="23"/>
  <c r="N12" i="23"/>
  <c r="Q12" i="23"/>
  <c r="K13" i="23"/>
  <c r="L13" i="23"/>
  <c r="N13" i="23"/>
  <c r="Q13" i="23"/>
  <c r="K14" i="23"/>
  <c r="L14" i="23"/>
  <c r="N14" i="23"/>
  <c r="Q14" i="23"/>
  <c r="K15" i="23"/>
  <c r="L15" i="23"/>
  <c r="N15" i="23"/>
  <c r="Q15" i="23"/>
  <c r="K16" i="23"/>
  <c r="L16" i="23"/>
  <c r="N16" i="23"/>
  <c r="Q16" i="23"/>
  <c r="K17" i="23"/>
  <c r="L17" i="23"/>
  <c r="N17" i="23"/>
  <c r="Q17" i="23"/>
  <c r="K18" i="23"/>
  <c r="L18" i="23"/>
  <c r="N18" i="23"/>
  <c r="Q18" i="23"/>
  <c r="K19" i="23"/>
  <c r="L19" i="23"/>
  <c r="N19" i="23"/>
  <c r="Q19" i="23"/>
  <c r="K20" i="23"/>
  <c r="L20" i="23"/>
  <c r="N20" i="23"/>
  <c r="Q20" i="23"/>
  <c r="K21" i="23"/>
  <c r="L21" i="23"/>
  <c r="L65" i="23" s="1"/>
  <c r="M65" i="23" s="1"/>
  <c r="N21" i="23"/>
  <c r="O21" i="23"/>
  <c r="Q21" i="23"/>
  <c r="K22" i="23"/>
  <c r="L22" i="23"/>
  <c r="N22" i="23"/>
  <c r="Q22" i="23"/>
  <c r="K23" i="23"/>
  <c r="L23" i="23"/>
  <c r="N23" i="23"/>
  <c r="Q23" i="23"/>
  <c r="K24" i="23"/>
  <c r="L24" i="23"/>
  <c r="N24" i="23"/>
  <c r="Q24" i="23"/>
  <c r="K25" i="23"/>
  <c r="L25" i="23"/>
  <c r="N25" i="23"/>
  <c r="Q25" i="23"/>
  <c r="K26" i="23"/>
  <c r="O26" i="23" s="1"/>
  <c r="L26" i="23"/>
  <c r="N26" i="23"/>
  <c r="Q26" i="23"/>
  <c r="K27" i="23"/>
  <c r="L27" i="23"/>
  <c r="N27" i="23"/>
  <c r="Q27" i="23"/>
  <c r="K28" i="23"/>
  <c r="L28" i="23"/>
  <c r="L72" i="23" s="1"/>
  <c r="M72" i="23" s="1"/>
  <c r="N28" i="23"/>
  <c r="Q28" i="23"/>
  <c r="K29" i="23"/>
  <c r="L29" i="23"/>
  <c r="N29" i="23"/>
  <c r="Q29" i="23"/>
  <c r="K30" i="23"/>
  <c r="L30" i="23"/>
  <c r="N30" i="23"/>
  <c r="Q30" i="23"/>
  <c r="K31" i="23"/>
  <c r="O31" i="23" s="1"/>
  <c r="L31" i="23"/>
  <c r="N31" i="23"/>
  <c r="Q31" i="23"/>
  <c r="K32" i="23"/>
  <c r="L32" i="23"/>
  <c r="L76" i="23" s="1"/>
  <c r="M76" i="23" s="1"/>
  <c r="N32" i="23"/>
  <c r="Q32" i="23"/>
  <c r="K33" i="23"/>
  <c r="L33" i="23"/>
  <c r="L77" i="23" s="1"/>
  <c r="M77" i="23" s="1"/>
  <c r="N33" i="23"/>
  <c r="Q33" i="23"/>
  <c r="K34" i="23"/>
  <c r="L34" i="23"/>
  <c r="L78" i="23" s="1"/>
  <c r="M78" i="23" s="1"/>
  <c r="N34" i="23"/>
  <c r="Q34" i="23"/>
  <c r="K35" i="23"/>
  <c r="L35" i="23"/>
  <c r="L79" i="23" s="1"/>
  <c r="M79" i="23" s="1"/>
  <c r="N35" i="23"/>
  <c r="Q35" i="23"/>
  <c r="K36" i="23"/>
  <c r="L36" i="23"/>
  <c r="L80" i="23" s="1"/>
  <c r="M80" i="23" s="1"/>
  <c r="N36" i="23"/>
  <c r="N41" i="23"/>
  <c r="Q36" i="23"/>
  <c r="F39" i="23"/>
  <c r="G39" i="23"/>
  <c r="H39" i="23"/>
  <c r="I39" i="23"/>
  <c r="F40" i="23"/>
  <c r="G40" i="23"/>
  <c r="H40" i="23"/>
  <c r="I40" i="23"/>
  <c r="F41" i="23"/>
  <c r="G41" i="23"/>
  <c r="H41" i="23"/>
  <c r="I41" i="23"/>
  <c r="K50" i="23"/>
  <c r="J50" i="23" s="1"/>
  <c r="L50" i="23"/>
  <c r="M50" i="23" s="1"/>
  <c r="K51" i="23"/>
  <c r="J51" i="23" s="1"/>
  <c r="L51" i="23"/>
  <c r="M51" i="23" s="1"/>
  <c r="K52" i="23"/>
  <c r="J52" i="23" s="1"/>
  <c r="L52" i="23"/>
  <c r="M52" i="23" s="1"/>
  <c r="K53" i="23"/>
  <c r="J53" i="23" s="1"/>
  <c r="L53" i="23"/>
  <c r="M53" i="23" s="1"/>
  <c r="K54" i="23"/>
  <c r="J54" i="23" s="1"/>
  <c r="L54" i="23"/>
  <c r="M54" i="23" s="1"/>
  <c r="K55" i="23"/>
  <c r="J55" i="23" s="1"/>
  <c r="L55" i="23"/>
  <c r="M55" i="23" s="1"/>
  <c r="K56" i="23"/>
  <c r="J56" i="23" s="1"/>
  <c r="L56" i="23"/>
  <c r="M56" i="23" s="1"/>
  <c r="K57" i="23"/>
  <c r="J57" i="23" s="1"/>
  <c r="L57" i="23"/>
  <c r="M57" i="23" s="1"/>
  <c r="K58" i="23"/>
  <c r="J58" i="23" s="1"/>
  <c r="L58" i="23"/>
  <c r="M58" i="23" s="1"/>
  <c r="K59" i="23"/>
  <c r="J59" i="23" s="1"/>
  <c r="L59" i="23"/>
  <c r="M59" i="23" s="1"/>
  <c r="K60" i="23"/>
  <c r="J60" i="23" s="1"/>
  <c r="L60" i="23"/>
  <c r="M60" i="23" s="1"/>
  <c r="K61" i="23"/>
  <c r="J61" i="23" s="1"/>
  <c r="L61" i="23"/>
  <c r="M61" i="23" s="1"/>
  <c r="K62" i="23"/>
  <c r="J62" i="23" s="1"/>
  <c r="L62" i="23"/>
  <c r="M62" i="23" s="1"/>
  <c r="K63" i="23"/>
  <c r="J63" i="23" s="1"/>
  <c r="L63" i="23"/>
  <c r="M63" i="23" s="1"/>
  <c r="K64" i="23"/>
  <c r="J64" i="23" s="1"/>
  <c r="L64" i="23"/>
  <c r="M64" i="23" s="1"/>
  <c r="K65" i="23"/>
  <c r="J65" i="23" s="1"/>
  <c r="K66" i="23"/>
  <c r="J66" i="23" s="1"/>
  <c r="K67" i="23"/>
  <c r="J67" i="23" s="1"/>
  <c r="L67" i="23"/>
  <c r="M67" i="23" s="1"/>
  <c r="K68" i="23"/>
  <c r="J68" i="23" s="1"/>
  <c r="L68" i="23"/>
  <c r="M68" i="23" s="1"/>
  <c r="K69" i="23"/>
  <c r="J69" i="23" s="1"/>
  <c r="L69" i="23"/>
  <c r="M69" i="23" s="1"/>
  <c r="K70" i="23"/>
  <c r="J70" i="23" s="1"/>
  <c r="L70" i="23"/>
  <c r="M70" i="23" s="1"/>
  <c r="K71" i="23"/>
  <c r="J71" i="23" s="1"/>
  <c r="L71" i="23"/>
  <c r="M71" i="23" s="1"/>
  <c r="K72" i="23"/>
  <c r="J72" i="23" s="1"/>
  <c r="L73" i="23"/>
  <c r="M73" i="23" s="1"/>
  <c r="K74" i="23"/>
  <c r="J74" i="23" s="1"/>
  <c r="L74" i="23"/>
  <c r="M74" i="23" s="1"/>
  <c r="K75" i="23"/>
  <c r="J75" i="23" s="1"/>
  <c r="L75" i="23"/>
  <c r="M75" i="23" s="1"/>
  <c r="K76" i="23"/>
  <c r="J76" i="23" s="1"/>
  <c r="K77" i="23"/>
  <c r="J77" i="23" s="1"/>
  <c r="K78" i="23"/>
  <c r="J78" i="23" s="1"/>
  <c r="K79" i="23"/>
  <c r="J79" i="23" s="1"/>
  <c r="H79" i="23" s="1"/>
  <c r="K80" i="23"/>
  <c r="J80" i="23" s="1"/>
  <c r="K6" i="21"/>
  <c r="L6" i="21"/>
  <c r="N6" i="21"/>
  <c r="Q6" i="21"/>
  <c r="K7" i="21"/>
  <c r="L7" i="21"/>
  <c r="N7" i="21"/>
  <c r="Q7" i="21"/>
  <c r="K8" i="21"/>
  <c r="L8" i="21"/>
  <c r="L52" i="21" s="1"/>
  <c r="N8" i="21"/>
  <c r="Q8" i="21"/>
  <c r="K9" i="21"/>
  <c r="L9" i="21"/>
  <c r="L53" i="21" s="1"/>
  <c r="N9" i="21"/>
  <c r="Q9" i="21"/>
  <c r="K10" i="21"/>
  <c r="L10" i="21"/>
  <c r="L54" i="21" s="1"/>
  <c r="N10" i="21"/>
  <c r="Q10" i="21"/>
  <c r="K11" i="21"/>
  <c r="L11" i="21"/>
  <c r="L55" i="21" s="1"/>
  <c r="N11" i="21"/>
  <c r="Q11" i="21"/>
  <c r="K12" i="21"/>
  <c r="L12" i="21"/>
  <c r="L56" i="21" s="1"/>
  <c r="N12" i="21"/>
  <c r="Q12" i="21"/>
  <c r="K13" i="21"/>
  <c r="L13" i="21"/>
  <c r="L57" i="21" s="1"/>
  <c r="N13" i="21"/>
  <c r="Q13" i="21"/>
  <c r="K14" i="21"/>
  <c r="L14" i="21"/>
  <c r="L58" i="21" s="1"/>
  <c r="N14" i="21"/>
  <c r="Q14" i="21"/>
  <c r="K15" i="21"/>
  <c r="L15" i="21"/>
  <c r="L59" i="21" s="1"/>
  <c r="M59" i="21" s="1"/>
  <c r="N15" i="21"/>
  <c r="Q15" i="21"/>
  <c r="K16" i="21"/>
  <c r="L16" i="21"/>
  <c r="L60" i="21" s="1"/>
  <c r="N16" i="21"/>
  <c r="Q16" i="21"/>
  <c r="K17" i="21"/>
  <c r="L17" i="21"/>
  <c r="L61" i="21" s="1"/>
  <c r="N17" i="21"/>
  <c r="Q17" i="21"/>
  <c r="K18" i="21"/>
  <c r="L18" i="21"/>
  <c r="L62" i="21" s="1"/>
  <c r="N18" i="21"/>
  <c r="Q18" i="21"/>
  <c r="K19" i="21"/>
  <c r="L19" i="21"/>
  <c r="L63" i="21" s="1"/>
  <c r="M63" i="21" s="1"/>
  <c r="N19" i="21"/>
  <c r="Q19" i="21"/>
  <c r="K20" i="21"/>
  <c r="L20" i="21"/>
  <c r="L64" i="21" s="1"/>
  <c r="N20" i="21"/>
  <c r="Q20" i="21"/>
  <c r="K21" i="21"/>
  <c r="L21" i="21"/>
  <c r="L65" i="21" s="1"/>
  <c r="N21" i="21"/>
  <c r="Q21" i="21"/>
  <c r="K22" i="21"/>
  <c r="K66" i="21" s="1"/>
  <c r="L22" i="21"/>
  <c r="N22" i="21"/>
  <c r="Q22" i="21"/>
  <c r="K23" i="21"/>
  <c r="K67" i="21" s="1"/>
  <c r="L23" i="21"/>
  <c r="N23" i="21"/>
  <c r="Q23" i="21"/>
  <c r="K24" i="21"/>
  <c r="K68" i="21" s="1"/>
  <c r="L24" i="21"/>
  <c r="N24" i="21"/>
  <c r="K25" i="21"/>
  <c r="L25" i="21"/>
  <c r="L69" i="21" s="1"/>
  <c r="N25" i="21"/>
  <c r="Q25" i="21"/>
  <c r="K26" i="21"/>
  <c r="L26" i="21"/>
  <c r="L70" i="21" s="1"/>
  <c r="N26" i="21"/>
  <c r="Q26" i="21"/>
  <c r="K27" i="21"/>
  <c r="K71" i="21" s="1"/>
  <c r="L27" i="21"/>
  <c r="N27" i="21"/>
  <c r="Q27" i="21"/>
  <c r="K28" i="21"/>
  <c r="L28" i="21"/>
  <c r="N28" i="21"/>
  <c r="Q28" i="21"/>
  <c r="K29" i="21"/>
  <c r="K73" i="21" s="1"/>
  <c r="J73" i="21" s="1"/>
  <c r="L29" i="21"/>
  <c r="N29" i="21"/>
  <c r="Q29" i="21"/>
  <c r="K30" i="21"/>
  <c r="K74" i="21" s="1"/>
  <c r="L30" i="21"/>
  <c r="N30" i="21"/>
  <c r="Q30" i="21"/>
  <c r="K31" i="21"/>
  <c r="K75" i="21" s="1"/>
  <c r="L31" i="21"/>
  <c r="L75" i="21" s="1"/>
  <c r="M75" i="21" s="1"/>
  <c r="N31" i="21"/>
  <c r="Q31" i="21"/>
  <c r="K32" i="21"/>
  <c r="K76" i="21" s="1"/>
  <c r="L32" i="21"/>
  <c r="L76" i="21" s="1"/>
  <c r="M76" i="21" s="1"/>
  <c r="N32" i="21"/>
  <c r="Q32" i="21"/>
  <c r="K33" i="21"/>
  <c r="K77" i="21" s="1"/>
  <c r="L33" i="21"/>
  <c r="L77" i="21" s="1"/>
  <c r="M77" i="21" s="1"/>
  <c r="N33" i="21"/>
  <c r="Q33" i="21"/>
  <c r="K34" i="21"/>
  <c r="L34" i="21"/>
  <c r="L78" i="21" s="1"/>
  <c r="M78" i="21" s="1"/>
  <c r="N34" i="21"/>
  <c r="Q34" i="21"/>
  <c r="K35" i="21"/>
  <c r="K79" i="21" s="1"/>
  <c r="L35" i="21"/>
  <c r="L79" i="21" s="1"/>
  <c r="M79" i="21" s="1"/>
  <c r="N35" i="21"/>
  <c r="Q35" i="21"/>
  <c r="F39" i="21"/>
  <c r="G39" i="21"/>
  <c r="H39" i="21"/>
  <c r="I39" i="21"/>
  <c r="F40" i="21"/>
  <c r="G40" i="21"/>
  <c r="H40" i="21"/>
  <c r="I40" i="21"/>
  <c r="F41" i="21"/>
  <c r="G41" i="21"/>
  <c r="H41" i="21"/>
  <c r="I41" i="21"/>
  <c r="L50" i="21"/>
  <c r="M50" i="21" s="1"/>
  <c r="K51" i="21"/>
  <c r="J51" i="21" s="1"/>
  <c r="L51" i="21"/>
  <c r="M51" i="21" s="1"/>
  <c r="K52" i="21"/>
  <c r="J52" i="21"/>
  <c r="M52" i="21"/>
  <c r="K53" i="21"/>
  <c r="J53" i="21"/>
  <c r="M53" i="21"/>
  <c r="K54" i="21"/>
  <c r="J54" i="21"/>
  <c r="M54" i="21"/>
  <c r="K55" i="21"/>
  <c r="J55" i="21"/>
  <c r="M55" i="21"/>
  <c r="K56" i="21"/>
  <c r="J56" i="21"/>
  <c r="M56" i="21"/>
  <c r="K57" i="21"/>
  <c r="J57" i="21"/>
  <c r="H57" i="21" s="1"/>
  <c r="M57" i="21"/>
  <c r="K58" i="21"/>
  <c r="J58" i="21"/>
  <c r="M58" i="21"/>
  <c r="K59" i="21"/>
  <c r="J59" i="21"/>
  <c r="K60" i="21"/>
  <c r="J60" i="21"/>
  <c r="M60" i="21"/>
  <c r="K61" i="21"/>
  <c r="J61" i="21"/>
  <c r="M61" i="21"/>
  <c r="K62" i="21"/>
  <c r="J62" i="21"/>
  <c r="M62" i="21"/>
  <c r="K63" i="21"/>
  <c r="J63" i="21"/>
  <c r="K64" i="21"/>
  <c r="J64" i="21"/>
  <c r="M64" i="21"/>
  <c r="K65" i="21"/>
  <c r="J65" i="21"/>
  <c r="M65" i="21"/>
  <c r="J66" i="21"/>
  <c r="H66" i="21" s="1"/>
  <c r="L66" i="21"/>
  <c r="M66" i="21"/>
  <c r="J67" i="21"/>
  <c r="L67" i="21"/>
  <c r="M67" i="21"/>
  <c r="J68" i="21"/>
  <c r="L68" i="21"/>
  <c r="M68" i="21"/>
  <c r="K69" i="21"/>
  <c r="J69" i="21"/>
  <c r="M69" i="21"/>
  <c r="K70" i="21"/>
  <c r="J70" i="21"/>
  <c r="M70" i="21"/>
  <c r="J71" i="21"/>
  <c r="L71" i="21"/>
  <c r="M71" i="21"/>
  <c r="L72" i="21"/>
  <c r="M72" i="21"/>
  <c r="L73" i="21"/>
  <c r="M73" i="21"/>
  <c r="J74" i="21"/>
  <c r="L74" i="21"/>
  <c r="M74" i="21"/>
  <c r="J75" i="21"/>
  <c r="J76" i="21"/>
  <c r="J77" i="21"/>
  <c r="J79" i="21"/>
  <c r="K80" i="21"/>
  <c r="J80" i="21"/>
  <c r="H80" i="21" s="1"/>
  <c r="L80" i="21"/>
  <c r="M80" i="21" s="1"/>
  <c r="K6" i="19"/>
  <c r="K50" i="19" s="1"/>
  <c r="N6" i="19"/>
  <c r="Q6" i="19"/>
  <c r="K7" i="19"/>
  <c r="L7" i="19"/>
  <c r="N7" i="19"/>
  <c r="Q7" i="19"/>
  <c r="K8" i="19"/>
  <c r="L8" i="19"/>
  <c r="N8" i="19"/>
  <c r="Q8" i="19"/>
  <c r="K9" i="19"/>
  <c r="L9" i="19"/>
  <c r="O9" i="19" s="1"/>
  <c r="N9" i="19"/>
  <c r="Q9" i="19"/>
  <c r="K10" i="19"/>
  <c r="L10" i="19"/>
  <c r="N10" i="19"/>
  <c r="Q10" i="19"/>
  <c r="K11" i="19"/>
  <c r="K55" i="19" s="1"/>
  <c r="J55" i="19" s="1"/>
  <c r="L11" i="19"/>
  <c r="N11" i="19"/>
  <c r="Q11" i="19"/>
  <c r="Q12" i="19"/>
  <c r="Q13" i="19"/>
  <c r="Q14" i="19"/>
  <c r="Q15" i="19"/>
  <c r="Q16" i="19"/>
  <c r="Q17" i="19"/>
  <c r="Q18" i="19"/>
  <c r="Q19" i="19"/>
  <c r="Q20" i="19"/>
  <c r="Q21" i="19"/>
  <c r="K22" i="19"/>
  <c r="L22" i="19"/>
  <c r="N22" i="19"/>
  <c r="Q22" i="19"/>
  <c r="K23" i="19"/>
  <c r="L23" i="19"/>
  <c r="N23" i="19"/>
  <c r="Q23" i="19"/>
  <c r="K24" i="19"/>
  <c r="L24" i="19"/>
  <c r="O24" i="19" s="1"/>
  <c r="N24" i="19"/>
  <c r="Q24" i="19"/>
  <c r="K25" i="19"/>
  <c r="L25" i="19"/>
  <c r="N25" i="19"/>
  <c r="Q25" i="19"/>
  <c r="K26" i="19"/>
  <c r="L26" i="19"/>
  <c r="N26" i="19"/>
  <c r="Q26" i="19"/>
  <c r="K27" i="19"/>
  <c r="L27" i="19"/>
  <c r="N27" i="19"/>
  <c r="Q27" i="19"/>
  <c r="K28" i="19"/>
  <c r="K72" i="19" s="1"/>
  <c r="J72" i="19" s="1"/>
  <c r="L28" i="19"/>
  <c r="N28" i="19"/>
  <c r="Q28" i="19"/>
  <c r="K29" i="19"/>
  <c r="L29" i="19"/>
  <c r="N29" i="19"/>
  <c r="Q29" i="19"/>
  <c r="K30" i="19"/>
  <c r="K74" i="19" s="1"/>
  <c r="J74" i="19" s="1"/>
  <c r="L30" i="19"/>
  <c r="N30" i="19"/>
  <c r="Q30" i="19"/>
  <c r="K31" i="19"/>
  <c r="L31" i="19"/>
  <c r="N31" i="19"/>
  <c r="Q31" i="19"/>
  <c r="K32" i="19"/>
  <c r="K76" i="19" s="1"/>
  <c r="J76" i="19" s="1"/>
  <c r="L32" i="19"/>
  <c r="N32" i="19"/>
  <c r="Q32" i="19"/>
  <c r="K33" i="19"/>
  <c r="L33" i="19"/>
  <c r="N33" i="19"/>
  <c r="Q33" i="19"/>
  <c r="K34" i="19"/>
  <c r="K78" i="19" s="1"/>
  <c r="J78" i="19" s="1"/>
  <c r="L34" i="19"/>
  <c r="N34" i="19"/>
  <c r="Q34" i="19"/>
  <c r="K35" i="19"/>
  <c r="L35" i="19"/>
  <c r="L79" i="19" s="1"/>
  <c r="M79" i="19"/>
  <c r="N35" i="19"/>
  <c r="Q35" i="19"/>
  <c r="K36" i="19"/>
  <c r="L36" i="19"/>
  <c r="L80" i="19" s="1"/>
  <c r="M80" i="19" s="1"/>
  <c r="N36" i="19"/>
  <c r="Q36" i="19"/>
  <c r="F39" i="19"/>
  <c r="G39" i="19"/>
  <c r="H39" i="19"/>
  <c r="I39" i="19"/>
  <c r="F40" i="19"/>
  <c r="G40" i="19"/>
  <c r="H40" i="19"/>
  <c r="I40" i="19"/>
  <c r="Q40" i="19"/>
  <c r="F41" i="19"/>
  <c r="G41" i="19"/>
  <c r="H41" i="19"/>
  <c r="I41" i="19"/>
  <c r="J50" i="19"/>
  <c r="L50" i="19"/>
  <c r="M50" i="19"/>
  <c r="K51" i="19"/>
  <c r="J51" i="19" s="1"/>
  <c r="L51" i="19"/>
  <c r="M51" i="19" s="1"/>
  <c r="L52" i="19"/>
  <c r="M52" i="19" s="1"/>
  <c r="K53" i="19"/>
  <c r="J53" i="19" s="1"/>
  <c r="L53" i="19"/>
  <c r="M53" i="19" s="1"/>
  <c r="L54" i="19"/>
  <c r="M54" i="19" s="1"/>
  <c r="L55" i="19"/>
  <c r="M55" i="19" s="1"/>
  <c r="L56" i="19"/>
  <c r="M56" i="19" s="1"/>
  <c r="L58" i="19"/>
  <c r="M58" i="19" s="1"/>
  <c r="K59" i="19"/>
  <c r="J59" i="19" s="1"/>
  <c r="L60" i="19"/>
  <c r="M60" i="19" s="1"/>
  <c r="K61" i="19"/>
  <c r="J61" i="19" s="1"/>
  <c r="L62" i="19"/>
  <c r="M62" i="19" s="1"/>
  <c r="K63" i="19"/>
  <c r="J63" i="19" s="1"/>
  <c r="L63" i="19"/>
  <c r="M63" i="19" s="1"/>
  <c r="L64" i="19"/>
  <c r="M64" i="19" s="1"/>
  <c r="K65" i="19"/>
  <c r="J65" i="19" s="1"/>
  <c r="K66" i="19"/>
  <c r="J66" i="19" s="1"/>
  <c r="L66" i="19"/>
  <c r="M66" i="19" s="1"/>
  <c r="K67" i="19"/>
  <c r="J67" i="19" s="1"/>
  <c r="L67" i="19"/>
  <c r="M67" i="19" s="1"/>
  <c r="K68" i="19"/>
  <c r="J68" i="19" s="1"/>
  <c r="H68" i="19" s="1"/>
  <c r="L68" i="19"/>
  <c r="M68" i="19" s="1"/>
  <c r="K69" i="19"/>
  <c r="J69" i="19" s="1"/>
  <c r="L69" i="19"/>
  <c r="M69" i="19" s="1"/>
  <c r="K70" i="19"/>
  <c r="J70" i="19" s="1"/>
  <c r="L70" i="19"/>
  <c r="M70" i="19" s="1"/>
  <c r="K71" i="19"/>
  <c r="J71" i="19" s="1"/>
  <c r="L71" i="19"/>
  <c r="M71" i="19" s="1"/>
  <c r="L72" i="19"/>
  <c r="M72" i="19" s="1"/>
  <c r="K73" i="19"/>
  <c r="J73" i="19" s="1"/>
  <c r="L73" i="19"/>
  <c r="M73" i="19" s="1"/>
  <c r="L74" i="19"/>
  <c r="M74" i="19" s="1"/>
  <c r="K75" i="19"/>
  <c r="J75" i="19" s="1"/>
  <c r="L75" i="19"/>
  <c r="M75" i="19" s="1"/>
  <c r="L76" i="19"/>
  <c r="M76" i="19" s="1"/>
  <c r="K77" i="19"/>
  <c r="J77" i="19" s="1"/>
  <c r="L77" i="19"/>
  <c r="M77" i="19" s="1"/>
  <c r="L78" i="19"/>
  <c r="M78" i="19" s="1"/>
  <c r="K79" i="19"/>
  <c r="J79" i="19" s="1"/>
  <c r="K6" i="15"/>
  <c r="O6" i="15" s="1"/>
  <c r="Q6" i="15"/>
  <c r="K7" i="15"/>
  <c r="K51" i="15" s="1"/>
  <c r="J51" i="15" s="1"/>
  <c r="L7" i="15"/>
  <c r="L51" i="15" s="1"/>
  <c r="M51" i="15" s="1"/>
  <c r="N7" i="15"/>
  <c r="Q7" i="15"/>
  <c r="K8" i="15"/>
  <c r="K52" i="15" s="1"/>
  <c r="J52" i="15" s="1"/>
  <c r="L8" i="15"/>
  <c r="N8" i="15"/>
  <c r="Q8" i="15"/>
  <c r="K9" i="15"/>
  <c r="K53" i="15" s="1"/>
  <c r="J53" i="15"/>
  <c r="L9" i="15"/>
  <c r="N9" i="15"/>
  <c r="Q9" i="15"/>
  <c r="K10" i="15"/>
  <c r="L10" i="15"/>
  <c r="N10" i="15"/>
  <c r="Q10" i="15"/>
  <c r="K11" i="15"/>
  <c r="L11" i="15"/>
  <c r="L55" i="15" s="1"/>
  <c r="M55" i="15" s="1"/>
  <c r="N11" i="15"/>
  <c r="Q11" i="15"/>
  <c r="K12" i="15"/>
  <c r="L12" i="15"/>
  <c r="N12" i="15"/>
  <c r="Q12" i="15"/>
  <c r="K13" i="15"/>
  <c r="L13" i="15"/>
  <c r="L57" i="15" s="1"/>
  <c r="M57" i="15"/>
  <c r="N13" i="15"/>
  <c r="Q13" i="15"/>
  <c r="K14" i="15"/>
  <c r="L14" i="15"/>
  <c r="N14" i="15"/>
  <c r="Q14" i="15"/>
  <c r="K15" i="15"/>
  <c r="K59" i="15"/>
  <c r="J59" i="15" s="1"/>
  <c r="L15" i="15"/>
  <c r="L59" i="15" s="1"/>
  <c r="N15" i="15"/>
  <c r="Q15" i="15"/>
  <c r="K16" i="15"/>
  <c r="K60" i="15"/>
  <c r="J60" i="15"/>
  <c r="L16" i="15"/>
  <c r="N16" i="15"/>
  <c r="Q16" i="15"/>
  <c r="K17" i="15"/>
  <c r="O17" i="15" s="1"/>
  <c r="L17" i="15"/>
  <c r="N17" i="15"/>
  <c r="Q17" i="15"/>
  <c r="K18" i="15"/>
  <c r="L18" i="15"/>
  <c r="N18" i="15"/>
  <c r="Q18" i="15"/>
  <c r="K19" i="15"/>
  <c r="L19" i="15"/>
  <c r="N19" i="15"/>
  <c r="Q19" i="15"/>
  <c r="K20" i="15"/>
  <c r="K64" i="15" s="1"/>
  <c r="J64" i="15" s="1"/>
  <c r="L20" i="15"/>
  <c r="N20" i="15"/>
  <c r="Q20" i="15"/>
  <c r="K21" i="15"/>
  <c r="L21" i="15"/>
  <c r="L65" i="15" s="1"/>
  <c r="N21" i="15"/>
  <c r="Q21" i="15"/>
  <c r="K22" i="15"/>
  <c r="L22" i="15"/>
  <c r="L66" i="15" s="1"/>
  <c r="M66" i="15" s="1"/>
  <c r="N22" i="15"/>
  <c r="Q22" i="15"/>
  <c r="K23" i="15"/>
  <c r="L23" i="15"/>
  <c r="L67" i="15" s="1"/>
  <c r="M67" i="15" s="1"/>
  <c r="N23" i="15"/>
  <c r="Q23" i="15"/>
  <c r="L24" i="15"/>
  <c r="N24" i="15"/>
  <c r="Q24" i="15"/>
  <c r="K25" i="15"/>
  <c r="L25" i="15"/>
  <c r="N25" i="15"/>
  <c r="Q25" i="15"/>
  <c r="K26" i="15"/>
  <c r="N26" i="15"/>
  <c r="O26" i="15"/>
  <c r="Q26" i="15"/>
  <c r="L50" i="15"/>
  <c r="M50" i="15"/>
  <c r="L53" i="15"/>
  <c r="M53" i="15" s="1"/>
  <c r="L54" i="15"/>
  <c r="M54" i="15" s="1"/>
  <c r="K55" i="15"/>
  <c r="J55" i="15" s="1"/>
  <c r="H55" i="15" s="1"/>
  <c r="K56" i="15"/>
  <c r="J56" i="15"/>
  <c r="H56" i="15" s="1"/>
  <c r="K58" i="15"/>
  <c r="J58" i="15"/>
  <c r="M59" i="15"/>
  <c r="L61" i="15"/>
  <c r="M61" i="15"/>
  <c r="L62" i="15"/>
  <c r="M62" i="15"/>
  <c r="K63" i="15"/>
  <c r="J63" i="15"/>
  <c r="L63" i="15"/>
  <c r="M63" i="15"/>
  <c r="M65" i="15"/>
  <c r="K67" i="15"/>
  <c r="J67" i="15" s="1"/>
  <c r="K68" i="15"/>
  <c r="J68" i="15" s="1"/>
  <c r="L69" i="15"/>
  <c r="M69" i="15" s="1"/>
  <c r="K70" i="15"/>
  <c r="J70" i="15" s="1"/>
  <c r="H70" i="15" s="1"/>
  <c r="L70" i="15"/>
  <c r="M70" i="15" s="1"/>
  <c r="K71" i="15"/>
  <c r="J71" i="15" s="1"/>
  <c r="L71" i="15"/>
  <c r="M71" i="15"/>
  <c r="L73" i="15"/>
  <c r="M73" i="15"/>
  <c r="L74" i="15"/>
  <c r="M74" i="15"/>
  <c r="K75" i="15"/>
  <c r="J75" i="15"/>
  <c r="L75" i="15"/>
  <c r="M75" i="15"/>
  <c r="K77" i="15"/>
  <c r="J77" i="15"/>
  <c r="L77" i="15"/>
  <c r="M77" i="15"/>
  <c r="J78" i="15"/>
  <c r="L78" i="15"/>
  <c r="M78" i="15"/>
  <c r="K79" i="15"/>
  <c r="J79" i="15"/>
  <c r="L79" i="15"/>
  <c r="M79" i="15"/>
  <c r="L80" i="15"/>
  <c r="M80" i="15"/>
  <c r="K6" i="13"/>
  <c r="K50" i="13" s="1"/>
  <c r="J50" i="13" s="1"/>
  <c r="N6" i="13"/>
  <c r="Q6" i="13"/>
  <c r="K7" i="13"/>
  <c r="L7" i="13"/>
  <c r="N7" i="13"/>
  <c r="Q7" i="13"/>
  <c r="K8" i="13"/>
  <c r="K52" i="13" s="1"/>
  <c r="J52" i="13" s="1"/>
  <c r="L8" i="13"/>
  <c r="N8" i="13"/>
  <c r="Q8" i="13"/>
  <c r="K9" i="13"/>
  <c r="K53" i="13" s="1"/>
  <c r="L9" i="13"/>
  <c r="N9" i="13"/>
  <c r="Q9" i="13"/>
  <c r="K10" i="13"/>
  <c r="L10" i="13"/>
  <c r="N10" i="13"/>
  <c r="Q10" i="13"/>
  <c r="K11" i="13"/>
  <c r="L11" i="13"/>
  <c r="L55" i="13" s="1"/>
  <c r="N11" i="13"/>
  <c r="Q11" i="13"/>
  <c r="K12" i="13"/>
  <c r="L12" i="13"/>
  <c r="N12" i="13"/>
  <c r="Q12" i="13"/>
  <c r="K13" i="13"/>
  <c r="L13" i="13"/>
  <c r="L57" i="13" s="1"/>
  <c r="N13" i="13"/>
  <c r="Q13" i="13"/>
  <c r="K14" i="13"/>
  <c r="L14" i="13"/>
  <c r="L58" i="13" s="1"/>
  <c r="M58" i="13" s="1"/>
  <c r="N14" i="13"/>
  <c r="Q14" i="13"/>
  <c r="K15" i="13"/>
  <c r="L15" i="13"/>
  <c r="N15" i="13"/>
  <c r="Q15" i="13"/>
  <c r="K16" i="13"/>
  <c r="L16" i="13"/>
  <c r="L60" i="13" s="1"/>
  <c r="M60" i="13" s="1"/>
  <c r="N16" i="13"/>
  <c r="O16" i="13"/>
  <c r="Q16" i="13"/>
  <c r="K17" i="13"/>
  <c r="L17" i="13"/>
  <c r="N17" i="13"/>
  <c r="Q17" i="13"/>
  <c r="K18" i="13"/>
  <c r="L18" i="13"/>
  <c r="N18" i="13"/>
  <c r="Q18" i="13"/>
  <c r="K19" i="13"/>
  <c r="L19" i="13"/>
  <c r="L63" i="13" s="1"/>
  <c r="N19" i="13"/>
  <c r="Q19" i="13"/>
  <c r="K21" i="13"/>
  <c r="L21" i="13"/>
  <c r="L65" i="13" s="1"/>
  <c r="N21" i="13"/>
  <c r="O21" i="13"/>
  <c r="Q21" i="13"/>
  <c r="K22" i="13"/>
  <c r="K66" i="13" s="1"/>
  <c r="L22" i="13"/>
  <c r="N22" i="13"/>
  <c r="Q22" i="13"/>
  <c r="K23" i="13"/>
  <c r="L23" i="13"/>
  <c r="N23" i="13"/>
  <c r="Q23" i="13"/>
  <c r="K24" i="13"/>
  <c r="K68" i="13" s="1"/>
  <c r="L24" i="13"/>
  <c r="N24" i="13"/>
  <c r="Q24" i="13"/>
  <c r="K25" i="13"/>
  <c r="K69" i="13" s="1"/>
  <c r="L25" i="13"/>
  <c r="N25" i="13"/>
  <c r="Q25" i="13"/>
  <c r="N26" i="13"/>
  <c r="O26" i="13" s="1"/>
  <c r="Q26" i="13"/>
  <c r="K27" i="13"/>
  <c r="L27" i="13"/>
  <c r="N27" i="13"/>
  <c r="Q27" i="13"/>
  <c r="K28" i="13"/>
  <c r="K72" i="13" s="1"/>
  <c r="J72" i="13" s="1"/>
  <c r="H72" i="13" s="1"/>
  <c r="K29" i="13"/>
  <c r="N29" i="13"/>
  <c r="K30" i="13"/>
  <c r="L30" i="13"/>
  <c r="L74" i="13" s="1"/>
  <c r="N30" i="13"/>
  <c r="Q30" i="13"/>
  <c r="K31" i="13"/>
  <c r="L31" i="13"/>
  <c r="N31" i="13"/>
  <c r="Q31" i="13"/>
  <c r="K32" i="13"/>
  <c r="L32" i="13"/>
  <c r="N32" i="13"/>
  <c r="Q32" i="13"/>
  <c r="K33" i="13"/>
  <c r="L33" i="13"/>
  <c r="L77" i="13" s="1"/>
  <c r="M77" i="13" s="1"/>
  <c r="N33" i="13"/>
  <c r="Q33" i="13"/>
  <c r="Q41" i="13" s="1"/>
  <c r="K34" i="13"/>
  <c r="L34" i="13"/>
  <c r="L78" i="13" s="1"/>
  <c r="M78" i="13" s="1"/>
  <c r="N34" i="13"/>
  <c r="Q34" i="13"/>
  <c r="K35" i="13"/>
  <c r="L35" i="13"/>
  <c r="L79" i="13" s="1"/>
  <c r="M79" i="13" s="1"/>
  <c r="N35" i="13"/>
  <c r="Q35" i="13"/>
  <c r="K36" i="13"/>
  <c r="L36" i="13"/>
  <c r="L80" i="13" s="1"/>
  <c r="M80" i="13" s="1"/>
  <c r="N36" i="13"/>
  <c r="Q36" i="13"/>
  <c r="F39" i="13"/>
  <c r="G39" i="13"/>
  <c r="H39" i="13"/>
  <c r="I39" i="13"/>
  <c r="F40" i="13"/>
  <c r="G40" i="13"/>
  <c r="H40" i="13"/>
  <c r="I40" i="13"/>
  <c r="F41" i="13"/>
  <c r="G41" i="13"/>
  <c r="H41" i="13"/>
  <c r="I41" i="13"/>
  <c r="L51" i="13"/>
  <c r="M51" i="13" s="1"/>
  <c r="L52" i="13"/>
  <c r="M52" i="13"/>
  <c r="J53" i="13"/>
  <c r="L53" i="13"/>
  <c r="M53" i="13"/>
  <c r="L54" i="13"/>
  <c r="M54" i="13"/>
  <c r="M55" i="13"/>
  <c r="K56" i="13"/>
  <c r="J56" i="13"/>
  <c r="K57" i="13"/>
  <c r="J57" i="13"/>
  <c r="M57" i="13"/>
  <c r="K58" i="13"/>
  <c r="J58" i="13"/>
  <c r="K60" i="13"/>
  <c r="J60" i="13"/>
  <c r="H60" i="13" s="1"/>
  <c r="L61" i="13"/>
  <c r="M61" i="13"/>
  <c r="L62" i="13"/>
  <c r="M62" i="13"/>
  <c r="M63" i="13"/>
  <c r="K64" i="13"/>
  <c r="J64" i="13"/>
  <c r="L64" i="13"/>
  <c r="M64" i="13"/>
  <c r="K65" i="13"/>
  <c r="J65" i="13"/>
  <c r="H65" i="13" s="1"/>
  <c r="M65" i="13"/>
  <c r="J66" i="13"/>
  <c r="H66" i="13" s="1"/>
  <c r="L66" i="13"/>
  <c r="M66" i="13"/>
  <c r="L67" i="13"/>
  <c r="M67" i="13"/>
  <c r="J68" i="13"/>
  <c r="L68" i="13"/>
  <c r="M68" i="13"/>
  <c r="J69" i="13"/>
  <c r="L69" i="13"/>
  <c r="M69" i="13"/>
  <c r="K70" i="13"/>
  <c r="J70" i="13"/>
  <c r="L71" i="13"/>
  <c r="M71" i="13"/>
  <c r="L72" i="13"/>
  <c r="M72" i="13"/>
  <c r="K73" i="13"/>
  <c r="J73" i="13"/>
  <c r="L73" i="13"/>
  <c r="M73" i="13"/>
  <c r="K74" i="13"/>
  <c r="J74" i="13"/>
  <c r="M74" i="13"/>
  <c r="L75" i="13"/>
  <c r="M75" i="13"/>
  <c r="L76" i="13"/>
  <c r="M76" i="13"/>
  <c r="K78" i="13"/>
  <c r="J78" i="13"/>
  <c r="K80" i="13"/>
  <c r="J80" i="13"/>
  <c r="Q6" i="11"/>
  <c r="K7" i="11"/>
  <c r="L7" i="11"/>
  <c r="N7" i="11"/>
  <c r="Q7" i="11"/>
  <c r="K8" i="11"/>
  <c r="L8" i="11"/>
  <c r="N8" i="11"/>
  <c r="Q8" i="11"/>
  <c r="K9" i="11"/>
  <c r="L9" i="11"/>
  <c r="N9" i="11"/>
  <c r="Q9" i="11"/>
  <c r="K10" i="11"/>
  <c r="L10" i="11"/>
  <c r="L38" i="11" s="1"/>
  <c r="N10" i="11"/>
  <c r="Q10" i="11"/>
  <c r="K11" i="11"/>
  <c r="L11" i="11"/>
  <c r="O11" i="11" s="1"/>
  <c r="N11" i="11"/>
  <c r="Q11" i="11"/>
  <c r="K12" i="11"/>
  <c r="L12" i="11"/>
  <c r="O12" i="11" s="1"/>
  <c r="H56" i="11" s="1"/>
  <c r="N12" i="11"/>
  <c r="Q12" i="11"/>
  <c r="K13" i="11"/>
  <c r="L13" i="11"/>
  <c r="L57" i="11" s="1"/>
  <c r="M57" i="11" s="1"/>
  <c r="N13" i="11"/>
  <c r="Q13" i="11"/>
  <c r="K14" i="11"/>
  <c r="L14" i="11"/>
  <c r="L58" i="11" s="1"/>
  <c r="M58" i="11" s="1"/>
  <c r="N14" i="11"/>
  <c r="Q14" i="11"/>
  <c r="K15" i="11"/>
  <c r="K59" i="11" s="1"/>
  <c r="J59" i="11" s="1"/>
  <c r="L15" i="11"/>
  <c r="N15" i="11"/>
  <c r="Q15" i="11"/>
  <c r="K16" i="11"/>
  <c r="K60" i="11" s="1"/>
  <c r="J60" i="11" s="1"/>
  <c r="L16" i="11"/>
  <c r="N16" i="11"/>
  <c r="Q16" i="11"/>
  <c r="K17" i="11"/>
  <c r="K61" i="11" s="1"/>
  <c r="J61" i="11" s="1"/>
  <c r="H61" i="11" s="1"/>
  <c r="L17" i="11"/>
  <c r="L61" i="11" s="1"/>
  <c r="M61" i="11" s="1"/>
  <c r="N17" i="11"/>
  <c r="Q17" i="11"/>
  <c r="K18" i="11"/>
  <c r="K62" i="11" s="1"/>
  <c r="J62" i="11" s="1"/>
  <c r="L18" i="11"/>
  <c r="N18" i="11"/>
  <c r="Q18" i="11"/>
  <c r="K19" i="11"/>
  <c r="L19" i="11"/>
  <c r="N19" i="11"/>
  <c r="Q19" i="11"/>
  <c r="K20" i="11"/>
  <c r="K64" i="11" s="1"/>
  <c r="J64" i="11" s="1"/>
  <c r="L20" i="11"/>
  <c r="N20" i="11"/>
  <c r="Q20" i="11"/>
  <c r="K21" i="11"/>
  <c r="L21" i="11"/>
  <c r="N21" i="11"/>
  <c r="Q21" i="11"/>
  <c r="K22" i="11"/>
  <c r="L22" i="11"/>
  <c r="L66" i="11" s="1"/>
  <c r="M66" i="11" s="1"/>
  <c r="N22" i="11"/>
  <c r="Q22" i="11"/>
  <c r="K23" i="11"/>
  <c r="K67" i="11" s="1"/>
  <c r="J67" i="11" s="1"/>
  <c r="L23" i="11"/>
  <c r="L67" i="11" s="1"/>
  <c r="M67" i="11" s="1"/>
  <c r="N23" i="11"/>
  <c r="Q23" i="11"/>
  <c r="K24" i="11"/>
  <c r="L24" i="11"/>
  <c r="N24" i="11"/>
  <c r="Q24" i="11"/>
  <c r="K25" i="11"/>
  <c r="O25" i="11" s="1"/>
  <c r="L25" i="11"/>
  <c r="N25" i="11"/>
  <c r="Q25" i="11"/>
  <c r="K26" i="11"/>
  <c r="K70" i="11" s="1"/>
  <c r="J70" i="11" s="1"/>
  <c r="L26" i="11"/>
  <c r="N26" i="11"/>
  <c r="Q26" i="11"/>
  <c r="K27" i="11"/>
  <c r="K71" i="11" s="1"/>
  <c r="J71" i="11" s="1"/>
  <c r="L27" i="11"/>
  <c r="L71" i="11" s="1"/>
  <c r="M71" i="11" s="1"/>
  <c r="N27" i="11"/>
  <c r="Q27" i="11"/>
  <c r="K28" i="11"/>
  <c r="K72" i="11" s="1"/>
  <c r="J72" i="11" s="1"/>
  <c r="H72" i="11" s="1"/>
  <c r="L28" i="11"/>
  <c r="N28" i="11"/>
  <c r="Q28" i="11"/>
  <c r="K29" i="11"/>
  <c r="K73" i="11" s="1"/>
  <c r="J73" i="11" s="1"/>
  <c r="L29" i="11"/>
  <c r="N29" i="11"/>
  <c r="Q29" i="11"/>
  <c r="K30" i="11"/>
  <c r="K74" i="11" s="1"/>
  <c r="J74" i="11" s="1"/>
  <c r="L30" i="11"/>
  <c r="L74" i="11" s="1"/>
  <c r="M74" i="11" s="1"/>
  <c r="N30" i="11"/>
  <c r="Q30" i="11"/>
  <c r="K31" i="11"/>
  <c r="L31" i="11"/>
  <c r="L75" i="11" s="1"/>
  <c r="M75" i="11" s="1"/>
  <c r="N31" i="11"/>
  <c r="Q31" i="11"/>
  <c r="K32" i="11"/>
  <c r="K76" i="11" s="1"/>
  <c r="J76" i="11" s="1"/>
  <c r="H76" i="11" s="1"/>
  <c r="L32" i="11"/>
  <c r="O32" i="11" s="1"/>
  <c r="N32" i="11"/>
  <c r="Q32" i="11"/>
  <c r="K33" i="11"/>
  <c r="L33" i="11"/>
  <c r="O33" i="11" s="1"/>
  <c r="N33" i="11"/>
  <c r="Q33" i="11"/>
  <c r="K34" i="11"/>
  <c r="K78" i="11" s="1"/>
  <c r="J78" i="11" s="1"/>
  <c r="H78" i="11" s="1"/>
  <c r="L34" i="11"/>
  <c r="L78" i="11" s="1"/>
  <c r="M78" i="11" s="1"/>
  <c r="N34" i="11"/>
  <c r="Q34" i="11"/>
  <c r="K35" i="11"/>
  <c r="K79" i="11" s="1"/>
  <c r="J79" i="11" s="1"/>
  <c r="L35" i="11"/>
  <c r="L79" i="11" s="1"/>
  <c r="M79" i="11" s="1"/>
  <c r="N35" i="11"/>
  <c r="Q35" i="11"/>
  <c r="F39" i="11"/>
  <c r="G39" i="11"/>
  <c r="H39" i="11"/>
  <c r="I39" i="11"/>
  <c r="F40" i="11"/>
  <c r="G40" i="11"/>
  <c r="H40" i="11"/>
  <c r="I40" i="11"/>
  <c r="F41" i="11"/>
  <c r="G41" i="11"/>
  <c r="H41" i="11"/>
  <c r="I41" i="11"/>
  <c r="L50" i="11"/>
  <c r="M50" i="11" s="1"/>
  <c r="K51" i="11"/>
  <c r="J51" i="11" s="1"/>
  <c r="L51" i="11"/>
  <c r="M51" i="11" s="1"/>
  <c r="K52" i="11"/>
  <c r="J52" i="11" s="1"/>
  <c r="L53" i="11"/>
  <c r="M53" i="11" s="1"/>
  <c r="K54" i="11"/>
  <c r="J54" i="11" s="1"/>
  <c r="K55" i="11"/>
  <c r="J55" i="11" s="1"/>
  <c r="L55" i="11"/>
  <c r="M55" i="11" s="1"/>
  <c r="K56" i="11"/>
  <c r="J56" i="11" s="1"/>
  <c r="K57" i="11"/>
  <c r="J57" i="11" s="1"/>
  <c r="K58" i="11"/>
  <c r="J58" i="11" s="1"/>
  <c r="L59" i="11"/>
  <c r="M59" i="11"/>
  <c r="L60" i="11"/>
  <c r="M60" i="11"/>
  <c r="L62" i="11"/>
  <c r="M62" i="11"/>
  <c r="L63" i="11"/>
  <c r="M63" i="11"/>
  <c r="L64" i="11"/>
  <c r="M64" i="11" s="1"/>
  <c r="L65" i="11"/>
  <c r="M65" i="11"/>
  <c r="L69" i="11"/>
  <c r="M69" i="11" s="1"/>
  <c r="L70" i="11"/>
  <c r="M70" i="11" s="1"/>
  <c r="L72" i="11"/>
  <c r="M72" i="11" s="1"/>
  <c r="L73" i="11"/>
  <c r="M73" i="11" s="1"/>
  <c r="K77" i="11"/>
  <c r="J77" i="11" s="1"/>
  <c r="L77" i="11"/>
  <c r="M77" i="11" s="1"/>
  <c r="K80" i="11"/>
  <c r="J80" i="11" s="1"/>
  <c r="H80" i="11" s="1"/>
  <c r="L80" i="11"/>
  <c r="M80" i="11" s="1"/>
  <c r="K50" i="9"/>
  <c r="J50" i="9"/>
  <c r="Q6" i="9"/>
  <c r="K7" i="9"/>
  <c r="L7" i="9"/>
  <c r="N7" i="9"/>
  <c r="Q7" i="9"/>
  <c r="K8" i="9"/>
  <c r="L8" i="9"/>
  <c r="N8" i="9"/>
  <c r="Q8" i="9"/>
  <c r="K9" i="9"/>
  <c r="L9" i="9"/>
  <c r="L53" i="9" s="1"/>
  <c r="M53" i="9" s="1"/>
  <c r="N9" i="9"/>
  <c r="Q9" i="9"/>
  <c r="K10" i="9"/>
  <c r="K54" i="9" s="1"/>
  <c r="J54" i="9" s="1"/>
  <c r="L10" i="9"/>
  <c r="N10" i="9"/>
  <c r="Q10" i="9"/>
  <c r="K11" i="9"/>
  <c r="L11" i="9"/>
  <c r="L55" i="9" s="1"/>
  <c r="M55" i="9" s="1"/>
  <c r="N11" i="9"/>
  <c r="Q11" i="9"/>
  <c r="K12" i="9"/>
  <c r="O12" i="9" s="1"/>
  <c r="L12" i="9"/>
  <c r="L56" i="9" s="1"/>
  <c r="M56" i="9" s="1"/>
  <c r="N12" i="9"/>
  <c r="Q12" i="9"/>
  <c r="K13" i="9"/>
  <c r="K57" i="9" s="1"/>
  <c r="J57" i="9" s="1"/>
  <c r="K14" i="9"/>
  <c r="L58" i="9"/>
  <c r="M58" i="9" s="1"/>
  <c r="K15" i="9"/>
  <c r="Q15" i="9"/>
  <c r="K16" i="9"/>
  <c r="L16" i="9"/>
  <c r="L60" i="9" s="1"/>
  <c r="M60" i="9" s="1"/>
  <c r="N16" i="9"/>
  <c r="K17" i="9"/>
  <c r="K61" i="9" s="1"/>
  <c r="J61" i="9" s="1"/>
  <c r="L17" i="9"/>
  <c r="N17" i="9"/>
  <c r="Q17" i="9"/>
  <c r="K18" i="9"/>
  <c r="L18" i="9"/>
  <c r="L62" i="9" s="1"/>
  <c r="M62" i="9" s="1"/>
  <c r="N18" i="9"/>
  <c r="Q18" i="9"/>
  <c r="K19" i="9"/>
  <c r="L19" i="9"/>
  <c r="L63" i="9" s="1"/>
  <c r="M63" i="9" s="1"/>
  <c r="N19" i="9"/>
  <c r="Q19" i="9"/>
  <c r="K20" i="9"/>
  <c r="L20" i="9"/>
  <c r="L64" i="9" s="1"/>
  <c r="Q20" i="9"/>
  <c r="K21" i="9"/>
  <c r="L21" i="9"/>
  <c r="L65" i="9" s="1"/>
  <c r="M65" i="9" s="1"/>
  <c r="N21" i="9"/>
  <c r="Q21" i="9"/>
  <c r="K22" i="9"/>
  <c r="L22" i="9"/>
  <c r="L66" i="9" s="1"/>
  <c r="M66" i="9" s="1"/>
  <c r="N22" i="9"/>
  <c r="Q22" i="9"/>
  <c r="K23" i="9"/>
  <c r="L23" i="9"/>
  <c r="L67" i="9" s="1"/>
  <c r="M67" i="9" s="1"/>
  <c r="N23" i="9"/>
  <c r="Q23" i="9"/>
  <c r="K24" i="9"/>
  <c r="L24" i="9"/>
  <c r="L68" i="9" s="1"/>
  <c r="M68" i="9" s="1"/>
  <c r="N24" i="9"/>
  <c r="Q24" i="9"/>
  <c r="K25" i="9"/>
  <c r="K69" i="9"/>
  <c r="J69" i="9" s="1"/>
  <c r="L25" i="9"/>
  <c r="N25" i="9"/>
  <c r="Q25" i="9"/>
  <c r="K26" i="9"/>
  <c r="L26" i="9"/>
  <c r="N26" i="9"/>
  <c r="Q26" i="9"/>
  <c r="K27" i="9"/>
  <c r="L27" i="9"/>
  <c r="L71" i="9" s="1"/>
  <c r="M71" i="9" s="1"/>
  <c r="N27" i="9"/>
  <c r="Q27" i="9"/>
  <c r="K28" i="9"/>
  <c r="L28" i="9"/>
  <c r="L72" i="9"/>
  <c r="M72" i="9" s="1"/>
  <c r="N28" i="9"/>
  <c r="Q28" i="9"/>
  <c r="K29" i="9"/>
  <c r="L29" i="9"/>
  <c r="N29" i="9"/>
  <c r="Q29" i="9"/>
  <c r="K30" i="9"/>
  <c r="K74" i="9" s="1"/>
  <c r="J74" i="9" s="1"/>
  <c r="H74" i="9" s="1"/>
  <c r="L30" i="9"/>
  <c r="L74" i="9"/>
  <c r="M74" i="9" s="1"/>
  <c r="N30" i="9"/>
  <c r="Q30" i="9"/>
  <c r="K31" i="9"/>
  <c r="L31" i="9"/>
  <c r="L75" i="9" s="1"/>
  <c r="M75" i="9" s="1"/>
  <c r="N31" i="9"/>
  <c r="Q31" i="9"/>
  <c r="K32" i="9"/>
  <c r="L32" i="9"/>
  <c r="N32" i="9"/>
  <c r="Q32" i="9"/>
  <c r="K33" i="9"/>
  <c r="L33" i="9"/>
  <c r="L77" i="9" s="1"/>
  <c r="M77" i="9" s="1"/>
  <c r="N33" i="9"/>
  <c r="Q33" i="9"/>
  <c r="K34" i="9"/>
  <c r="K78" i="9" s="1"/>
  <c r="J78" i="9" s="1"/>
  <c r="L34" i="9"/>
  <c r="L78" i="9" s="1"/>
  <c r="M78" i="9" s="1"/>
  <c r="N34" i="9"/>
  <c r="Q34" i="9"/>
  <c r="K35" i="9"/>
  <c r="L35" i="9"/>
  <c r="L79" i="9" s="1"/>
  <c r="M79" i="9" s="1"/>
  <c r="N35" i="9"/>
  <c r="O35" i="9" s="1"/>
  <c r="H79" i="9" s="1"/>
  <c r="Q35" i="9"/>
  <c r="K36" i="9"/>
  <c r="K80" i="9" s="1"/>
  <c r="J80" i="9" s="1"/>
  <c r="L36" i="9"/>
  <c r="L80" i="9"/>
  <c r="M80" i="9" s="1"/>
  <c r="N36" i="9"/>
  <c r="Q36" i="9"/>
  <c r="Q41" i="9" s="1"/>
  <c r="L37" i="9"/>
  <c r="F39" i="9"/>
  <c r="G39" i="9"/>
  <c r="H39" i="9"/>
  <c r="I39" i="9"/>
  <c r="F40" i="9"/>
  <c r="G40" i="9"/>
  <c r="H40" i="9"/>
  <c r="I40" i="9"/>
  <c r="F41" i="9"/>
  <c r="G41" i="9"/>
  <c r="H41" i="9"/>
  <c r="I41" i="9"/>
  <c r="L50" i="9"/>
  <c r="M50" i="9" s="1"/>
  <c r="L51" i="9"/>
  <c r="M51" i="9" s="1"/>
  <c r="L52" i="9"/>
  <c r="M52" i="9" s="1"/>
  <c r="K53" i="9"/>
  <c r="J53" i="9" s="1"/>
  <c r="K56" i="9"/>
  <c r="J56" i="9" s="1"/>
  <c r="H56" i="9" s="1"/>
  <c r="L57" i="9"/>
  <c r="M57" i="9" s="1"/>
  <c r="K58" i="9"/>
  <c r="J58" i="9" s="1"/>
  <c r="L59" i="9"/>
  <c r="M59" i="9"/>
  <c r="K60" i="9"/>
  <c r="J60" i="9" s="1"/>
  <c r="K62" i="9"/>
  <c r="J62" i="9"/>
  <c r="M64" i="9"/>
  <c r="K65" i="9"/>
  <c r="J65" i="9" s="1"/>
  <c r="K66" i="9"/>
  <c r="J66" i="9" s="1"/>
  <c r="H66" i="9" s="1"/>
  <c r="K68" i="9"/>
  <c r="J68" i="9" s="1"/>
  <c r="L69" i="9"/>
  <c r="M69" i="9" s="1"/>
  <c r="K72" i="9"/>
  <c r="J72" i="9" s="1"/>
  <c r="L73" i="9"/>
  <c r="M73" i="9" s="1"/>
  <c r="K76" i="9"/>
  <c r="J76" i="9" s="1"/>
  <c r="K77" i="9"/>
  <c r="J77" i="9" s="1"/>
  <c r="Q6" i="7"/>
  <c r="K7" i="7"/>
  <c r="L7" i="7"/>
  <c r="N7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K8" i="7"/>
  <c r="K52" i="7" s="1"/>
  <c r="J52" i="7" s="1"/>
  <c r="L8" i="7"/>
  <c r="L52" i="7" s="1"/>
  <c r="M52" i="7" s="1"/>
  <c r="K9" i="7"/>
  <c r="K53" i="7" s="1"/>
  <c r="J53" i="7" s="1"/>
  <c r="L9" i="7"/>
  <c r="L53" i="7" s="1"/>
  <c r="M53" i="7" s="1"/>
  <c r="N9" i="7"/>
  <c r="K10" i="7"/>
  <c r="L10" i="7"/>
  <c r="N10" i="7"/>
  <c r="K11" i="7"/>
  <c r="L11" i="7"/>
  <c r="L55" i="7" s="1"/>
  <c r="M55" i="7" s="1"/>
  <c r="N11" i="7"/>
  <c r="K12" i="7"/>
  <c r="L12" i="7"/>
  <c r="N12" i="7"/>
  <c r="K13" i="7"/>
  <c r="K57" i="7"/>
  <c r="J57" i="7" s="1"/>
  <c r="L13" i="7"/>
  <c r="N13" i="7"/>
  <c r="K14" i="7"/>
  <c r="L14" i="7"/>
  <c r="L58" i="7" s="1"/>
  <c r="M58" i="7" s="1"/>
  <c r="N14" i="7"/>
  <c r="K15" i="7"/>
  <c r="L15" i="7"/>
  <c r="L59" i="7" s="1"/>
  <c r="M59" i="7" s="1"/>
  <c r="N15" i="7"/>
  <c r="K16" i="7"/>
  <c r="L16" i="7"/>
  <c r="N16" i="7"/>
  <c r="K17" i="7"/>
  <c r="L17" i="7"/>
  <c r="L61" i="7" s="1"/>
  <c r="M61" i="7" s="1"/>
  <c r="N17" i="7"/>
  <c r="K18" i="7"/>
  <c r="L18" i="7"/>
  <c r="L62" i="7" s="1"/>
  <c r="M62" i="7" s="1"/>
  <c r="N18" i="7"/>
  <c r="K19" i="7"/>
  <c r="L19" i="7"/>
  <c r="L63" i="7" s="1"/>
  <c r="M63" i="7" s="1"/>
  <c r="N19" i="7"/>
  <c r="K20" i="7"/>
  <c r="K64" i="7" s="1"/>
  <c r="J64" i="7" s="1"/>
  <c r="L20" i="7"/>
  <c r="N20" i="7"/>
  <c r="K21" i="7"/>
  <c r="K65" i="7" s="1"/>
  <c r="J65" i="7" s="1"/>
  <c r="L21" i="7"/>
  <c r="L65" i="7"/>
  <c r="M65" i="7" s="1"/>
  <c r="N21" i="7"/>
  <c r="K22" i="7"/>
  <c r="K66" i="7" s="1"/>
  <c r="J66" i="7" s="1"/>
  <c r="L22" i="7"/>
  <c r="L66" i="7" s="1"/>
  <c r="M66" i="7" s="1"/>
  <c r="N22" i="7"/>
  <c r="K23" i="7"/>
  <c r="K67" i="7" s="1"/>
  <c r="J67" i="7" s="1"/>
  <c r="L23" i="7"/>
  <c r="L67" i="7" s="1"/>
  <c r="M67" i="7" s="1"/>
  <c r="N23" i="7"/>
  <c r="K24" i="7"/>
  <c r="K68" i="7" s="1"/>
  <c r="L24" i="7"/>
  <c r="N24" i="7"/>
  <c r="K25" i="7"/>
  <c r="K69" i="7" s="1"/>
  <c r="J69" i="7" s="1"/>
  <c r="L25" i="7"/>
  <c r="N25" i="7"/>
  <c r="K26" i="7"/>
  <c r="L26" i="7"/>
  <c r="L70" i="7"/>
  <c r="M70" i="7" s="1"/>
  <c r="N26" i="7"/>
  <c r="K27" i="7"/>
  <c r="N27" i="7"/>
  <c r="K28" i="7"/>
  <c r="L28" i="7"/>
  <c r="N28" i="7"/>
  <c r="K29" i="7"/>
  <c r="L29" i="7"/>
  <c r="L73" i="7" s="1"/>
  <c r="M73" i="7" s="1"/>
  <c r="N29" i="7"/>
  <c r="K30" i="7"/>
  <c r="K74" i="7" s="1"/>
  <c r="J74" i="7" s="1"/>
  <c r="L30" i="7"/>
  <c r="O30" i="7" s="1"/>
  <c r="N30" i="7"/>
  <c r="K31" i="7"/>
  <c r="K75" i="7" s="1"/>
  <c r="J75" i="7" s="1"/>
  <c r="H75" i="7" s="1"/>
  <c r="L31" i="7"/>
  <c r="L75" i="7" s="1"/>
  <c r="M75" i="7" s="1"/>
  <c r="N31" i="7"/>
  <c r="K32" i="7"/>
  <c r="L32" i="7"/>
  <c r="N32" i="7"/>
  <c r="K33" i="7"/>
  <c r="K77" i="7" s="1"/>
  <c r="J77" i="7" s="1"/>
  <c r="L33" i="7"/>
  <c r="L77" i="7"/>
  <c r="M77" i="7" s="1"/>
  <c r="N33" i="7"/>
  <c r="K34" i="7"/>
  <c r="L34" i="7"/>
  <c r="N34" i="7"/>
  <c r="K35" i="7"/>
  <c r="L35" i="7"/>
  <c r="L79" i="7" s="1"/>
  <c r="M79" i="7" s="1"/>
  <c r="N35" i="7"/>
  <c r="F39" i="7"/>
  <c r="G39" i="7"/>
  <c r="H39" i="7"/>
  <c r="I39" i="7"/>
  <c r="F40" i="7"/>
  <c r="G40" i="7"/>
  <c r="H40" i="7"/>
  <c r="I40" i="7"/>
  <c r="F41" i="7"/>
  <c r="G41" i="7"/>
  <c r="H41" i="7"/>
  <c r="I41" i="7"/>
  <c r="K50" i="7"/>
  <c r="J50" i="7"/>
  <c r="L51" i="7"/>
  <c r="M51" i="7" s="1"/>
  <c r="K54" i="7"/>
  <c r="J54" i="7" s="1"/>
  <c r="K56" i="7"/>
  <c r="J56" i="7" s="1"/>
  <c r="L56" i="7"/>
  <c r="M56" i="7"/>
  <c r="L57" i="7"/>
  <c r="M57" i="7" s="1"/>
  <c r="K58" i="7"/>
  <c r="J58" i="7"/>
  <c r="L60" i="7"/>
  <c r="M60" i="7" s="1"/>
  <c r="K61" i="7"/>
  <c r="J61" i="7" s="1"/>
  <c r="L64" i="7"/>
  <c r="M64" i="7"/>
  <c r="J68" i="7"/>
  <c r="L68" i="7"/>
  <c r="M68" i="7" s="1"/>
  <c r="L69" i="7"/>
  <c r="M69" i="7" s="1"/>
  <c r="L71" i="7"/>
  <c r="M71" i="7" s="1"/>
  <c r="K72" i="7"/>
  <c r="J72" i="7" s="1"/>
  <c r="L72" i="7"/>
  <c r="M72" i="7" s="1"/>
  <c r="K73" i="7"/>
  <c r="J73" i="7" s="1"/>
  <c r="L76" i="7"/>
  <c r="M76" i="7" s="1"/>
  <c r="K80" i="7"/>
  <c r="J80" i="7" s="1"/>
  <c r="H80" i="7" s="1"/>
  <c r="L80" i="7"/>
  <c r="M80" i="7" s="1"/>
  <c r="K6" i="5"/>
  <c r="O6" i="5" s="1"/>
  <c r="L6" i="5"/>
  <c r="L50" i="5"/>
  <c r="M50" i="5" s="1"/>
  <c r="K7" i="5"/>
  <c r="K51" i="5" s="1"/>
  <c r="J51" i="5" s="1"/>
  <c r="L7" i="5"/>
  <c r="N7" i="5"/>
  <c r="Q7" i="5"/>
  <c r="K8" i="5"/>
  <c r="L8" i="5"/>
  <c r="N8" i="5"/>
  <c r="Q8" i="5"/>
  <c r="K9" i="5"/>
  <c r="K53" i="5" s="1"/>
  <c r="J53" i="5" s="1"/>
  <c r="L9" i="5"/>
  <c r="O9" i="5" s="1"/>
  <c r="N9" i="5"/>
  <c r="Q9" i="5"/>
  <c r="K10" i="5"/>
  <c r="L10" i="5"/>
  <c r="N10" i="5"/>
  <c r="Q10" i="5"/>
  <c r="K11" i="5"/>
  <c r="K55" i="5" s="1"/>
  <c r="J55" i="5" s="1"/>
  <c r="L11" i="5"/>
  <c r="N11" i="5"/>
  <c r="Q11" i="5"/>
  <c r="K12" i="5"/>
  <c r="K56" i="5" s="1"/>
  <c r="J56" i="5" s="1"/>
  <c r="L12" i="5"/>
  <c r="L56" i="5" s="1"/>
  <c r="N12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F39" i="5"/>
  <c r="G39" i="5"/>
  <c r="H39" i="5"/>
  <c r="I39" i="5"/>
  <c r="F40" i="5"/>
  <c r="G40" i="5"/>
  <c r="H40" i="5"/>
  <c r="I40" i="5"/>
  <c r="F41" i="5"/>
  <c r="G41" i="5"/>
  <c r="H41" i="5"/>
  <c r="I41" i="5"/>
  <c r="K50" i="5"/>
  <c r="J50" i="5" s="1"/>
  <c r="L51" i="5"/>
  <c r="M51" i="5" s="1"/>
  <c r="K52" i="5"/>
  <c r="J52" i="5"/>
  <c r="L53" i="5"/>
  <c r="M53" i="5" s="1"/>
  <c r="L55" i="5"/>
  <c r="M55" i="5" s="1"/>
  <c r="M56" i="5"/>
  <c r="K57" i="5"/>
  <c r="J57" i="5" s="1"/>
  <c r="K58" i="5"/>
  <c r="J58" i="5" s="1"/>
  <c r="L59" i="5"/>
  <c r="M59" i="5" s="1"/>
  <c r="K60" i="5"/>
  <c r="J60" i="5"/>
  <c r="L61" i="5"/>
  <c r="M61" i="5" s="1"/>
  <c r="K62" i="5"/>
  <c r="J62" i="5" s="1"/>
  <c r="L62" i="5"/>
  <c r="M62" i="5" s="1"/>
  <c r="K63" i="5"/>
  <c r="J63" i="5" s="1"/>
  <c r="H63" i="5" s="1"/>
  <c r="L63" i="5"/>
  <c r="M63" i="5" s="1"/>
  <c r="K64" i="5"/>
  <c r="J64" i="5"/>
  <c r="L64" i="5"/>
  <c r="M64" i="5"/>
  <c r="K65" i="5"/>
  <c r="J65" i="5" s="1"/>
  <c r="L65" i="5"/>
  <c r="M65" i="5" s="1"/>
  <c r="K66" i="5"/>
  <c r="J66" i="5" s="1"/>
  <c r="L66" i="5"/>
  <c r="M66" i="5" s="1"/>
  <c r="K67" i="5"/>
  <c r="J67" i="5" s="1"/>
  <c r="L67" i="5"/>
  <c r="M67" i="5" s="1"/>
  <c r="K68" i="5"/>
  <c r="J68" i="5" s="1"/>
  <c r="L68" i="5"/>
  <c r="M68" i="5" s="1"/>
  <c r="K69" i="5"/>
  <c r="J69" i="5" s="1"/>
  <c r="L69" i="5"/>
  <c r="M69" i="5" s="1"/>
  <c r="K70" i="5"/>
  <c r="J70" i="5" s="1"/>
  <c r="L70" i="5"/>
  <c r="M70" i="5" s="1"/>
  <c r="K71" i="5"/>
  <c r="J71" i="5" s="1"/>
  <c r="L71" i="5"/>
  <c r="M71" i="5" s="1"/>
  <c r="K72" i="5"/>
  <c r="J72" i="5" s="1"/>
  <c r="L72" i="5"/>
  <c r="M72" i="5" s="1"/>
  <c r="K73" i="5"/>
  <c r="J73" i="5" s="1"/>
  <c r="L73" i="5"/>
  <c r="M73" i="5" s="1"/>
  <c r="K74" i="5"/>
  <c r="J74" i="5" s="1"/>
  <c r="L74" i="5"/>
  <c r="M74" i="5" s="1"/>
  <c r="K75" i="5"/>
  <c r="J75" i="5" s="1"/>
  <c r="H75" i="5" s="1"/>
  <c r="L75" i="5"/>
  <c r="M75" i="5" s="1"/>
  <c r="K76" i="5"/>
  <c r="J76" i="5" s="1"/>
  <c r="L76" i="5"/>
  <c r="M76" i="5" s="1"/>
  <c r="K77" i="5"/>
  <c r="J77" i="5" s="1"/>
  <c r="H77" i="5" s="1"/>
  <c r="L77" i="5"/>
  <c r="M77" i="5" s="1"/>
  <c r="K78" i="5"/>
  <c r="J78" i="5" s="1"/>
  <c r="L78" i="5"/>
  <c r="M78" i="5" s="1"/>
  <c r="K79" i="5"/>
  <c r="J79" i="5" s="1"/>
  <c r="H79" i="5" s="1"/>
  <c r="L79" i="5"/>
  <c r="M79" i="5" s="1"/>
  <c r="K80" i="5"/>
  <c r="J80" i="5" s="1"/>
  <c r="L80" i="5"/>
  <c r="M80" i="5" s="1"/>
  <c r="K6" i="3"/>
  <c r="K8" i="3"/>
  <c r="O8" i="3" s="1"/>
  <c r="K7" i="3"/>
  <c r="K9" i="3"/>
  <c r="K53" i="3" s="1"/>
  <c r="J53" i="3" s="1"/>
  <c r="K10" i="3"/>
  <c r="K11" i="3"/>
  <c r="K55" i="3" s="1"/>
  <c r="J55" i="3" s="1"/>
  <c r="K12" i="3"/>
  <c r="K13" i="3"/>
  <c r="K57" i="3" s="1"/>
  <c r="J57" i="3" s="1"/>
  <c r="K14" i="3"/>
  <c r="K15" i="3"/>
  <c r="K16" i="3"/>
  <c r="K17" i="3"/>
  <c r="K18" i="3"/>
  <c r="K19" i="3"/>
  <c r="K63" i="3" s="1"/>
  <c r="K20" i="3"/>
  <c r="K21" i="3"/>
  <c r="K65" i="3" s="1"/>
  <c r="J65" i="3" s="1"/>
  <c r="K22" i="3"/>
  <c r="K23" i="3"/>
  <c r="K67" i="3" s="1"/>
  <c r="J67" i="3" s="1"/>
  <c r="K24" i="3"/>
  <c r="K25" i="3"/>
  <c r="K69" i="3" s="1"/>
  <c r="J69" i="3" s="1"/>
  <c r="K26" i="3"/>
  <c r="K27" i="3"/>
  <c r="O27" i="3" s="1"/>
  <c r="K28" i="3"/>
  <c r="K29" i="3"/>
  <c r="K30" i="3"/>
  <c r="K31" i="3"/>
  <c r="K32" i="3"/>
  <c r="K33" i="3"/>
  <c r="K77" i="3" s="1"/>
  <c r="L6" i="3"/>
  <c r="N6" i="3"/>
  <c r="Q6" i="3"/>
  <c r="Q7" i="3"/>
  <c r="Q41" i="3" s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L7" i="3"/>
  <c r="N7" i="3"/>
  <c r="O7" i="3" s="1"/>
  <c r="L8" i="3"/>
  <c r="L52" i="3" s="1"/>
  <c r="M52" i="3" s="1"/>
  <c r="N8" i="3"/>
  <c r="L9" i="3"/>
  <c r="L53" i="3"/>
  <c r="M53" i="3" s="1"/>
  <c r="N9" i="3"/>
  <c r="L10" i="3"/>
  <c r="N10" i="3"/>
  <c r="O10" i="3"/>
  <c r="L11" i="3"/>
  <c r="N11" i="3"/>
  <c r="L12" i="3"/>
  <c r="N12" i="3"/>
  <c r="L13" i="3"/>
  <c r="N13" i="3"/>
  <c r="L14" i="3"/>
  <c r="N14" i="3"/>
  <c r="O14" i="3" s="1"/>
  <c r="L15" i="3"/>
  <c r="N15" i="3"/>
  <c r="L16" i="3"/>
  <c r="N16" i="3"/>
  <c r="L17" i="3"/>
  <c r="L61" i="3" s="1"/>
  <c r="M61" i="3" s="1"/>
  <c r="N17" i="3"/>
  <c r="L18" i="3"/>
  <c r="N18" i="3"/>
  <c r="O18" i="3" s="1"/>
  <c r="L19" i="3"/>
  <c r="N19" i="3"/>
  <c r="L20" i="3"/>
  <c r="O20" i="3" s="1"/>
  <c r="L21" i="3"/>
  <c r="N21" i="3"/>
  <c r="L22" i="3"/>
  <c r="L66" i="3" s="1"/>
  <c r="N22" i="3"/>
  <c r="L23" i="3"/>
  <c r="N23" i="3"/>
  <c r="L24" i="3"/>
  <c r="L25" i="3"/>
  <c r="N25" i="3"/>
  <c r="L26" i="3"/>
  <c r="L70" i="3" s="1"/>
  <c r="M70" i="3" s="1"/>
  <c r="N26" i="3"/>
  <c r="L27" i="3"/>
  <c r="N27" i="3"/>
  <c r="L28" i="3"/>
  <c r="L72" i="3" s="1"/>
  <c r="M72" i="3" s="1"/>
  <c r="N28" i="3"/>
  <c r="L29" i="3"/>
  <c r="N29" i="3"/>
  <c r="L30" i="3"/>
  <c r="N30" i="3"/>
  <c r="L31" i="3"/>
  <c r="L75" i="3" s="1"/>
  <c r="N31" i="3"/>
  <c r="L32" i="3"/>
  <c r="N32" i="3"/>
  <c r="L33" i="3"/>
  <c r="L77" i="3" s="1"/>
  <c r="M77" i="3" s="1"/>
  <c r="N33" i="3"/>
  <c r="F39" i="3"/>
  <c r="G39" i="3"/>
  <c r="H39" i="3"/>
  <c r="I39" i="3"/>
  <c r="F40" i="3"/>
  <c r="G40" i="3"/>
  <c r="H40" i="3"/>
  <c r="I40" i="3"/>
  <c r="F41" i="3"/>
  <c r="G41" i="3"/>
  <c r="H41" i="3"/>
  <c r="I41" i="3"/>
  <c r="K50" i="3"/>
  <c r="J50" i="3" s="1"/>
  <c r="L50" i="3"/>
  <c r="M50" i="3" s="1"/>
  <c r="K51" i="3"/>
  <c r="J51" i="3"/>
  <c r="L51" i="3"/>
  <c r="M51" i="3" s="1"/>
  <c r="K54" i="3"/>
  <c r="J54" i="3" s="1"/>
  <c r="H54" i="3" s="1"/>
  <c r="L54" i="3"/>
  <c r="M54" i="3" s="1"/>
  <c r="L55" i="3"/>
  <c r="M55" i="3" s="1"/>
  <c r="K56" i="3"/>
  <c r="J56" i="3" s="1"/>
  <c r="L56" i="3"/>
  <c r="M56" i="3" s="1"/>
  <c r="L57" i="3"/>
  <c r="M57" i="3" s="1"/>
  <c r="K58" i="3"/>
  <c r="J58" i="3" s="1"/>
  <c r="L58" i="3"/>
  <c r="M58" i="3" s="1"/>
  <c r="K59" i="3"/>
  <c r="J59" i="3" s="1"/>
  <c r="L59" i="3"/>
  <c r="M59" i="3" s="1"/>
  <c r="K60" i="3"/>
  <c r="J60" i="3" s="1"/>
  <c r="H60" i="3" s="1"/>
  <c r="L60" i="3"/>
  <c r="M60" i="3" s="1"/>
  <c r="K61" i="3"/>
  <c r="J61" i="3" s="1"/>
  <c r="K62" i="3"/>
  <c r="J62" i="3"/>
  <c r="L62" i="3"/>
  <c r="M62" i="3"/>
  <c r="J63" i="3"/>
  <c r="K64" i="3"/>
  <c r="J64" i="3" s="1"/>
  <c r="H64" i="3" s="1"/>
  <c r="L64" i="3"/>
  <c r="M64" i="3" s="1"/>
  <c r="K66" i="3"/>
  <c r="J66" i="3"/>
  <c r="M66" i="3"/>
  <c r="L67" i="3"/>
  <c r="M67" i="3" s="1"/>
  <c r="K68" i="3"/>
  <c r="J68" i="3"/>
  <c r="L69" i="3"/>
  <c r="M69" i="3" s="1"/>
  <c r="K70" i="3"/>
  <c r="J70" i="3" s="1"/>
  <c r="L71" i="3"/>
  <c r="M71" i="3"/>
  <c r="K72" i="3"/>
  <c r="J72" i="3"/>
  <c r="L73" i="3"/>
  <c r="M73" i="3" s="1"/>
  <c r="K74" i="3"/>
  <c r="J74" i="3" s="1"/>
  <c r="L74" i="3"/>
  <c r="M74" i="3" s="1"/>
  <c r="M75" i="3"/>
  <c r="K76" i="3"/>
  <c r="J76" i="3"/>
  <c r="J77" i="3"/>
  <c r="K78" i="3"/>
  <c r="J78" i="3" s="1"/>
  <c r="H78" i="3" s="1"/>
  <c r="L78" i="3"/>
  <c r="M78" i="3"/>
  <c r="K79" i="3"/>
  <c r="J79" i="3"/>
  <c r="H79" i="3" s="1"/>
  <c r="L79" i="3"/>
  <c r="M79" i="3" s="1"/>
  <c r="K80" i="3"/>
  <c r="J80" i="3" s="1"/>
  <c r="H80" i="3" s="1"/>
  <c r="L80" i="3"/>
  <c r="M80" i="3"/>
  <c r="O6" i="1"/>
  <c r="K7" i="1"/>
  <c r="K38" i="1" s="1"/>
  <c r="L7" i="1"/>
  <c r="N7" i="1"/>
  <c r="N38" i="1" s="1"/>
  <c r="K8" i="1"/>
  <c r="L8" i="1"/>
  <c r="L52" i="1" s="1"/>
  <c r="M52" i="1" s="1"/>
  <c r="N8" i="1"/>
  <c r="K9" i="1"/>
  <c r="K53" i="1" s="1"/>
  <c r="J53" i="1" s="1"/>
  <c r="L9" i="1"/>
  <c r="N9" i="1"/>
  <c r="K10" i="1"/>
  <c r="L10" i="1"/>
  <c r="N10" i="1"/>
  <c r="K11" i="1"/>
  <c r="K55" i="1" s="1"/>
  <c r="J55" i="1" s="1"/>
  <c r="L11" i="1"/>
  <c r="N11" i="1"/>
  <c r="K12" i="1"/>
  <c r="L12" i="1"/>
  <c r="N12" i="1"/>
  <c r="K13" i="1"/>
  <c r="L13" i="1"/>
  <c r="O13" i="1"/>
  <c r="N13" i="1"/>
  <c r="K14" i="1"/>
  <c r="L14" i="1"/>
  <c r="N14" i="1"/>
  <c r="K15" i="1"/>
  <c r="O15" i="1" s="1"/>
  <c r="L15" i="1"/>
  <c r="L59" i="1" s="1"/>
  <c r="M59" i="1" s="1"/>
  <c r="N15" i="1"/>
  <c r="K16" i="1"/>
  <c r="L16" i="1"/>
  <c r="L60" i="1" s="1"/>
  <c r="M60" i="1" s="1"/>
  <c r="N16" i="1"/>
  <c r="K17" i="1"/>
  <c r="O17" i="1" s="1"/>
  <c r="L17" i="1"/>
  <c r="N17" i="1"/>
  <c r="K18" i="1"/>
  <c r="L18" i="1"/>
  <c r="O18" i="1" s="1"/>
  <c r="N18" i="1"/>
  <c r="K19" i="1"/>
  <c r="L19" i="1"/>
  <c r="L63" i="1" s="1"/>
  <c r="M63" i="1" s="1"/>
  <c r="N19" i="1"/>
  <c r="K20" i="1"/>
  <c r="K64" i="1" s="1"/>
  <c r="J64" i="1" s="1"/>
  <c r="H64" i="1" s="1"/>
  <c r="L20" i="1"/>
  <c r="N20" i="1"/>
  <c r="K21" i="1"/>
  <c r="L21" i="1"/>
  <c r="O21" i="1" s="1"/>
  <c r="N21" i="1"/>
  <c r="K22" i="1"/>
  <c r="K66" i="1" s="1"/>
  <c r="J66" i="1" s="1"/>
  <c r="H66" i="1" s="1"/>
  <c r="L22" i="1"/>
  <c r="N22" i="1"/>
  <c r="K23" i="1"/>
  <c r="L23" i="1"/>
  <c r="O23" i="1" s="1"/>
  <c r="N23" i="1"/>
  <c r="K24" i="1"/>
  <c r="L24" i="1"/>
  <c r="N24" i="1"/>
  <c r="K25" i="1"/>
  <c r="L25" i="1"/>
  <c r="N25" i="1"/>
  <c r="K26" i="1"/>
  <c r="L26" i="1"/>
  <c r="K27" i="1"/>
  <c r="L27" i="1"/>
  <c r="N27" i="1"/>
  <c r="K28" i="1"/>
  <c r="L28" i="1"/>
  <c r="O28" i="1" s="1"/>
  <c r="N28" i="1"/>
  <c r="K29" i="1"/>
  <c r="K73" i="1" s="1"/>
  <c r="J73" i="1" s="1"/>
  <c r="H73" i="1" s="1"/>
  <c r="L29" i="1"/>
  <c r="O29" i="1"/>
  <c r="N29" i="1"/>
  <c r="K30" i="1"/>
  <c r="L30" i="1"/>
  <c r="N30" i="1"/>
  <c r="K31" i="1"/>
  <c r="L31" i="1"/>
  <c r="N31" i="1"/>
  <c r="N32" i="1"/>
  <c r="O32" i="1" s="1"/>
  <c r="K33" i="1"/>
  <c r="O33" i="1" s="1"/>
  <c r="L33" i="1"/>
  <c r="N33" i="1"/>
  <c r="K34" i="1"/>
  <c r="L34" i="1"/>
  <c r="O34" i="1" s="1"/>
  <c r="H78" i="1" s="1"/>
  <c r="N34" i="1"/>
  <c r="K35" i="1"/>
  <c r="K79" i="1" s="1"/>
  <c r="J79" i="1" s="1"/>
  <c r="H79" i="1" s="1"/>
  <c r="L35" i="1"/>
  <c r="N35" i="1"/>
  <c r="L36" i="1"/>
  <c r="O36" i="1" s="1"/>
  <c r="H80" i="1" s="1"/>
  <c r="N36" i="1"/>
  <c r="Q38" i="1"/>
  <c r="F39" i="1"/>
  <c r="G39" i="1"/>
  <c r="H39" i="1"/>
  <c r="I39" i="1"/>
  <c r="Q39" i="1"/>
  <c r="F40" i="1"/>
  <c r="G40" i="1"/>
  <c r="H40" i="1"/>
  <c r="I40" i="1"/>
  <c r="Q40" i="1"/>
  <c r="F41" i="1"/>
  <c r="G41" i="1"/>
  <c r="H41" i="1"/>
  <c r="I41" i="1"/>
  <c r="Q41" i="1"/>
  <c r="K50" i="1"/>
  <c r="J50" i="1" s="1"/>
  <c r="L50" i="1"/>
  <c r="M50" i="1" s="1"/>
  <c r="L51" i="1"/>
  <c r="M51" i="1" s="1"/>
  <c r="L53" i="1"/>
  <c r="M53" i="1" s="1"/>
  <c r="L54" i="1"/>
  <c r="M54" i="1" s="1"/>
  <c r="L55" i="1"/>
  <c r="M55" i="1" s="1"/>
  <c r="L56" i="1"/>
  <c r="M56" i="1" s="1"/>
  <c r="L57" i="1"/>
  <c r="M57" i="1"/>
  <c r="L58" i="1"/>
  <c r="M58" i="1"/>
  <c r="L61" i="1"/>
  <c r="M61" i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/>
  <c r="L73" i="1"/>
  <c r="M73" i="1"/>
  <c r="L74" i="1"/>
  <c r="M74" i="1" s="1"/>
  <c r="L75" i="1"/>
  <c r="M75" i="1" s="1"/>
  <c r="L76" i="1"/>
  <c r="M76" i="1" s="1"/>
  <c r="L77" i="1"/>
  <c r="M77" i="1"/>
  <c r="L79" i="1"/>
  <c r="M79" i="1" s="1"/>
  <c r="L80" i="1"/>
  <c r="M80" i="1" s="1"/>
  <c r="K80" i="1"/>
  <c r="J80" i="1"/>
  <c r="K78" i="1"/>
  <c r="J78" i="1"/>
  <c r="K76" i="1"/>
  <c r="J76" i="1" s="1"/>
  <c r="K75" i="1"/>
  <c r="J75" i="1" s="1"/>
  <c r="K74" i="1"/>
  <c r="J74" i="1" s="1"/>
  <c r="K72" i="1"/>
  <c r="J72" i="1" s="1"/>
  <c r="K71" i="1"/>
  <c r="J71" i="1" s="1"/>
  <c r="H71" i="1" s="1"/>
  <c r="K70" i="1"/>
  <c r="J70" i="1" s="1"/>
  <c r="K69" i="1"/>
  <c r="J69" i="1" s="1"/>
  <c r="K68" i="1"/>
  <c r="J68" i="1" s="1"/>
  <c r="K67" i="1"/>
  <c r="J67" i="1" s="1"/>
  <c r="H67" i="1" s="1"/>
  <c r="K65" i="1"/>
  <c r="J65" i="1" s="1"/>
  <c r="K63" i="1"/>
  <c r="J63" i="1" s="1"/>
  <c r="K62" i="1"/>
  <c r="J62" i="1" s="1"/>
  <c r="K61" i="1"/>
  <c r="J61" i="1" s="1"/>
  <c r="H61" i="1" s="1"/>
  <c r="K60" i="1"/>
  <c r="J60" i="1" s="1"/>
  <c r="K59" i="1"/>
  <c r="J59" i="1" s="1"/>
  <c r="K58" i="1"/>
  <c r="J58" i="1" s="1"/>
  <c r="K57" i="1"/>
  <c r="J57" i="1" s="1"/>
  <c r="H57" i="1" s="1"/>
  <c r="K56" i="1"/>
  <c r="J56" i="1"/>
  <c r="K52" i="1"/>
  <c r="J52" i="1" s="1"/>
  <c r="K54" i="1"/>
  <c r="J54" i="1" s="1"/>
  <c r="H54" i="1" s="1"/>
  <c r="N38" i="3"/>
  <c r="K79" i="7"/>
  <c r="J79" i="7" s="1"/>
  <c r="K63" i="7"/>
  <c r="J63" i="7" s="1"/>
  <c r="O29" i="7"/>
  <c r="O22" i="7"/>
  <c r="O14" i="7"/>
  <c r="N41" i="7"/>
  <c r="N39" i="7"/>
  <c r="K79" i="9"/>
  <c r="J79" i="9" s="1"/>
  <c r="K71" i="9"/>
  <c r="J71" i="9" s="1"/>
  <c r="H71" i="9" s="1"/>
  <c r="O27" i="9"/>
  <c r="O21" i="9"/>
  <c r="K63" i="9"/>
  <c r="J63" i="9" s="1"/>
  <c r="O19" i="9"/>
  <c r="K55" i="9"/>
  <c r="J55" i="9" s="1"/>
  <c r="O11" i="9"/>
  <c r="O9" i="13"/>
  <c r="N40" i="13"/>
  <c r="N39" i="13"/>
  <c r="L50" i="7"/>
  <c r="M50" i="7" s="1"/>
  <c r="L68" i="11"/>
  <c r="M68" i="11" s="1"/>
  <c r="N40" i="19"/>
  <c r="L78" i="7"/>
  <c r="M78" i="7" s="1"/>
  <c r="O9" i="7"/>
  <c r="H53" i="7" s="1"/>
  <c r="K38" i="7"/>
  <c r="O7" i="7"/>
  <c r="K51" i="7"/>
  <c r="J51" i="7" s="1"/>
  <c r="H51" i="7" s="1"/>
  <c r="O30" i="9"/>
  <c r="O22" i="9"/>
  <c r="N38" i="9"/>
  <c r="N40" i="9"/>
  <c r="L74" i="7"/>
  <c r="M74" i="7" s="1"/>
  <c r="Q38" i="9"/>
  <c r="O8" i="11"/>
  <c r="H52" i="11" s="1"/>
  <c r="L52" i="11"/>
  <c r="M52" i="11" s="1"/>
  <c r="K71" i="7"/>
  <c r="J71" i="7" s="1"/>
  <c r="H71" i="7" s="1"/>
  <c r="K55" i="7"/>
  <c r="J55" i="7" s="1"/>
  <c r="Q38" i="7"/>
  <c r="Q39" i="7"/>
  <c r="Q40" i="7"/>
  <c r="H50" i="9"/>
  <c r="K75" i="9"/>
  <c r="J75" i="9" s="1"/>
  <c r="O31" i="9"/>
  <c r="K67" i="9"/>
  <c r="J67" i="9" s="1"/>
  <c r="O23" i="9"/>
  <c r="K59" i="9"/>
  <c r="J59" i="9" s="1"/>
  <c r="O15" i="9"/>
  <c r="K51" i="9"/>
  <c r="J51" i="9" s="1"/>
  <c r="O7" i="9"/>
  <c r="O34" i="11"/>
  <c r="O31" i="13"/>
  <c r="K75" i="13"/>
  <c r="J75" i="13" s="1"/>
  <c r="H75" i="13" s="1"/>
  <c r="H70" i="13"/>
  <c r="O23" i="13"/>
  <c r="K67" i="13"/>
  <c r="J67" i="13"/>
  <c r="H64" i="13"/>
  <c r="K59" i="13"/>
  <c r="J59" i="13" s="1"/>
  <c r="O7" i="13"/>
  <c r="K51" i="13"/>
  <c r="J51" i="13" s="1"/>
  <c r="H51" i="13" s="1"/>
  <c r="O35" i="11"/>
  <c r="H79" i="11" s="1"/>
  <c r="O27" i="11"/>
  <c r="L70" i="13"/>
  <c r="M70" i="13" s="1"/>
  <c r="Q38" i="13"/>
  <c r="Q40" i="13"/>
  <c r="L76" i="15"/>
  <c r="M76" i="15"/>
  <c r="K73" i="15"/>
  <c r="J73" i="15"/>
  <c r="H73" i="15" s="1"/>
  <c r="L68" i="15"/>
  <c r="M68" i="15"/>
  <c r="O24" i="15"/>
  <c r="O21" i="15"/>
  <c r="K65" i="15"/>
  <c r="J65" i="15"/>
  <c r="L60" i="15"/>
  <c r="M60" i="15" s="1"/>
  <c r="O16" i="15"/>
  <c r="H60" i="15" s="1"/>
  <c r="O13" i="15"/>
  <c r="K57" i="15"/>
  <c r="J57" i="15" s="1"/>
  <c r="H57" i="15" s="1"/>
  <c r="L52" i="15"/>
  <c r="M52" i="15" s="1"/>
  <c r="O8" i="15"/>
  <c r="H52" i="15" s="1"/>
  <c r="O7" i="11"/>
  <c r="H51" i="11" s="1"/>
  <c r="O6" i="13"/>
  <c r="O35" i="13"/>
  <c r="K79" i="13"/>
  <c r="J79" i="13" s="1"/>
  <c r="O27" i="13"/>
  <c r="K71" i="13"/>
  <c r="J71" i="13" s="1"/>
  <c r="H71" i="13" s="1"/>
  <c r="O19" i="13"/>
  <c r="K63" i="13"/>
  <c r="J63" i="13"/>
  <c r="H63" i="13" s="1"/>
  <c r="O11" i="13"/>
  <c r="K55" i="13"/>
  <c r="J55" i="13"/>
  <c r="H55" i="13" s="1"/>
  <c r="L50" i="13"/>
  <c r="M50" i="13" s="1"/>
  <c r="L38" i="13"/>
  <c r="L72" i="15"/>
  <c r="M72" i="15"/>
  <c r="L64" i="15"/>
  <c r="M64" i="15"/>
  <c r="O20" i="15"/>
  <c r="L56" i="15"/>
  <c r="M56" i="15" s="1"/>
  <c r="O12" i="15"/>
  <c r="O9" i="15"/>
  <c r="H53" i="15" s="1"/>
  <c r="O7" i="15"/>
  <c r="O35" i="19"/>
  <c r="H79" i="19" s="1"/>
  <c r="N38" i="19"/>
  <c r="O27" i="23"/>
  <c r="H58" i="9"/>
  <c r="H66" i="7"/>
  <c r="H57" i="9"/>
  <c r="H53" i="13"/>
  <c r="H64" i="15"/>
  <c r="H68" i="15"/>
  <c r="H58" i="7"/>
  <c r="O23" i="7"/>
  <c r="O20" i="7"/>
  <c r="O19" i="7"/>
  <c r="O8" i="7"/>
  <c r="H52" i="7" s="1"/>
  <c r="Q40" i="9"/>
  <c r="H67" i="7"/>
  <c r="O35" i="7"/>
  <c r="O18" i="7"/>
  <c r="K62" i="7"/>
  <c r="J62" i="7" s="1"/>
  <c r="H62" i="7" s="1"/>
  <c r="O17" i="7"/>
  <c r="H61" i="7" s="1"/>
  <c r="K60" i="7"/>
  <c r="J60" i="7"/>
  <c r="O28" i="9"/>
  <c r="K64" i="9"/>
  <c r="J64" i="9"/>
  <c r="K69" i="11"/>
  <c r="J69" i="11" s="1"/>
  <c r="H73" i="13"/>
  <c r="Q41" i="11"/>
  <c r="O6" i="23"/>
  <c r="H72" i="9"/>
  <c r="O25" i="9"/>
  <c r="H69" i="9" s="1"/>
  <c r="Q38" i="23"/>
  <c r="O19" i="1"/>
  <c r="O21" i="7"/>
  <c r="O34" i="23"/>
  <c r="H65" i="7"/>
  <c r="L54" i="7"/>
  <c r="M54" i="7"/>
  <c r="O10" i="9"/>
  <c r="H54" i="9" s="1"/>
  <c r="N38" i="23"/>
  <c r="O35" i="1"/>
  <c r="O10" i="1"/>
  <c r="K54" i="5"/>
  <c r="J54" i="5" s="1"/>
  <c r="N41" i="5"/>
  <c r="Q41" i="5"/>
  <c r="O32" i="7"/>
  <c r="O26" i="7"/>
  <c r="K70" i="7"/>
  <c r="J70" i="7"/>
  <c r="O27" i="1"/>
  <c r="O22" i="1"/>
  <c r="O20" i="1"/>
  <c r="O8" i="1"/>
  <c r="O23" i="3"/>
  <c r="O16" i="3"/>
  <c r="O26" i="3"/>
  <c r="K76" i="7"/>
  <c r="J76" i="7"/>
  <c r="O28" i="7"/>
  <c r="O25" i="7"/>
  <c r="O24" i="7"/>
  <c r="H68" i="7"/>
  <c r="O12" i="7"/>
  <c r="O20" i="9"/>
  <c r="O18" i="9"/>
  <c r="O9" i="9"/>
  <c r="H53" i="9" s="1"/>
  <c r="O12" i="3"/>
  <c r="Q40" i="5"/>
  <c r="O8" i="5"/>
  <c r="O7" i="5"/>
  <c r="H51" i="5"/>
  <c r="O33" i="7"/>
  <c r="O31" i="7"/>
  <c r="O27" i="7"/>
  <c r="O13" i="7"/>
  <c r="O11" i="7"/>
  <c r="O33" i="9"/>
  <c r="O28" i="11"/>
  <c r="O17" i="11"/>
  <c r="O22" i="13"/>
  <c r="O23" i="15"/>
  <c r="O15" i="15"/>
  <c r="O31" i="19"/>
  <c r="O25" i="19"/>
  <c r="O6" i="19"/>
  <c r="O18" i="11"/>
  <c r="O11" i="15"/>
  <c r="O32" i="19"/>
  <c r="O26" i="19"/>
  <c r="O22" i="19"/>
  <c r="O24" i="21"/>
  <c r="O22" i="21"/>
  <c r="O19" i="21"/>
  <c r="O11" i="21"/>
  <c r="H55" i="21" s="1"/>
  <c r="O7" i="19"/>
  <c r="H51" i="19" s="1"/>
  <c r="O35" i="21"/>
  <c r="O27" i="21"/>
  <c r="O25" i="21"/>
  <c r="O23" i="21"/>
  <c r="H67" i="21" s="1"/>
  <c r="O20" i="21"/>
  <c r="H64" i="21" s="1"/>
  <c r="O18" i="21"/>
  <c r="O16" i="21"/>
  <c r="H60" i="21" s="1"/>
  <c r="O13" i="21"/>
  <c r="O12" i="21"/>
  <c r="H56" i="21" s="1"/>
  <c r="O10" i="21"/>
  <c r="O9" i="21"/>
  <c r="H53" i="21" s="1"/>
  <c r="O7" i="21"/>
  <c r="O35" i="23"/>
  <c r="Q41" i="23"/>
  <c r="O36" i="23"/>
  <c r="H80" i="23" s="1"/>
  <c r="Q39" i="23"/>
  <c r="O32" i="23"/>
  <c r="H76" i="23" s="1"/>
  <c r="O30" i="23"/>
  <c r="O24" i="23"/>
  <c r="H68" i="23" s="1"/>
  <c r="O20" i="23"/>
  <c r="O14" i="23"/>
  <c r="L38" i="15"/>
  <c r="O33" i="23"/>
  <c r="H77" i="23" s="1"/>
  <c r="O36" i="5"/>
  <c r="O34" i="5"/>
  <c r="O32" i="5"/>
  <c r="O30" i="5"/>
  <c r="O28" i="5"/>
  <c r="O26" i="5"/>
  <c r="O24" i="5"/>
  <c r="H68" i="5" s="1"/>
  <c r="O22" i="5"/>
  <c r="O20" i="5"/>
  <c r="O18" i="5"/>
  <c r="O14" i="5"/>
  <c r="N41" i="15"/>
  <c r="O34" i="15"/>
  <c r="O30" i="15"/>
  <c r="O35" i="15"/>
  <c r="O33" i="15"/>
  <c r="O31" i="15"/>
  <c r="H75" i="15"/>
  <c r="O29" i="15"/>
  <c r="H79" i="15"/>
  <c r="N38" i="15"/>
  <c r="N39" i="15"/>
  <c r="Q40" i="15"/>
  <c r="Q38" i="15"/>
  <c r="Q39" i="15"/>
  <c r="H64" i="7"/>
  <c r="Q39" i="5"/>
  <c r="O11" i="23"/>
  <c r="O13" i="23"/>
  <c r="O9" i="23"/>
  <c r="H53" i="23" s="1"/>
  <c r="O8" i="23"/>
  <c r="O7" i="23"/>
  <c r="H74" i="23"/>
  <c r="H59" i="15"/>
  <c r="H77" i="9"/>
  <c r="H57" i="7"/>
  <c r="H62" i="9"/>
  <c r="H62" i="5"/>
  <c r="H72" i="5"/>
  <c r="H76" i="5"/>
  <c r="H80" i="5"/>
  <c r="H72" i="7"/>
  <c r="H53" i="5"/>
  <c r="H58" i="5"/>
  <c r="H69" i="7"/>
  <c r="H70" i="5"/>
  <c r="H78" i="5"/>
  <c r="H57" i="23"/>
  <c r="H55" i="23"/>
  <c r="L50" i="17"/>
  <c r="M50" i="17" s="1"/>
  <c r="Q40" i="17"/>
  <c r="Q38" i="17"/>
  <c r="K50" i="17"/>
  <c r="J50" i="17" s="1"/>
  <c r="O6" i="17"/>
  <c r="N41" i="17"/>
  <c r="O8" i="17"/>
  <c r="O10" i="17"/>
  <c r="H54" i="17" s="1"/>
  <c r="O12" i="17"/>
  <c r="O14" i="17"/>
  <c r="O16" i="17"/>
  <c r="H60" i="17" s="1"/>
  <c r="O20" i="17"/>
  <c r="O24" i="17"/>
  <c r="H68" i="17" s="1"/>
  <c r="O28" i="17"/>
  <c r="O32" i="17"/>
  <c r="H76" i="17" s="1"/>
  <c r="O34" i="17"/>
  <c r="K51" i="17"/>
  <c r="J51" i="17" s="1"/>
  <c r="H51" i="17" s="1"/>
  <c r="K55" i="17"/>
  <c r="J55" i="17" s="1"/>
  <c r="K57" i="17"/>
  <c r="J57" i="17" s="1"/>
  <c r="K59" i="17"/>
  <c r="J59" i="17"/>
  <c r="O17" i="17"/>
  <c r="O19" i="17"/>
  <c r="H63" i="17" s="1"/>
  <c r="H64" i="17"/>
  <c r="O23" i="17"/>
  <c r="H67" i="17" s="1"/>
  <c r="O25" i="17"/>
  <c r="H69" i="17" s="1"/>
  <c r="O27" i="17"/>
  <c r="O29" i="17"/>
  <c r="H73" i="17" s="1"/>
  <c r="O33" i="17"/>
  <c r="H77" i="17" s="1"/>
  <c r="O35" i="17"/>
  <c r="H77" i="15"/>
  <c r="L52" i="5"/>
  <c r="M52" i="5" s="1"/>
  <c r="O25" i="15"/>
  <c r="K69" i="15"/>
  <c r="J69" i="15" s="1"/>
  <c r="O19" i="15"/>
  <c r="H63" i="15" s="1"/>
  <c r="O22" i="15"/>
  <c r="K66" i="15"/>
  <c r="J66" i="15" s="1"/>
  <c r="H66" i="15" s="1"/>
  <c r="K61" i="15"/>
  <c r="J61" i="15" s="1"/>
  <c r="K54" i="15"/>
  <c r="J54" i="15" s="1"/>
  <c r="H56" i="17"/>
  <c r="H80" i="17"/>
  <c r="H78" i="17"/>
  <c r="H72" i="17"/>
  <c r="H79" i="17"/>
  <c r="H71" i="17"/>
  <c r="H61" i="17"/>
  <c r="H58" i="17"/>
  <c r="H73" i="7"/>
  <c r="K59" i="7"/>
  <c r="J59" i="7" s="1"/>
  <c r="K70" i="9"/>
  <c r="J70" i="9" s="1"/>
  <c r="H55" i="7"/>
  <c r="H67" i="15"/>
  <c r="H78" i="15"/>
  <c r="H64" i="5"/>
  <c r="H62" i="11"/>
  <c r="H74" i="7"/>
  <c r="O25" i="13"/>
  <c r="O23" i="11"/>
  <c r="O24" i="13"/>
  <c r="O13" i="13"/>
  <c r="O8" i="13"/>
  <c r="H52" i="13" s="1"/>
  <c r="N38" i="13"/>
  <c r="H67" i="11"/>
  <c r="H57" i="13"/>
  <c r="O20" i="19"/>
  <c r="O14" i="19"/>
  <c r="O28" i="19"/>
  <c r="H72" i="19"/>
  <c r="H70" i="19"/>
  <c r="H69" i="19"/>
  <c r="H76" i="19"/>
  <c r="H75" i="19"/>
  <c r="O34" i="19"/>
  <c r="O33" i="19"/>
  <c r="K54" i="19"/>
  <c r="J54" i="19" s="1"/>
  <c r="H54" i="19" s="1"/>
  <c r="O10" i="19"/>
  <c r="K52" i="19"/>
  <c r="J52" i="19" s="1"/>
  <c r="Q41" i="19"/>
  <c r="Q38" i="19"/>
  <c r="N40" i="21"/>
  <c r="N38" i="21"/>
  <c r="N39" i="21"/>
  <c r="K80" i="19"/>
  <c r="J80" i="19"/>
  <c r="H80" i="19" s="1"/>
  <c r="O36" i="19"/>
  <c r="O30" i="19"/>
  <c r="O11" i="19"/>
  <c r="O8" i="19"/>
  <c r="O17" i="19"/>
  <c r="H61" i="19" s="1"/>
  <c r="H50" i="19"/>
  <c r="H78" i="19"/>
  <c r="H77" i="19"/>
  <c r="H55" i="19"/>
  <c r="O15" i="21"/>
  <c r="H59" i="21"/>
  <c r="H54" i="21"/>
  <c r="K38" i="21"/>
  <c r="L38" i="21"/>
  <c r="O8" i="21"/>
  <c r="H51" i="21"/>
  <c r="H69" i="21"/>
  <c r="N41" i="21"/>
  <c r="H68" i="21"/>
  <c r="H63" i="21"/>
  <c r="H62" i="21"/>
  <c r="Q41" i="21"/>
  <c r="O31" i="21"/>
  <c r="O30" i="21"/>
  <c r="Q40" i="21"/>
  <c r="O29" i="21"/>
  <c r="H71" i="21"/>
  <c r="H74" i="21"/>
  <c r="H73" i="21"/>
  <c r="O33" i="21"/>
  <c r="O32" i="21"/>
  <c r="H76" i="21" s="1"/>
  <c r="H75" i="21"/>
  <c r="Q39" i="21"/>
  <c r="E43" i="21"/>
  <c r="H77" i="21"/>
  <c r="Q40" i="23"/>
  <c r="H58" i="23"/>
  <c r="O15" i="23"/>
  <c r="N40" i="23"/>
  <c r="N39" i="23"/>
  <c r="H52" i="23"/>
  <c r="H51" i="23"/>
  <c r="H50" i="23"/>
  <c r="H59" i="23"/>
  <c r="H64" i="23"/>
  <c r="O19" i="23"/>
  <c r="H63" i="23" s="1"/>
  <c r="O18" i="23"/>
  <c r="O17" i="23"/>
  <c r="H61" i="23" s="1"/>
  <c r="H62" i="23"/>
  <c r="O22" i="23"/>
  <c r="H65" i="23"/>
  <c r="H66" i="23"/>
  <c r="L66" i="23"/>
  <c r="M66" i="23" s="1"/>
  <c r="E43" i="23" s="1"/>
  <c r="H71" i="23"/>
  <c r="H70" i="23"/>
  <c r="O25" i="23"/>
  <c r="H69" i="23" s="1"/>
  <c r="H78" i="23"/>
  <c r="H75" i="23"/>
  <c r="O29" i="23"/>
  <c r="L38" i="23"/>
  <c r="O28" i="23"/>
  <c r="K38" i="23"/>
  <c r="K73" i="23"/>
  <c r="J73" i="23" s="1"/>
  <c r="H72" i="23"/>
  <c r="H54" i="5" l="1"/>
  <c r="E43" i="17"/>
  <c r="H55" i="11"/>
  <c r="K43" i="5"/>
  <c r="H74" i="11"/>
  <c r="H59" i="11"/>
  <c r="H57" i="17"/>
  <c r="H76" i="7"/>
  <c r="H65" i="15"/>
  <c r="H63" i="3"/>
  <c r="O28" i="3"/>
  <c r="H72" i="3" s="1"/>
  <c r="N39" i="3"/>
  <c r="O6" i="3"/>
  <c r="O31" i="3"/>
  <c r="K75" i="3"/>
  <c r="J75" i="3" s="1"/>
  <c r="H67" i="3"/>
  <c r="L56" i="11"/>
  <c r="M56" i="11" s="1"/>
  <c r="O14" i="11"/>
  <c r="Q38" i="11"/>
  <c r="Q39" i="11"/>
  <c r="O36" i="13"/>
  <c r="O17" i="5"/>
  <c r="K61" i="5"/>
  <c r="J61" i="5" s="1"/>
  <c r="O15" i="5"/>
  <c r="H59" i="5" s="1"/>
  <c r="N40" i="5"/>
  <c r="L60" i="17"/>
  <c r="M60" i="17" s="1"/>
  <c r="L38" i="17"/>
  <c r="K65" i="17"/>
  <c r="J65" i="17" s="1"/>
  <c r="H65" i="17" s="1"/>
  <c r="O21" i="17"/>
  <c r="N38" i="11"/>
  <c r="N40" i="11"/>
  <c r="N39" i="11"/>
  <c r="O21" i="19"/>
  <c r="L65" i="19"/>
  <c r="M65" i="19" s="1"/>
  <c r="K60" i="19"/>
  <c r="J60" i="19" s="1"/>
  <c r="O16" i="19"/>
  <c r="H60" i="19" s="1"/>
  <c r="L57" i="19"/>
  <c r="M57" i="19" s="1"/>
  <c r="L38" i="19"/>
  <c r="K56" i="19"/>
  <c r="J56" i="19" s="1"/>
  <c r="K38" i="19"/>
  <c r="O15" i="19"/>
  <c r="O18" i="19"/>
  <c r="O26" i="11"/>
  <c r="H70" i="11" s="1"/>
  <c r="O26" i="17"/>
  <c r="H70" i="17" s="1"/>
  <c r="O18" i="17"/>
  <c r="H62" i="17" s="1"/>
  <c r="N40" i="17"/>
  <c r="Q39" i="17"/>
  <c r="O29" i="11"/>
  <c r="H73" i="11" s="1"/>
  <c r="H50" i="5"/>
  <c r="N39" i="5"/>
  <c r="N38" i="5"/>
  <c r="O30" i="11"/>
  <c r="H79" i="13"/>
  <c r="N39" i="9"/>
  <c r="Q40" i="3"/>
  <c r="E43" i="7"/>
  <c r="H63" i="9"/>
  <c r="H79" i="7"/>
  <c r="K71" i="3"/>
  <c r="J71" i="3" s="1"/>
  <c r="H71" i="3" s="1"/>
  <c r="H51" i="3"/>
  <c r="N40" i="3"/>
  <c r="O32" i="3"/>
  <c r="L76" i="3"/>
  <c r="M76" i="3" s="1"/>
  <c r="O24" i="3"/>
  <c r="L68" i="3"/>
  <c r="M68" i="3" s="1"/>
  <c r="O17" i="3"/>
  <c r="O13" i="3"/>
  <c r="O22" i="3"/>
  <c r="H66" i="3" s="1"/>
  <c r="H71" i="5"/>
  <c r="Q38" i="5"/>
  <c r="L38" i="5"/>
  <c r="O11" i="5"/>
  <c r="H55" i="5" s="1"/>
  <c r="O10" i="5"/>
  <c r="L54" i="5"/>
  <c r="M54" i="5" s="1"/>
  <c r="E43" i="5" s="1"/>
  <c r="K78" i="7"/>
  <c r="J78" i="7" s="1"/>
  <c r="O34" i="7"/>
  <c r="H77" i="7"/>
  <c r="O16" i="7"/>
  <c r="H60" i="7" s="1"/>
  <c r="N40" i="7"/>
  <c r="N38" i="7"/>
  <c r="L76" i="9"/>
  <c r="M76" i="9" s="1"/>
  <c r="O32" i="9"/>
  <c r="H76" i="9" s="1"/>
  <c r="N41" i="9"/>
  <c r="Q39" i="9"/>
  <c r="H80" i="13"/>
  <c r="O18" i="13"/>
  <c r="K62" i="13"/>
  <c r="J62" i="13" s="1"/>
  <c r="O17" i="13"/>
  <c r="K61" i="13"/>
  <c r="J61" i="13" s="1"/>
  <c r="K38" i="13"/>
  <c r="L59" i="13"/>
  <c r="M59" i="13" s="1"/>
  <c r="O15" i="13"/>
  <c r="H59" i="13" s="1"/>
  <c r="L56" i="13"/>
  <c r="M56" i="13" s="1"/>
  <c r="O12" i="13"/>
  <c r="H56" i="13" s="1"/>
  <c r="O18" i="15"/>
  <c r="K62" i="15"/>
  <c r="J62" i="15" s="1"/>
  <c r="H62" i="15" s="1"/>
  <c r="Q41" i="15"/>
  <c r="O10" i="15"/>
  <c r="O38" i="15" s="1"/>
  <c r="O45" i="15" s="1"/>
  <c r="K38" i="15"/>
  <c r="H59" i="17"/>
  <c r="H69" i="11"/>
  <c r="H70" i="3"/>
  <c r="H61" i="3"/>
  <c r="O29" i="3"/>
  <c r="K73" i="3"/>
  <c r="J73" i="3" s="1"/>
  <c r="H57" i="3"/>
  <c r="H80" i="9"/>
  <c r="H58" i="11"/>
  <c r="K75" i="11"/>
  <c r="J75" i="11" s="1"/>
  <c r="O31" i="11"/>
  <c r="H71" i="11"/>
  <c r="K68" i="11"/>
  <c r="J68" i="11" s="1"/>
  <c r="O24" i="11"/>
  <c r="K66" i="11"/>
  <c r="J66" i="11" s="1"/>
  <c r="O22" i="11"/>
  <c r="K65" i="11"/>
  <c r="J65" i="11" s="1"/>
  <c r="O21" i="11"/>
  <c r="O19" i="11"/>
  <c r="K63" i="11"/>
  <c r="J63" i="11" s="1"/>
  <c r="H63" i="11" s="1"/>
  <c r="L54" i="11"/>
  <c r="M54" i="11" s="1"/>
  <c r="O10" i="11"/>
  <c r="H54" i="11" s="1"/>
  <c r="K50" i="21"/>
  <c r="J50" i="21" s="1"/>
  <c r="O6" i="21"/>
  <c r="K80" i="15"/>
  <c r="J80" i="15" s="1"/>
  <c r="H80" i="15" s="1"/>
  <c r="O36" i="15"/>
  <c r="H76" i="15"/>
  <c r="K52" i="17"/>
  <c r="J52" i="17" s="1"/>
  <c r="H52" i="17" s="1"/>
  <c r="K38" i="17"/>
  <c r="O6" i="11"/>
  <c r="K50" i="11"/>
  <c r="J50" i="11" s="1"/>
  <c r="N39" i="19"/>
  <c r="O13" i="19"/>
  <c r="H57" i="19" s="1"/>
  <c r="O12" i="19"/>
  <c r="O40" i="15"/>
  <c r="O30" i="17"/>
  <c r="H74" i="17" s="1"/>
  <c r="O22" i="17"/>
  <c r="H66" i="17" s="1"/>
  <c r="N38" i="17"/>
  <c r="H52" i="5"/>
  <c r="K38" i="5"/>
  <c r="O28" i="15"/>
  <c r="H72" i="15" s="1"/>
  <c r="O32" i="15"/>
  <c r="O16" i="5"/>
  <c r="H60" i="5" s="1"/>
  <c r="O15" i="11"/>
  <c r="O20" i="11"/>
  <c r="H64" i="11" s="1"/>
  <c r="H70" i="7"/>
  <c r="H64" i="9"/>
  <c r="O36" i="9"/>
  <c r="H51" i="15"/>
  <c r="H50" i="13"/>
  <c r="Q39" i="13"/>
  <c r="N41" i="11"/>
  <c r="H67" i="13"/>
  <c r="K38" i="9"/>
  <c r="H59" i="9"/>
  <c r="H75" i="9"/>
  <c r="N41" i="3"/>
  <c r="O13" i="11"/>
  <c r="H57" i="11" s="1"/>
  <c r="Q40" i="11"/>
  <c r="H56" i="3"/>
  <c r="K52" i="3"/>
  <c r="J52" i="3" s="1"/>
  <c r="O25" i="3"/>
  <c r="H69" i="3" s="1"/>
  <c r="O21" i="3"/>
  <c r="H65" i="3" s="1"/>
  <c r="L65" i="3"/>
  <c r="M65" i="3" s="1"/>
  <c r="E43" i="3" s="1"/>
  <c r="O11" i="3"/>
  <c r="H55" i="3" s="1"/>
  <c r="H74" i="5"/>
  <c r="H66" i="5"/>
  <c r="H56" i="7"/>
  <c r="O15" i="7"/>
  <c r="L38" i="7"/>
  <c r="K40" i="7" s="1"/>
  <c r="K73" i="9"/>
  <c r="J73" i="9" s="1"/>
  <c r="O29" i="9"/>
  <c r="O17" i="9"/>
  <c r="H61" i="9" s="1"/>
  <c r="L61" i="9"/>
  <c r="M61" i="9" s="1"/>
  <c r="L38" i="9"/>
  <c r="L54" i="9"/>
  <c r="M54" i="9" s="1"/>
  <c r="N41" i="13"/>
  <c r="O14" i="15"/>
  <c r="H58" i="15" s="1"/>
  <c r="L58" i="15"/>
  <c r="M58" i="15" s="1"/>
  <c r="N40" i="15"/>
  <c r="E43" i="19"/>
  <c r="H79" i="21"/>
  <c r="H58" i="3"/>
  <c r="H50" i="3"/>
  <c r="O30" i="3"/>
  <c r="H74" i="3" s="1"/>
  <c r="O19" i="3"/>
  <c r="O15" i="3"/>
  <c r="L38" i="3"/>
  <c r="K38" i="3"/>
  <c r="H69" i="5"/>
  <c r="O8" i="9"/>
  <c r="O41" i="9" s="1"/>
  <c r="K52" i="9"/>
  <c r="J52" i="9" s="1"/>
  <c r="H52" i="9" s="1"/>
  <c r="K77" i="13"/>
  <c r="J77" i="13" s="1"/>
  <c r="O33" i="13"/>
  <c r="O32" i="13"/>
  <c r="K76" i="13"/>
  <c r="J76" i="13" s="1"/>
  <c r="H76" i="13" s="1"/>
  <c r="O10" i="13"/>
  <c r="K54" i="13"/>
  <c r="J54" i="13" s="1"/>
  <c r="H69" i="15"/>
  <c r="E43" i="13"/>
  <c r="H51" i="9"/>
  <c r="H67" i="9"/>
  <c r="H55" i="9"/>
  <c r="H63" i="7"/>
  <c r="L63" i="3"/>
  <c r="M63" i="3" s="1"/>
  <c r="O9" i="3"/>
  <c r="H53" i="3" s="1"/>
  <c r="Q39" i="3"/>
  <c r="H65" i="5"/>
  <c r="H57" i="5"/>
  <c r="O12" i="5"/>
  <c r="H56" i="5" s="1"/>
  <c r="Q41" i="7"/>
  <c r="O9" i="11"/>
  <c r="O40" i="11" s="1"/>
  <c r="K53" i="11"/>
  <c r="J53" i="11" s="1"/>
  <c r="O30" i="13"/>
  <c r="H74" i="13" s="1"/>
  <c r="K50" i="15"/>
  <c r="J50" i="15" s="1"/>
  <c r="H50" i="15" s="1"/>
  <c r="O10" i="7"/>
  <c r="H54" i="7" s="1"/>
  <c r="O24" i="9"/>
  <c r="O16" i="9"/>
  <c r="H60" i="9" s="1"/>
  <c r="O14" i="13"/>
  <c r="H58" i="13" s="1"/>
  <c r="Q39" i="19"/>
  <c r="O26" i="21"/>
  <c r="H70" i="21" s="1"/>
  <c r="O21" i="21"/>
  <c r="H65" i="21" s="1"/>
  <c r="H68" i="9"/>
  <c r="O34" i="9"/>
  <c r="H78" i="9" s="1"/>
  <c r="O26" i="9"/>
  <c r="H70" i="9" s="1"/>
  <c r="H77" i="11"/>
  <c r="O16" i="11"/>
  <c r="H60" i="11" s="1"/>
  <c r="O34" i="13"/>
  <c r="H78" i="13" s="1"/>
  <c r="O34" i="21"/>
  <c r="K78" i="21"/>
  <c r="J78" i="21" s="1"/>
  <c r="O28" i="21"/>
  <c r="K72" i="21"/>
  <c r="J72" i="21" s="1"/>
  <c r="O23" i="23"/>
  <c r="H67" i="23" s="1"/>
  <c r="O6" i="7"/>
  <c r="O29" i="5"/>
  <c r="H73" i="5" s="1"/>
  <c r="O25" i="5"/>
  <c r="O21" i="5"/>
  <c r="O27" i="15"/>
  <c r="H71" i="15" s="1"/>
  <c r="O11" i="17"/>
  <c r="O15" i="17"/>
  <c r="H53" i="19"/>
  <c r="O29" i="19"/>
  <c r="H73" i="19" s="1"/>
  <c r="O27" i="19"/>
  <c r="H71" i="19" s="1"/>
  <c r="O23" i="19"/>
  <c r="H67" i="19" s="1"/>
  <c r="Q38" i="21"/>
  <c r="O17" i="21"/>
  <c r="H61" i="21" s="1"/>
  <c r="O14" i="21"/>
  <c r="H58" i="21" s="1"/>
  <c r="O16" i="23"/>
  <c r="H60" i="23" s="1"/>
  <c r="O12" i="23"/>
  <c r="H56" i="23" s="1"/>
  <c r="O10" i="23"/>
  <c r="O40" i="23" s="1"/>
  <c r="O27" i="5"/>
  <c r="O23" i="5"/>
  <c r="H67" i="5" s="1"/>
  <c r="O13" i="17"/>
  <c r="H58" i="1"/>
  <c r="H59" i="1"/>
  <c r="H68" i="1"/>
  <c r="H63" i="1"/>
  <c r="H74" i="1"/>
  <c r="O30" i="1"/>
  <c r="O24" i="1"/>
  <c r="O11" i="1"/>
  <c r="H55" i="1" s="1"/>
  <c r="N40" i="1"/>
  <c r="H72" i="1"/>
  <c r="K77" i="1"/>
  <c r="J77" i="1" s="1"/>
  <c r="H77" i="1" s="1"/>
  <c r="L78" i="1"/>
  <c r="M78" i="1" s="1"/>
  <c r="L62" i="1"/>
  <c r="M62" i="1" s="1"/>
  <c r="K51" i="1"/>
  <c r="J51" i="1" s="1"/>
  <c r="N41" i="1"/>
  <c r="O25" i="1"/>
  <c r="H69" i="1" s="1"/>
  <c r="O12" i="1"/>
  <c r="H56" i="1" s="1"/>
  <c r="Q38" i="3"/>
  <c r="H52" i="1"/>
  <c r="H65" i="1"/>
  <c r="N39" i="1"/>
  <c r="O14" i="1"/>
  <c r="O9" i="1"/>
  <c r="H53" i="1" s="1"/>
  <c r="L38" i="1"/>
  <c r="O7" i="1"/>
  <c r="H62" i="1"/>
  <c r="H76" i="1"/>
  <c r="L72" i="1"/>
  <c r="M72" i="1" s="1"/>
  <c r="O31" i="1"/>
  <c r="H75" i="1" s="1"/>
  <c r="O26" i="1"/>
  <c r="H70" i="1" s="1"/>
  <c r="O16" i="1"/>
  <c r="H59" i="7"/>
  <c r="K43" i="7"/>
  <c r="H50" i="17"/>
  <c r="K43" i="17"/>
  <c r="H73" i="23"/>
  <c r="K43" i="23"/>
  <c r="H52" i="19"/>
  <c r="K43" i="19"/>
  <c r="K43" i="9"/>
  <c r="H61" i="15"/>
  <c r="K43" i="15"/>
  <c r="H52" i="21"/>
  <c r="H59" i="19"/>
  <c r="H74" i="19"/>
  <c r="H69" i="13"/>
  <c r="H68" i="13"/>
  <c r="E43" i="15"/>
  <c r="K43" i="1"/>
  <c r="H50" i="1"/>
  <c r="H52" i="3"/>
  <c r="K43" i="3"/>
  <c r="H76" i="3"/>
  <c r="H68" i="3"/>
  <c r="H62" i="3"/>
  <c r="H59" i="3"/>
  <c r="E43" i="1"/>
  <c r="H60" i="1"/>
  <c r="O33" i="3"/>
  <c r="H77" i="3" s="1"/>
  <c r="H65" i="9"/>
  <c r="H73" i="9"/>
  <c r="L70" i="9"/>
  <c r="M70" i="9" s="1"/>
  <c r="H66" i="19"/>
  <c r="H65" i="19"/>
  <c r="H64" i="19"/>
  <c r="H63" i="19"/>
  <c r="H62" i="19"/>
  <c r="H58" i="19"/>
  <c r="L76" i="11"/>
  <c r="M76" i="11" s="1"/>
  <c r="O40" i="17" l="1"/>
  <c r="O39" i="17"/>
  <c r="O41" i="17"/>
  <c r="O41" i="3"/>
  <c r="O38" i="19"/>
  <c r="O45" i="19" s="1"/>
  <c r="H54" i="13"/>
  <c r="K43" i="13"/>
  <c r="K45" i="13" s="1"/>
  <c r="D45" i="13" s="1"/>
  <c r="O41" i="11"/>
  <c r="H50" i="21"/>
  <c r="K45" i="21" s="1"/>
  <c r="D45" i="21" s="1"/>
  <c r="K43" i="21"/>
  <c r="O41" i="15"/>
  <c r="O39" i="13"/>
  <c r="O39" i="19"/>
  <c r="H72" i="21"/>
  <c r="H53" i="11"/>
  <c r="O38" i="13"/>
  <c r="O45" i="13" s="1"/>
  <c r="H77" i="13"/>
  <c r="H66" i="11"/>
  <c r="H73" i="3"/>
  <c r="H61" i="13"/>
  <c r="O40" i="5"/>
  <c r="O39" i="5"/>
  <c r="O39" i="9"/>
  <c r="O39" i="15"/>
  <c r="H54" i="15"/>
  <c r="O38" i="11"/>
  <c r="O45" i="11" s="1"/>
  <c r="H54" i="23"/>
  <c r="O49" i="23" s="1"/>
  <c r="O38" i="23"/>
  <c r="O45" i="23" s="1"/>
  <c r="O41" i="13"/>
  <c r="O38" i="5"/>
  <c r="O45" i="5" s="1"/>
  <c r="O41" i="5"/>
  <c r="E43" i="11"/>
  <c r="E43" i="9"/>
  <c r="O39" i="11"/>
  <c r="O41" i="19"/>
  <c r="O39" i="7"/>
  <c r="O38" i="7"/>
  <c r="O45" i="7" s="1"/>
  <c r="H50" i="7"/>
  <c r="O40" i="7"/>
  <c r="O41" i="7"/>
  <c r="H78" i="21"/>
  <c r="O38" i="9"/>
  <c r="O45" i="9" s="1"/>
  <c r="O40" i="9"/>
  <c r="O40" i="19"/>
  <c r="K43" i="11"/>
  <c r="H50" i="11"/>
  <c r="O40" i="21"/>
  <c r="O38" i="21"/>
  <c r="O45" i="21" s="1"/>
  <c r="O41" i="21"/>
  <c r="O39" i="21"/>
  <c r="H65" i="11"/>
  <c r="O49" i="11" s="1"/>
  <c r="O50" i="11" s="1"/>
  <c r="O51" i="11" s="1"/>
  <c r="H68" i="11"/>
  <c r="H75" i="11"/>
  <c r="H62" i="13"/>
  <c r="H78" i="7"/>
  <c r="O49" i="7" s="1"/>
  <c r="H55" i="17"/>
  <c r="K45" i="17" s="1"/>
  <c r="D45" i="17" s="1"/>
  <c r="O40" i="13"/>
  <c r="H56" i="19"/>
  <c r="O49" i="19" s="1"/>
  <c r="H61" i="5"/>
  <c r="K45" i="5" s="1"/>
  <c r="D45" i="5" s="1"/>
  <c r="H75" i="3"/>
  <c r="K45" i="3" s="1"/>
  <c r="O41" i="23"/>
  <c r="O38" i="17"/>
  <c r="O45" i="17" s="1"/>
  <c r="O39" i="23"/>
  <c r="O41" i="1"/>
  <c r="O40" i="1"/>
  <c r="O38" i="1"/>
  <c r="O45" i="1" s="1"/>
  <c r="O39" i="1"/>
  <c r="H51" i="1"/>
  <c r="O49" i="1" s="1"/>
  <c r="K45" i="1"/>
  <c r="D45" i="1" s="1"/>
  <c r="O49" i="21"/>
  <c r="K45" i="15"/>
  <c r="D45" i="15" s="1"/>
  <c r="K45" i="9"/>
  <c r="D45" i="9" s="1"/>
  <c r="K45" i="23"/>
  <c r="D45" i="23" s="1"/>
  <c r="K45" i="7"/>
  <c r="D45" i="7" s="1"/>
  <c r="O49" i="9"/>
  <c r="O38" i="3"/>
  <c r="O45" i="3" s="1"/>
  <c r="O40" i="3"/>
  <c r="O39" i="3"/>
  <c r="O49" i="15"/>
  <c r="O49" i="13"/>
  <c r="K45" i="19" l="1"/>
  <c r="D45" i="19" s="1"/>
  <c r="O49" i="5"/>
  <c r="O50" i="5" s="1"/>
  <c r="O51" i="5" s="1"/>
  <c r="K45" i="11"/>
  <c r="D45" i="11" s="1"/>
  <c r="O49" i="17"/>
  <c r="O50" i="17" s="1"/>
  <c r="O51" i="17" s="1"/>
  <c r="O49" i="3"/>
  <c r="O50" i="15"/>
  <c r="O51" i="15" s="1"/>
  <c r="O50" i="3"/>
  <c r="O51" i="3" s="1"/>
  <c r="O50" i="23"/>
  <c r="O51" i="23" s="1"/>
  <c r="O50" i="19"/>
  <c r="O51" i="19" s="1"/>
  <c r="O50" i="13"/>
  <c r="O51" i="13" s="1"/>
  <c r="O50" i="7"/>
  <c r="O51" i="7" s="1"/>
  <c r="O50" i="1"/>
  <c r="O51" i="1" s="1"/>
  <c r="D45" i="3"/>
  <c r="O50" i="9"/>
  <c r="O51" i="9" s="1"/>
  <c r="O50" i="21"/>
  <c r="O51" i="21" s="1"/>
</calcChain>
</file>

<file path=xl/sharedStrings.xml><?xml version="1.0" encoding="utf-8"?>
<sst xmlns="http://schemas.openxmlformats.org/spreadsheetml/2006/main" count="1070" uniqueCount="61">
  <si>
    <t xml:space="preserve">  Klärwerk Freising</t>
  </si>
  <si>
    <t>Zulauf - Vorklärbecken</t>
  </si>
  <si>
    <t>Datum</t>
  </si>
  <si>
    <t>Wochentag</t>
  </si>
  <si>
    <t>Zeit</t>
  </si>
  <si>
    <t>Wetter</t>
  </si>
  <si>
    <t>Lufttemperatur</t>
  </si>
  <si>
    <t>Abwassertemp.</t>
  </si>
  <si>
    <t>PH-Wert Min.</t>
  </si>
  <si>
    <t>PH-Wert Max.</t>
  </si>
  <si>
    <t>Zähler</t>
  </si>
  <si>
    <t>Tag</t>
  </si>
  <si>
    <t>h</t>
  </si>
  <si>
    <t>°C</t>
  </si>
  <si>
    <t>PH</t>
  </si>
  <si>
    <t>m³</t>
  </si>
  <si>
    <t>Trocken = 1</t>
  </si>
  <si>
    <t>Frost = 2</t>
  </si>
  <si>
    <t>Regen = 3</t>
  </si>
  <si>
    <t>Gewitter = 4</t>
  </si>
  <si>
    <t>Schnee = 5</t>
  </si>
  <si>
    <t>Tauwetter = 6</t>
  </si>
  <si>
    <t>Summe</t>
  </si>
  <si>
    <t>Mittelwert</t>
  </si>
  <si>
    <t>Regentage  .......................</t>
  </si>
  <si>
    <t>Trockentage  ...................</t>
  </si>
  <si>
    <t>RW =  .................................</t>
  </si>
  <si>
    <t>Zulauf Lerchenfeld</t>
  </si>
  <si>
    <t xml:space="preserve"> Zulauf  Klärwerk</t>
  </si>
  <si>
    <t>Min</t>
  </si>
  <si>
    <t>Max</t>
  </si>
  <si>
    <t>Regent.</t>
  </si>
  <si>
    <t>Trockent:</t>
  </si>
  <si>
    <t xml:space="preserve">Gesamt-zulauf   </t>
  </si>
  <si>
    <t>m³/d</t>
  </si>
  <si>
    <t>Ges.Ablauf Klärwerk</t>
  </si>
  <si>
    <t>Nachlauf = 7</t>
  </si>
  <si>
    <t xml:space="preserve">TW =  </t>
  </si>
  <si>
    <t>Gesamtwasser:</t>
  </si>
  <si>
    <t>Trockentag</t>
  </si>
  <si>
    <t>Regentag</t>
  </si>
  <si>
    <t>TW Tage</t>
  </si>
  <si>
    <t>/ TW Tage</t>
  </si>
  <si>
    <t>TW</t>
  </si>
  <si>
    <t>/ TW Tag</t>
  </si>
  <si>
    <t xml:space="preserve">   </t>
  </si>
  <si>
    <t xml:space="preserve">Regentage </t>
  </si>
  <si>
    <t>Sa</t>
  </si>
  <si>
    <t>So</t>
  </si>
  <si>
    <t>Mo</t>
  </si>
  <si>
    <t>Di</t>
  </si>
  <si>
    <t>Mi</t>
  </si>
  <si>
    <t>Do</t>
  </si>
  <si>
    <t>Fr</t>
  </si>
  <si>
    <t>MI</t>
  </si>
  <si>
    <t>SO</t>
  </si>
  <si>
    <t>MO</t>
  </si>
  <si>
    <t>DI</t>
  </si>
  <si>
    <t>DO</t>
  </si>
  <si>
    <t>FR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</si>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</sst>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22"/>
      <name val="Arial"/>
      <family val="2"/>
    </font>
    <font>
      <b/>
      <sz val="10"/>
      <color indexed="22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22"/>
      <name val="Arial"/>
      <family val="2"/>
    </font>
    <font>
      <b/>
      <sz val="8"/>
      <color indexed="22"/>
      <name val="Arial"/>
      <family val="2"/>
    </font>
    <font>
      <b/>
      <sz val="13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color indexed="22"/>
      <name val="Arial"/>
      <family val="2"/>
    </font>
    <font>
      <sz val="12"/>
      <color indexed="22"/>
      <name val="Arial"/>
      <family val="2"/>
    </font>
    <font>
      <b/>
      <sz val="12"/>
      <color indexed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/>
    <xf numFmtId="0" fontId="1" fillId="0" borderId="12" xfId="0" applyFont="1" applyBorder="1"/>
    <xf numFmtId="0" fontId="1" fillId="0" borderId="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Continuous"/>
    </xf>
    <xf numFmtId="0" fontId="1" fillId="0" borderId="18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9" xfId="0" applyFont="1" applyBorder="1"/>
    <xf numFmtId="0" fontId="2" fillId="0" borderId="5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1" fillId="0" borderId="34" xfId="0" applyFont="1" applyBorder="1" applyAlignment="1">
      <alignment horizontal="centerContinuous" vertical="justify"/>
    </xf>
    <xf numFmtId="0" fontId="2" fillId="0" borderId="29" xfId="0" applyFont="1" applyBorder="1" applyAlignment="1">
      <alignment horizontal="center"/>
    </xf>
    <xf numFmtId="0" fontId="1" fillId="0" borderId="37" xfId="0" applyFont="1" applyBorder="1"/>
    <xf numFmtId="0" fontId="1" fillId="0" borderId="38" xfId="0" applyFont="1" applyBorder="1"/>
    <xf numFmtId="0" fontId="3" fillId="0" borderId="29" xfId="0" applyFont="1" applyBorder="1"/>
    <xf numFmtId="0" fontId="3" fillId="0" borderId="1" xfId="0" applyFont="1" applyBorder="1" applyAlignment="1">
      <alignment horizontal="center" textRotation="90"/>
    </xf>
    <xf numFmtId="0" fontId="3" fillId="0" borderId="6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/>
    </xf>
    <xf numFmtId="0" fontId="3" fillId="0" borderId="39" xfId="0" applyFont="1" applyBorder="1" applyAlignment="1">
      <alignment horizontal="center" textRotation="90"/>
    </xf>
    <xf numFmtId="0" fontId="3" fillId="0" borderId="40" xfId="0" applyFont="1" applyBorder="1" applyAlignment="1">
      <alignment horizontal="center" textRotation="90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0" xfId="0" applyFont="1" applyBorder="1"/>
    <xf numFmtId="0" fontId="3" fillId="0" borderId="21" xfId="0" applyFont="1" applyBorder="1" applyAlignment="1">
      <alignment horizontal="center"/>
    </xf>
    <xf numFmtId="0" fontId="3" fillId="0" borderId="10" xfId="0" applyFont="1" applyBorder="1"/>
    <xf numFmtId="0" fontId="3" fillId="0" borderId="4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/>
    <xf numFmtId="0" fontId="1" fillId="0" borderId="2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Continuous"/>
    </xf>
    <xf numFmtId="164" fontId="2" fillId="0" borderId="13" xfId="0" applyNumberFormat="1" applyFont="1" applyBorder="1"/>
    <xf numFmtId="164" fontId="2" fillId="0" borderId="20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14" xfId="0" applyNumberFormat="1" applyFont="1" applyBorder="1"/>
    <xf numFmtId="164" fontId="2" fillId="0" borderId="30" xfId="0" applyNumberFormat="1" applyFont="1" applyBorder="1"/>
    <xf numFmtId="164" fontId="2" fillId="0" borderId="10" xfId="0" applyNumberFormat="1" applyFont="1" applyBorder="1"/>
    <xf numFmtId="164" fontId="2" fillId="0" borderId="23" xfId="0" applyNumberFormat="1" applyFont="1" applyBorder="1"/>
    <xf numFmtId="164" fontId="2" fillId="0" borderId="44" xfId="0" applyNumberFormat="1" applyFont="1" applyBorder="1"/>
    <xf numFmtId="164" fontId="2" fillId="0" borderId="28" xfId="0" applyNumberFormat="1" applyFont="1" applyBorder="1"/>
    <xf numFmtId="0" fontId="2" fillId="0" borderId="7" xfId="0" applyFont="1" applyBorder="1"/>
    <xf numFmtId="0" fontId="2" fillId="0" borderId="18" xfId="0" applyFont="1" applyBorder="1"/>
    <xf numFmtId="0" fontId="2" fillId="0" borderId="13" xfId="0" applyFont="1" applyBorder="1"/>
    <xf numFmtId="0" fontId="2" fillId="0" borderId="20" xfId="0" applyFont="1" applyBorder="1"/>
    <xf numFmtId="0" fontId="2" fillId="0" borderId="9" xfId="0" applyFont="1" applyBorder="1"/>
    <xf numFmtId="0" fontId="2" fillId="0" borderId="47" xfId="0" applyFont="1" applyBorder="1"/>
    <xf numFmtId="0" fontId="2" fillId="0" borderId="5" xfId="0" applyFont="1" applyBorder="1"/>
    <xf numFmtId="0" fontId="2" fillId="0" borderId="30" xfId="0" applyFont="1" applyBorder="1"/>
    <xf numFmtId="0" fontId="2" fillId="0" borderId="14" xfId="0" applyFont="1" applyBorder="1"/>
    <xf numFmtId="0" fontId="2" fillId="0" borderId="21" xfId="0" applyFont="1" applyBorder="1"/>
    <xf numFmtId="0" fontId="2" fillId="0" borderId="10" xfId="0" applyFont="1" applyBorder="1"/>
    <xf numFmtId="0" fontId="2" fillId="0" borderId="43" xfId="0" applyFont="1" applyBorder="1"/>
    <xf numFmtId="0" fontId="2" fillId="0" borderId="12" xfId="0" applyFont="1" applyBorder="1"/>
    <xf numFmtId="0" fontId="2" fillId="0" borderId="45" xfId="0" applyFont="1" applyBorder="1"/>
    <xf numFmtId="0" fontId="2" fillId="0" borderId="48" xfId="0" applyFont="1" applyBorder="1"/>
    <xf numFmtId="0" fontId="2" fillId="0" borderId="11" xfId="0" applyFont="1" applyBorder="1"/>
    <xf numFmtId="0" fontId="2" fillId="0" borderId="49" xfId="0" applyFont="1" applyBorder="1"/>
    <xf numFmtId="0" fontId="2" fillId="0" borderId="19" xfId="0" applyFont="1" applyBorder="1"/>
    <xf numFmtId="1" fontId="2" fillId="0" borderId="14" xfId="0" applyNumberFormat="1" applyFont="1" applyBorder="1"/>
    <xf numFmtId="1" fontId="2" fillId="0" borderId="30" xfId="0" applyNumberFormat="1" applyFont="1" applyBorder="1"/>
    <xf numFmtId="1" fontId="2" fillId="0" borderId="5" xfId="0" applyNumberFormat="1" applyFont="1" applyBorder="1"/>
    <xf numFmtId="0" fontId="2" fillId="0" borderId="22" xfId="0" applyFont="1" applyBorder="1"/>
    <xf numFmtId="0" fontId="2" fillId="0" borderId="44" xfId="0" applyFont="1" applyBorder="1"/>
    <xf numFmtId="0" fontId="2" fillId="0" borderId="23" xfId="0" applyFont="1" applyBorder="1"/>
    <xf numFmtId="1" fontId="2" fillId="0" borderId="23" xfId="0" applyNumberFormat="1" applyFont="1" applyBorder="1"/>
    <xf numFmtId="1" fontId="2" fillId="0" borderId="44" xfId="0" applyNumberFormat="1" applyFont="1" applyBorder="1"/>
    <xf numFmtId="1" fontId="2" fillId="0" borderId="22" xfId="0" applyNumberFormat="1" applyFont="1" applyBorder="1"/>
    <xf numFmtId="0" fontId="4" fillId="0" borderId="0" xfId="0" applyFont="1"/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2" fillId="0" borderId="6" xfId="0" applyFont="1" applyBorder="1"/>
    <xf numFmtId="0" fontId="2" fillId="0" borderId="27" xfId="0" applyFont="1" applyBorder="1"/>
    <xf numFmtId="0" fontId="2" fillId="0" borderId="8" xfId="0" applyFont="1" applyBorder="1"/>
    <xf numFmtId="1" fontId="2" fillId="0" borderId="8" xfId="0" applyNumberFormat="1" applyFont="1" applyBorder="1"/>
    <xf numFmtId="1" fontId="2" fillId="0" borderId="8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9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2" fillId="0" borderId="10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" fontId="2" fillId="0" borderId="9" xfId="0" applyNumberFormat="1" applyFont="1" applyBorder="1"/>
    <xf numFmtId="1" fontId="2" fillId="0" borderId="7" xfId="0" applyNumberFormat="1" applyFont="1" applyBorder="1"/>
    <xf numFmtId="1" fontId="1" fillId="0" borderId="7" xfId="0" applyNumberFormat="1" applyFont="1" applyBorder="1"/>
    <xf numFmtId="1" fontId="2" fillId="0" borderId="18" xfId="0" applyNumberFormat="1" applyFont="1" applyBorder="1"/>
    <xf numFmtId="1" fontId="2" fillId="0" borderId="20" xfId="0" applyNumberFormat="1" applyFont="1" applyBorder="1"/>
    <xf numFmtId="1" fontId="2" fillId="0" borderId="13" xfId="0" applyNumberFormat="1" applyFont="1" applyBorder="1"/>
    <xf numFmtId="0" fontId="2" fillId="0" borderId="26" xfId="0" applyFont="1" applyBorder="1"/>
    <xf numFmtId="0" fontId="2" fillId="0" borderId="29" xfId="0" applyFont="1" applyBorder="1"/>
    <xf numFmtId="20" fontId="2" fillId="0" borderId="8" xfId="0" applyNumberFormat="1" applyFont="1" applyBorder="1" applyAlignment="1">
      <alignment horizontal="center"/>
    </xf>
    <xf numFmtId="20" fontId="2" fillId="0" borderId="6" xfId="0" applyNumberFormat="1" applyFont="1" applyBorder="1" applyAlignment="1">
      <alignment horizontal="center"/>
    </xf>
    <xf numFmtId="1" fontId="1" fillId="0" borderId="2" xfId="0" applyNumberFormat="1" applyFont="1" applyBorder="1"/>
    <xf numFmtId="1" fontId="1" fillId="0" borderId="0" xfId="0" applyNumberFormat="1" applyFont="1"/>
    <xf numFmtId="0" fontId="10" fillId="0" borderId="0" xfId="0" applyFont="1"/>
    <xf numFmtId="0" fontId="11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10" fillId="0" borderId="0" xfId="0" applyFont="1" applyFill="1"/>
    <xf numFmtId="0" fontId="2" fillId="0" borderId="7" xfId="0" applyFont="1" applyBorder="1" applyAlignment="1">
      <alignment horizontal="center"/>
    </xf>
    <xf numFmtId="3" fontId="1" fillId="0" borderId="2" xfId="0" applyNumberFormat="1" applyFont="1" applyBorder="1"/>
    <xf numFmtId="3" fontId="1" fillId="0" borderId="0" xfId="0" applyNumberFormat="1" applyFont="1"/>
    <xf numFmtId="0" fontId="15" fillId="0" borderId="0" xfId="0" applyFont="1"/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3" fillId="0" borderId="12" xfId="0" applyFont="1" applyBorder="1"/>
    <xf numFmtId="0" fontId="3" fillId="0" borderId="7" xfId="0" applyFont="1" applyBorder="1"/>
    <xf numFmtId="0" fontId="3" fillId="0" borderId="5" xfId="0" applyFont="1" applyBorder="1"/>
    <xf numFmtId="20" fontId="8" fillId="0" borderId="6" xfId="0" applyNumberFormat="1" applyFont="1" applyBorder="1" applyAlignment="1">
      <alignment horizontal="center"/>
    </xf>
    <xf numFmtId="0" fontId="8" fillId="0" borderId="0" xfId="0" applyFont="1"/>
    <xf numFmtId="0" fontId="18" fillId="0" borderId="0" xfId="0" applyFont="1" applyFill="1" applyAlignment="1">
      <alignment horizontal="right"/>
    </xf>
    <xf numFmtId="0" fontId="14" fillId="0" borderId="0" xfId="0" applyFont="1" applyFill="1" applyAlignment="1">
      <alignment horizontal="right"/>
    </xf>
    <xf numFmtId="0" fontId="2" fillId="0" borderId="0" xfId="0" applyFont="1"/>
    <xf numFmtId="0" fontId="16" fillId="0" borderId="0" xfId="0" applyFont="1"/>
    <xf numFmtId="0" fontId="19" fillId="0" borderId="0" xfId="0" applyFont="1" applyFill="1" applyAlignment="1">
      <alignment horizontal="right"/>
    </xf>
    <xf numFmtId="0" fontId="20" fillId="0" borderId="0" xfId="0" applyFont="1" applyFill="1" applyAlignment="1">
      <alignment horizontal="right"/>
    </xf>
    <xf numFmtId="0" fontId="20" fillId="0" borderId="0" xfId="0" applyFont="1"/>
    <xf numFmtId="1" fontId="3" fillId="0" borderId="0" xfId="0" applyNumberFormat="1" applyFont="1"/>
    <xf numFmtId="164" fontId="2" fillId="0" borderId="51" xfId="0" applyNumberFormat="1" applyFont="1" applyBorder="1" applyAlignment="1">
      <alignment horizontal="right"/>
    </xf>
    <xf numFmtId="164" fontId="2" fillId="0" borderId="50" xfId="0" applyNumberFormat="1" applyFont="1" applyBorder="1" applyAlignment="1">
      <alignment horizontal="right"/>
    </xf>
    <xf numFmtId="1" fontId="1" fillId="0" borderId="38" xfId="0" applyNumberFormat="1" applyFont="1" applyBorder="1"/>
    <xf numFmtId="20" fontId="2" fillId="0" borderId="4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right"/>
    </xf>
    <xf numFmtId="164" fontId="2" fillId="0" borderId="16" xfId="0" applyNumberFormat="1" applyFont="1" applyBorder="1" applyAlignment="1">
      <alignment horizontal="right"/>
    </xf>
    <xf numFmtId="0" fontId="9" fillId="0" borderId="0" xfId="0" applyFont="1"/>
    <xf numFmtId="0" fontId="2" fillId="0" borderId="14" xfId="0" applyFont="1" applyBorder="1" applyAlignment="1">
      <alignment horizontal="left"/>
    </xf>
    <xf numFmtId="1" fontId="1" fillId="0" borderId="25" xfId="0" applyNumberFormat="1" applyFont="1" applyBorder="1"/>
    <xf numFmtId="1" fontId="1" fillId="0" borderId="8" xfId="0" applyNumberFormat="1" applyFont="1" applyBorder="1"/>
    <xf numFmtId="1" fontId="2" fillId="0" borderId="19" xfId="0" applyNumberFormat="1" applyFont="1" applyBorder="1"/>
    <xf numFmtId="1" fontId="0" fillId="0" borderId="0" xfId="0" applyNumberFormat="1"/>
    <xf numFmtId="3" fontId="1" fillId="0" borderId="2" xfId="0" applyNumberFormat="1" applyFont="1" applyBorder="1" applyAlignment="1"/>
    <xf numFmtId="3" fontId="0" fillId="0" borderId="2" xfId="0" applyNumberFormat="1" applyBorder="1" applyAlignment="1"/>
    <xf numFmtId="3" fontId="1" fillId="0" borderId="2" xfId="0" applyNumberFormat="1" applyFont="1" applyBorder="1" applyAlignment="1">
      <alignment horizontal="right"/>
    </xf>
    <xf numFmtId="0" fontId="1" fillId="0" borderId="30" xfId="0" applyFont="1" applyBorder="1" applyAlignment="1">
      <alignment horizontal="center" vertical="justify"/>
    </xf>
    <xf numFmtId="0" fontId="0" fillId="0" borderId="30" xfId="0" applyBorder="1" applyAlignment="1">
      <alignment horizontal="center" vertical="justify"/>
    </xf>
    <xf numFmtId="0" fontId="1" fillId="0" borderId="10" xfId="0" applyFont="1" applyBorder="1" applyAlignment="1">
      <alignment horizontal="center" vertical="justify"/>
    </xf>
    <xf numFmtId="0" fontId="1" fillId="0" borderId="31" xfId="0" applyFont="1" applyBorder="1" applyAlignment="1">
      <alignment horizontal="center" vertical="justify"/>
    </xf>
    <xf numFmtId="0" fontId="1" fillId="0" borderId="2" xfId="0" applyFont="1" applyBorder="1" applyAlignment="1"/>
    <xf numFmtId="0" fontId="0" fillId="0" borderId="2" xfId="0" applyBorder="1" applyAlignment="1"/>
    <xf numFmtId="0" fontId="4" fillId="0" borderId="0" xfId="0" applyFont="1" applyAlignment="1"/>
    <xf numFmtId="0" fontId="1" fillId="0" borderId="3" xfId="0" applyFont="1" applyBorder="1" applyAlignment="1">
      <alignment horizontal="center" vertical="justify"/>
    </xf>
    <xf numFmtId="0" fontId="0" fillId="0" borderId="30" xfId="0" applyBorder="1" applyAlignment="1"/>
    <xf numFmtId="0" fontId="0" fillId="0" borderId="31" xfId="0" applyBorder="1" applyAlignment="1"/>
    <xf numFmtId="0" fontId="0" fillId="0" borderId="44" xfId="0" applyBorder="1" applyAlignment="1"/>
    <xf numFmtId="1" fontId="1" fillId="0" borderId="44" xfId="0" applyNumberFormat="1" applyFont="1" applyBorder="1" applyAlignment="1"/>
    <xf numFmtId="0" fontId="1" fillId="0" borderId="2" xfId="0" applyFont="1" applyBorder="1" applyAlignment="1">
      <alignment horizontal="right"/>
    </xf>
    <xf numFmtId="1" fontId="1" fillId="0" borderId="2" xfId="0" applyNumberFormat="1" applyFont="1" applyBorder="1" applyAlignment="1"/>
    <xf numFmtId="1" fontId="0" fillId="0" borderId="2" xfId="0" applyNumberFormat="1" applyBorder="1" applyAlignment="1"/>
    <xf numFmtId="0" fontId="10" fillId="0" borderId="0" xfId="0" applyFont="1" applyAlignment="1"/>
    <xf numFmtId="0" fontId="20" fillId="0" borderId="0" xfId="0" applyFont="1" applyAlignment="1"/>
    <xf numFmtId="3" fontId="17" fillId="0" borderId="2" xfId="0" applyNumberFormat="1" applyFont="1" applyBorder="1" applyAlignment="1"/>
    <xf numFmtId="0" fontId="1" fillId="2" borderId="19" xfId="0" applyFont="1" applyFill="1" applyBorder="1" applyAlignment="1">
      <alignment horizontal="centerContinuous"/>
    </xf>
    <xf numFmtId="0" fontId="3" fillId="2" borderId="14" xfId="0" applyFont="1" applyFill="1" applyBorder="1"/>
    <xf numFmtId="0" fontId="2" fillId="2" borderId="36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18" xfId="0" applyFont="1" applyFill="1" applyBorder="1"/>
    <xf numFmtId="0" fontId="2" fillId="2" borderId="30" xfId="0" applyFont="1" applyFill="1" applyBorder="1"/>
    <xf numFmtId="0" fontId="2" fillId="2" borderId="45" xfId="0" applyFont="1" applyFill="1" applyBorder="1"/>
    <xf numFmtId="1" fontId="2" fillId="2" borderId="10" xfId="0" applyNumberFormat="1" applyFont="1" applyFill="1" applyBorder="1"/>
    <xf numFmtId="1" fontId="2" fillId="2" borderId="28" xfId="0" applyNumberFormat="1" applyFont="1" applyFill="1" applyBorder="1"/>
    <xf numFmtId="0" fontId="1" fillId="2" borderId="0" xfId="0" applyFont="1" applyFill="1" applyBorder="1"/>
    <xf numFmtId="0" fontId="1" fillId="2" borderId="38" xfId="0" applyFont="1" applyFill="1" applyBorder="1"/>
    <xf numFmtId="0" fontId="13" fillId="2" borderId="0" xfId="0" applyFont="1" applyFill="1" applyBorder="1"/>
    <xf numFmtId="0" fontId="4" fillId="2" borderId="0" xfId="0" applyFont="1" applyFill="1"/>
    <xf numFmtId="0" fontId="1" fillId="2" borderId="0" xfId="0" applyFont="1" applyFill="1"/>
    <xf numFmtId="0" fontId="2" fillId="2" borderId="10" xfId="0" applyFont="1" applyFill="1" applyBorder="1"/>
    <xf numFmtId="0" fontId="8" fillId="2" borderId="0" xfId="0" applyFont="1" applyFill="1"/>
    <xf numFmtId="1" fontId="2" fillId="2" borderId="18" xfId="0" applyNumberFormat="1" applyFont="1" applyFill="1" applyBorder="1"/>
    <xf numFmtId="0" fontId="3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showGridLines="0" tabSelected="1" topLeftCell="B1" zoomScale="75" zoomScaleNormal="50" zoomScaleSheetLayoutView="50" workbookViewId="0">
      <selection activeCell="T4" sqref="T4"/>
    </sheetView>
  </sheetViews>
  <sheetFormatPr baseColWidth="10" defaultColWidth="11.5703125" defaultRowHeight="18" x14ac:dyDescent="0.25"/>
  <cols>
    <col min="1" max="1" width="15.85546875" style="1" customWidth="1"/>
    <col min="2" max="2" width="5.7109375" style="1" customWidth="1"/>
    <col min="3" max="3" width="6" style="1" customWidth="1"/>
    <col min="4" max="4" width="9.28515625" style="1" customWidth="1"/>
    <col min="5" max="6" width="6" style="1" customWidth="1"/>
    <col min="7" max="7" width="6.42578125" style="1" customWidth="1"/>
    <col min="8" max="8" width="6.28515625" style="1" customWidth="1"/>
    <col min="9" max="9" width="5.140625" style="1" customWidth="1"/>
    <col min="10" max="10" width="17.85546875" style="1" customWidth="1"/>
    <col min="11" max="11" width="11.7109375" style="1" customWidth="1"/>
    <col min="12" max="12" width="9.5703125" style="1" customWidth="1"/>
    <col min="13" max="13" width="16.140625" style="1" customWidth="1"/>
    <col min="14" max="14" width="11.5703125" style="1" customWidth="1"/>
    <col min="15" max="15" width="11.85546875" style="1" customWidth="1"/>
    <col min="16" max="16" width="11.42578125" style="1" customWidth="1"/>
    <col min="17" max="17" width="10.28515625" style="197" customWidth="1"/>
    <col min="18" max="16384" width="11.5703125" style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7"/>
      <c r="P1" s="15"/>
      <c r="Q1" s="184"/>
    </row>
    <row r="2" spans="1:17" ht="36" customHeight="1" x14ac:dyDescent="0.25">
      <c r="A2" s="21"/>
      <c r="B2" s="2"/>
      <c r="C2" s="3"/>
      <c r="D2" s="3"/>
      <c r="E2" s="3"/>
      <c r="F2" s="3"/>
      <c r="G2" s="173" t="s">
        <v>28</v>
      </c>
      <c r="H2" s="174"/>
      <c r="I2" s="174"/>
      <c r="J2" s="174"/>
      <c r="K2" s="174"/>
      <c r="L2" s="175"/>
      <c r="M2" s="166" t="s">
        <v>27</v>
      </c>
      <c r="N2" s="167"/>
      <c r="O2" s="35" t="s">
        <v>33</v>
      </c>
      <c r="P2" s="168" t="s">
        <v>35</v>
      </c>
      <c r="Q2" s="169"/>
    </row>
    <row r="3" spans="1:17" s="52" customFormat="1" ht="114" customHeight="1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185" t="s">
        <v>11</v>
      </c>
    </row>
    <row r="4" spans="1:17" s="31" customFormat="1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186" t="s">
        <v>15</v>
      </c>
    </row>
    <row r="5" spans="1:17" s="31" customFormat="1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5">
        <v>9</v>
      </c>
      <c r="K5" s="54">
        <v>10</v>
      </c>
      <c r="L5" s="33">
        <v>11</v>
      </c>
      <c r="M5" s="32">
        <v>12</v>
      </c>
      <c r="N5" s="32">
        <v>13</v>
      </c>
      <c r="O5" s="56">
        <v>14</v>
      </c>
      <c r="P5" s="55">
        <v>15</v>
      </c>
      <c r="Q5" s="187">
        <v>16</v>
      </c>
    </row>
    <row r="6" spans="1:17" ht="18" customHeight="1" x14ac:dyDescent="0.25">
      <c r="A6" s="39" t="s">
        <v>16</v>
      </c>
      <c r="B6" s="6">
        <v>1</v>
      </c>
      <c r="C6" s="30" t="s">
        <v>54</v>
      </c>
      <c r="D6" s="123">
        <v>0.29166666666666669</v>
      </c>
      <c r="E6" s="102">
        <v>1</v>
      </c>
      <c r="F6" s="106">
        <v>-5</v>
      </c>
      <c r="G6" s="106">
        <v>14</v>
      </c>
      <c r="H6" s="108">
        <v>7.3</v>
      </c>
      <c r="I6" s="106">
        <v>7.6</v>
      </c>
      <c r="J6" s="68">
        <v>19123558</v>
      </c>
      <c r="K6" s="69">
        <v>6300</v>
      </c>
      <c r="L6" s="70"/>
      <c r="M6" s="71">
        <v>681</v>
      </c>
      <c r="N6" s="72">
        <v>3500</v>
      </c>
      <c r="O6" s="73">
        <f>K6+L6+N6</f>
        <v>9800</v>
      </c>
      <c r="P6" s="68">
        <v>5426462</v>
      </c>
      <c r="Q6" s="188">
        <v>9797</v>
      </c>
    </row>
    <row r="7" spans="1:17" ht="18" customHeight="1" x14ac:dyDescent="0.25">
      <c r="A7" s="39" t="s">
        <v>17</v>
      </c>
      <c r="B7" s="8">
        <v>2</v>
      </c>
      <c r="C7" s="24" t="s">
        <v>52</v>
      </c>
      <c r="D7" s="124">
        <v>0.29166666666666669</v>
      </c>
      <c r="E7" s="103">
        <v>1</v>
      </c>
      <c r="F7" s="109">
        <v>-1</v>
      </c>
      <c r="G7" s="109">
        <v>14</v>
      </c>
      <c r="H7" s="111">
        <v>7.1</v>
      </c>
      <c r="I7" s="109">
        <v>8.6</v>
      </c>
      <c r="J7" s="74">
        <v>19128841</v>
      </c>
      <c r="K7" s="75">
        <f>(J7-J6)*(IF(E7=1,1,0)+IF(E7=2,1,0)+IF(E7=5,1,0))</f>
        <v>5283</v>
      </c>
      <c r="L7" s="76">
        <f>(J7-J6)*(IF(E7=3,1,0)+IF(E7=4,1,0)+IF(E7=6,1,0)+IF(E7=7,1,0))</f>
        <v>0</v>
      </c>
      <c r="M7" s="77">
        <v>3617</v>
      </c>
      <c r="N7" s="78">
        <f>M7-M6</f>
        <v>2936</v>
      </c>
      <c r="O7" s="79">
        <f>K7+L7+N7</f>
        <v>8219</v>
      </c>
      <c r="P7" s="74">
        <v>5434721</v>
      </c>
      <c r="Q7" s="189">
        <v>8259</v>
      </c>
    </row>
    <row r="8" spans="1:17" ht="18" customHeight="1" x14ac:dyDescent="0.25">
      <c r="A8" s="39" t="s">
        <v>18</v>
      </c>
      <c r="B8" s="8">
        <v>3</v>
      </c>
      <c r="C8" s="24" t="s">
        <v>53</v>
      </c>
      <c r="D8" s="124">
        <v>0.29166666666666669</v>
      </c>
      <c r="E8" s="103">
        <v>1</v>
      </c>
      <c r="F8" s="109">
        <v>-2</v>
      </c>
      <c r="G8" s="109">
        <v>14</v>
      </c>
      <c r="H8" s="111">
        <v>7.4</v>
      </c>
      <c r="I8" s="109">
        <v>8.5</v>
      </c>
      <c r="J8" s="74">
        <v>19135766</v>
      </c>
      <c r="K8" s="75">
        <f t="shared" ref="K8:K35" si="0">(J8-J7)*(IF(E8=1,1,0)+IF(E8=2,1,0)+IF(E8=5,1,0))</f>
        <v>6925</v>
      </c>
      <c r="L8" s="76">
        <f t="shared" ref="L8:L36" si="1">(J8-J7)*(IF(E8=3,1,0)+IF(E8=4,1,0)+IF(E8=6,1,0)+IF(E8=7,1,0))</f>
        <v>0</v>
      </c>
      <c r="M8" s="77">
        <v>6841</v>
      </c>
      <c r="N8" s="78">
        <f t="shared" ref="N8:N36" si="2">M8-M7</f>
        <v>3224</v>
      </c>
      <c r="O8" s="79">
        <f t="shared" ref="O8:O36" si="3">K8+L8+N8</f>
        <v>10149</v>
      </c>
      <c r="P8" s="74">
        <v>5445704</v>
      </c>
      <c r="Q8" s="189">
        <v>10983</v>
      </c>
    </row>
    <row r="9" spans="1:17" ht="18" customHeight="1" x14ac:dyDescent="0.25">
      <c r="A9" s="39" t="s">
        <v>19</v>
      </c>
      <c r="B9" s="8">
        <v>4</v>
      </c>
      <c r="C9" s="24" t="s">
        <v>47</v>
      </c>
      <c r="D9" s="124">
        <v>0.29166666666666669</v>
      </c>
      <c r="E9" s="103">
        <v>1</v>
      </c>
      <c r="F9" s="109">
        <v>2</v>
      </c>
      <c r="G9" s="109">
        <v>14</v>
      </c>
      <c r="H9" s="111">
        <v>7.5</v>
      </c>
      <c r="I9" s="109">
        <v>8.1</v>
      </c>
      <c r="J9" s="74">
        <v>19142577</v>
      </c>
      <c r="K9" s="75">
        <f t="shared" si="0"/>
        <v>6811</v>
      </c>
      <c r="L9" s="76">
        <f t="shared" si="1"/>
        <v>0</v>
      </c>
      <c r="M9" s="77">
        <v>10025</v>
      </c>
      <c r="N9" s="78">
        <f t="shared" si="2"/>
        <v>3184</v>
      </c>
      <c r="O9" s="79">
        <f t="shared" si="3"/>
        <v>9995</v>
      </c>
      <c r="P9" s="74">
        <v>5457240</v>
      </c>
      <c r="Q9" s="189">
        <v>11536</v>
      </c>
    </row>
    <row r="10" spans="1:17" ht="18" customHeight="1" x14ac:dyDescent="0.25">
      <c r="A10" s="39" t="s">
        <v>20</v>
      </c>
      <c r="B10" s="8">
        <v>5</v>
      </c>
      <c r="C10" s="24" t="s">
        <v>48</v>
      </c>
      <c r="D10" s="124">
        <v>0.29166666666666669</v>
      </c>
      <c r="E10" s="103">
        <v>3</v>
      </c>
      <c r="F10" s="109">
        <v>3</v>
      </c>
      <c r="G10" s="109">
        <v>14</v>
      </c>
      <c r="H10" s="111">
        <v>7.8</v>
      </c>
      <c r="I10" s="109">
        <v>8.1</v>
      </c>
      <c r="J10" s="74">
        <v>19154396</v>
      </c>
      <c r="K10" s="75">
        <f t="shared" si="0"/>
        <v>0</v>
      </c>
      <c r="L10" s="76">
        <f t="shared" si="1"/>
        <v>11819</v>
      </c>
      <c r="M10" s="74">
        <v>13186</v>
      </c>
      <c r="N10" s="78">
        <f t="shared" si="2"/>
        <v>3161</v>
      </c>
      <c r="O10" s="79">
        <f t="shared" si="3"/>
        <v>14980</v>
      </c>
      <c r="P10" s="74">
        <v>5473489</v>
      </c>
      <c r="Q10" s="189">
        <v>16249</v>
      </c>
    </row>
    <row r="11" spans="1:17" ht="18" customHeight="1" x14ac:dyDescent="0.25">
      <c r="A11" s="39" t="s">
        <v>21</v>
      </c>
      <c r="B11" s="8">
        <v>6</v>
      </c>
      <c r="C11" s="24" t="s">
        <v>49</v>
      </c>
      <c r="D11" s="124">
        <v>0.29166666666666669</v>
      </c>
      <c r="E11" s="103">
        <v>7</v>
      </c>
      <c r="F11" s="109">
        <v>-1</v>
      </c>
      <c r="G11" s="109">
        <v>14</v>
      </c>
      <c r="H11" s="111">
        <v>7.8</v>
      </c>
      <c r="I11" s="109">
        <v>8.1</v>
      </c>
      <c r="J11" s="74">
        <v>19162538</v>
      </c>
      <c r="K11" s="75">
        <f t="shared" si="0"/>
        <v>0</v>
      </c>
      <c r="L11" s="76">
        <f t="shared" si="1"/>
        <v>8142</v>
      </c>
      <c r="M11" s="77">
        <v>16258</v>
      </c>
      <c r="N11" s="78">
        <f t="shared" si="2"/>
        <v>3072</v>
      </c>
      <c r="O11" s="79">
        <f t="shared" si="3"/>
        <v>11214</v>
      </c>
      <c r="P11" s="74">
        <v>5484899</v>
      </c>
      <c r="Q11" s="189">
        <v>11410</v>
      </c>
    </row>
    <row r="12" spans="1:17" ht="18" customHeight="1" x14ac:dyDescent="0.25">
      <c r="A12" s="39" t="s">
        <v>36</v>
      </c>
      <c r="B12" s="8">
        <v>7</v>
      </c>
      <c r="C12" s="24" t="s">
        <v>50</v>
      </c>
      <c r="D12" s="124">
        <v>0.29166666666666669</v>
      </c>
      <c r="E12" s="103">
        <v>1</v>
      </c>
      <c r="F12" s="109">
        <v>3</v>
      </c>
      <c r="G12" s="109">
        <v>15</v>
      </c>
      <c r="H12" s="111">
        <v>7.5</v>
      </c>
      <c r="I12" s="109">
        <v>8.1999999999999993</v>
      </c>
      <c r="J12" s="74">
        <v>19169464</v>
      </c>
      <c r="K12" s="75">
        <f t="shared" si="0"/>
        <v>6926</v>
      </c>
      <c r="L12" s="76">
        <f t="shared" si="1"/>
        <v>0</v>
      </c>
      <c r="M12" s="77">
        <v>19483</v>
      </c>
      <c r="N12" s="78">
        <f t="shared" si="2"/>
        <v>3225</v>
      </c>
      <c r="O12" s="79">
        <f t="shared" si="3"/>
        <v>10151</v>
      </c>
      <c r="P12" s="74">
        <v>5495925</v>
      </c>
      <c r="Q12" s="189">
        <v>11026</v>
      </c>
    </row>
    <row r="13" spans="1:17" ht="18" customHeight="1" x14ac:dyDescent="0.25">
      <c r="A13" s="21"/>
      <c r="B13" s="8">
        <v>8</v>
      </c>
      <c r="C13" s="24" t="s">
        <v>51</v>
      </c>
      <c r="D13" s="124">
        <v>0.29166666666666669</v>
      </c>
      <c r="E13" s="103">
        <v>1</v>
      </c>
      <c r="F13" s="109">
        <v>6</v>
      </c>
      <c r="G13" s="109">
        <v>15</v>
      </c>
      <c r="H13" s="111">
        <v>7.4</v>
      </c>
      <c r="I13" s="109">
        <v>8.5</v>
      </c>
      <c r="J13" s="74">
        <v>19177785</v>
      </c>
      <c r="K13" s="75">
        <f t="shared" si="0"/>
        <v>8321</v>
      </c>
      <c r="L13" s="76">
        <f t="shared" si="1"/>
        <v>0</v>
      </c>
      <c r="M13" s="77">
        <v>22722</v>
      </c>
      <c r="N13" s="78">
        <f t="shared" si="2"/>
        <v>3239</v>
      </c>
      <c r="O13" s="79">
        <f t="shared" si="3"/>
        <v>11560</v>
      </c>
      <c r="P13" s="74">
        <v>5508085</v>
      </c>
      <c r="Q13" s="189">
        <v>12160</v>
      </c>
    </row>
    <row r="14" spans="1:17" ht="18" customHeight="1" x14ac:dyDescent="0.25">
      <c r="A14" s="21"/>
      <c r="B14" s="8">
        <v>9</v>
      </c>
      <c r="C14" s="24" t="s">
        <v>52</v>
      </c>
      <c r="D14" s="124">
        <v>0.29166666666666669</v>
      </c>
      <c r="E14" s="103">
        <v>1</v>
      </c>
      <c r="F14" s="109">
        <v>2</v>
      </c>
      <c r="G14" s="109">
        <v>15</v>
      </c>
      <c r="H14" s="111">
        <v>7.5</v>
      </c>
      <c r="I14" s="109">
        <v>8.1999999999999993</v>
      </c>
      <c r="J14" s="74">
        <v>19185703</v>
      </c>
      <c r="K14" s="75">
        <f t="shared" si="0"/>
        <v>7918</v>
      </c>
      <c r="L14" s="76">
        <f t="shared" si="1"/>
        <v>0</v>
      </c>
      <c r="M14" s="77">
        <v>25916</v>
      </c>
      <c r="N14" s="78">
        <f t="shared" si="2"/>
        <v>3194</v>
      </c>
      <c r="O14" s="79">
        <f t="shared" si="3"/>
        <v>11112</v>
      </c>
      <c r="P14" s="74">
        <v>5520217</v>
      </c>
      <c r="Q14" s="189">
        <v>12132</v>
      </c>
    </row>
    <row r="15" spans="1:17" ht="18" customHeight="1" x14ac:dyDescent="0.25">
      <c r="A15" s="21"/>
      <c r="B15" s="8">
        <v>10</v>
      </c>
      <c r="C15" s="24" t="s">
        <v>53</v>
      </c>
      <c r="D15" s="124">
        <v>0.29166666666666669</v>
      </c>
      <c r="E15" s="103">
        <v>3</v>
      </c>
      <c r="F15" s="109">
        <v>3</v>
      </c>
      <c r="G15" s="109">
        <v>13</v>
      </c>
      <c r="H15" s="111">
        <v>7.6</v>
      </c>
      <c r="I15" s="109">
        <v>8.6999999999999993</v>
      </c>
      <c r="J15" s="74">
        <v>19198259</v>
      </c>
      <c r="K15" s="75">
        <f t="shared" si="0"/>
        <v>0</v>
      </c>
      <c r="L15" s="76">
        <f t="shared" si="1"/>
        <v>12556</v>
      </c>
      <c r="M15" s="77">
        <v>29208</v>
      </c>
      <c r="N15" s="78">
        <f t="shared" si="2"/>
        <v>3292</v>
      </c>
      <c r="O15" s="79">
        <f t="shared" si="3"/>
        <v>15848</v>
      </c>
      <c r="P15" s="74">
        <v>5537417</v>
      </c>
      <c r="Q15" s="189">
        <v>17200</v>
      </c>
    </row>
    <row r="16" spans="1:17" ht="18" customHeight="1" x14ac:dyDescent="0.25">
      <c r="A16" s="21"/>
      <c r="B16" s="8">
        <v>11</v>
      </c>
      <c r="C16" s="24" t="s">
        <v>47</v>
      </c>
      <c r="D16" s="124">
        <v>0.29166666666666669</v>
      </c>
      <c r="E16" s="103">
        <v>7</v>
      </c>
      <c r="F16" s="109">
        <v>-1</v>
      </c>
      <c r="G16" s="109">
        <v>14</v>
      </c>
      <c r="H16" s="111">
        <v>8.1</v>
      </c>
      <c r="I16" s="109">
        <v>8.6</v>
      </c>
      <c r="J16" s="74">
        <v>19209881</v>
      </c>
      <c r="K16" s="75">
        <f t="shared" si="0"/>
        <v>0</v>
      </c>
      <c r="L16" s="76">
        <f t="shared" si="1"/>
        <v>11622</v>
      </c>
      <c r="M16" s="77">
        <v>32351</v>
      </c>
      <c r="N16" s="78">
        <f t="shared" si="2"/>
        <v>3143</v>
      </c>
      <c r="O16" s="79">
        <f t="shared" si="3"/>
        <v>14765</v>
      </c>
      <c r="P16" s="74">
        <v>5553174</v>
      </c>
      <c r="Q16" s="189">
        <v>15757</v>
      </c>
    </row>
    <row r="17" spans="1:17" ht="18" customHeight="1" x14ac:dyDescent="0.25">
      <c r="A17" s="21"/>
      <c r="B17" s="8">
        <v>12</v>
      </c>
      <c r="C17" s="24" t="s">
        <v>48</v>
      </c>
      <c r="D17" s="124">
        <v>0.29166666666666669</v>
      </c>
      <c r="E17" s="103">
        <v>1</v>
      </c>
      <c r="F17" s="109">
        <v>2</v>
      </c>
      <c r="G17" s="109">
        <v>14</v>
      </c>
      <c r="H17" s="111">
        <v>7.9</v>
      </c>
      <c r="I17" s="109">
        <v>8.6</v>
      </c>
      <c r="J17" s="74">
        <v>19217555</v>
      </c>
      <c r="K17" s="75">
        <f t="shared" si="0"/>
        <v>7674</v>
      </c>
      <c r="L17" s="76">
        <f t="shared" si="1"/>
        <v>0</v>
      </c>
      <c r="M17" s="77">
        <v>35456</v>
      </c>
      <c r="N17" s="78">
        <f t="shared" si="2"/>
        <v>3105</v>
      </c>
      <c r="O17" s="79">
        <f t="shared" si="3"/>
        <v>10779</v>
      </c>
      <c r="P17" s="74">
        <v>5564996</v>
      </c>
      <c r="Q17" s="189">
        <v>11822</v>
      </c>
    </row>
    <row r="18" spans="1:17" ht="18" customHeight="1" x14ac:dyDescent="0.25">
      <c r="A18" s="21"/>
      <c r="B18" s="8">
        <v>13</v>
      </c>
      <c r="C18" s="24" t="s">
        <v>49</v>
      </c>
      <c r="D18" s="124">
        <v>0.29166666666666669</v>
      </c>
      <c r="E18" s="103">
        <v>1</v>
      </c>
      <c r="F18" s="109">
        <v>-1</v>
      </c>
      <c r="G18" s="109">
        <v>14</v>
      </c>
      <c r="H18" s="111">
        <v>7.5</v>
      </c>
      <c r="I18" s="109">
        <v>7.9</v>
      </c>
      <c r="J18" s="74">
        <v>19224697</v>
      </c>
      <c r="K18" s="75">
        <f t="shared" si="0"/>
        <v>7142</v>
      </c>
      <c r="L18" s="76">
        <f t="shared" si="1"/>
        <v>0</v>
      </c>
      <c r="M18" s="77">
        <v>38610</v>
      </c>
      <c r="N18" s="78">
        <f t="shared" si="2"/>
        <v>3154</v>
      </c>
      <c r="O18" s="79">
        <f t="shared" si="3"/>
        <v>10296</v>
      </c>
      <c r="P18" s="74">
        <v>5575978</v>
      </c>
      <c r="Q18" s="189">
        <v>10982</v>
      </c>
    </row>
    <row r="19" spans="1:17" ht="18" customHeight="1" x14ac:dyDescent="0.25">
      <c r="A19" s="21"/>
      <c r="B19" s="8">
        <v>14</v>
      </c>
      <c r="C19" s="24" t="s">
        <v>50</v>
      </c>
      <c r="D19" s="124">
        <v>0.29166666666666669</v>
      </c>
      <c r="E19" s="103">
        <v>3</v>
      </c>
      <c r="F19" s="109">
        <v>1</v>
      </c>
      <c r="G19" s="109">
        <v>13</v>
      </c>
      <c r="H19" s="111">
        <v>7.4</v>
      </c>
      <c r="I19" s="109">
        <v>8.8000000000000007</v>
      </c>
      <c r="J19" s="74">
        <v>19232858</v>
      </c>
      <c r="K19" s="75">
        <f t="shared" si="0"/>
        <v>0</v>
      </c>
      <c r="L19" s="76">
        <f t="shared" si="1"/>
        <v>8161</v>
      </c>
      <c r="M19" s="77">
        <v>41842</v>
      </c>
      <c r="N19" s="78">
        <f t="shared" si="2"/>
        <v>3232</v>
      </c>
      <c r="O19" s="79">
        <f t="shared" si="3"/>
        <v>11393</v>
      </c>
      <c r="P19" s="74">
        <v>5588510</v>
      </c>
      <c r="Q19" s="189">
        <v>12532</v>
      </c>
    </row>
    <row r="20" spans="1:17" ht="18" customHeight="1" x14ac:dyDescent="0.25">
      <c r="A20" s="21"/>
      <c r="B20" s="8">
        <v>15</v>
      </c>
      <c r="C20" s="24" t="s">
        <v>51</v>
      </c>
      <c r="D20" s="124">
        <v>0.29166666666666669</v>
      </c>
      <c r="E20" s="103">
        <v>3</v>
      </c>
      <c r="F20" s="109">
        <v>2</v>
      </c>
      <c r="G20" s="109">
        <v>14</v>
      </c>
      <c r="H20" s="111">
        <v>7.7</v>
      </c>
      <c r="I20" s="109">
        <v>8.6</v>
      </c>
      <c r="J20" s="74">
        <v>19255940</v>
      </c>
      <c r="K20" s="75">
        <f t="shared" si="0"/>
        <v>0</v>
      </c>
      <c r="L20" s="76">
        <f t="shared" si="1"/>
        <v>23082</v>
      </c>
      <c r="M20" s="77">
        <v>45169</v>
      </c>
      <c r="N20" s="78">
        <f t="shared" si="2"/>
        <v>3327</v>
      </c>
      <c r="O20" s="79">
        <f t="shared" si="3"/>
        <v>26409</v>
      </c>
      <c r="P20" s="74">
        <v>5616540</v>
      </c>
      <c r="Q20" s="189">
        <v>28030</v>
      </c>
    </row>
    <row r="21" spans="1:17" ht="18" customHeight="1" x14ac:dyDescent="0.25">
      <c r="A21" s="21"/>
      <c r="B21" s="8">
        <v>16</v>
      </c>
      <c r="C21" s="24" t="s">
        <v>52</v>
      </c>
      <c r="D21" s="124">
        <v>0.29166666666666669</v>
      </c>
      <c r="E21" s="103">
        <v>7</v>
      </c>
      <c r="F21" s="109">
        <v>1</v>
      </c>
      <c r="G21" s="109">
        <v>14</v>
      </c>
      <c r="H21" s="111">
        <v>7.4</v>
      </c>
      <c r="I21" s="109">
        <v>8</v>
      </c>
      <c r="J21" s="74">
        <v>19266160</v>
      </c>
      <c r="K21" s="75">
        <f t="shared" si="0"/>
        <v>0</v>
      </c>
      <c r="L21" s="76">
        <f t="shared" si="1"/>
        <v>10220</v>
      </c>
      <c r="M21" s="77">
        <v>48421</v>
      </c>
      <c r="N21" s="78">
        <f t="shared" si="2"/>
        <v>3252</v>
      </c>
      <c r="O21" s="79">
        <f t="shared" si="3"/>
        <v>13472</v>
      </c>
      <c r="P21" s="74">
        <v>5631189</v>
      </c>
      <c r="Q21" s="189">
        <v>14649</v>
      </c>
    </row>
    <row r="22" spans="1:17" ht="18" customHeight="1" x14ac:dyDescent="0.25">
      <c r="A22" s="21"/>
      <c r="B22" s="8">
        <v>17</v>
      </c>
      <c r="C22" s="24" t="s">
        <v>53</v>
      </c>
      <c r="D22" s="124">
        <v>0.29166666666666669</v>
      </c>
      <c r="E22" s="103">
        <v>3</v>
      </c>
      <c r="F22" s="109">
        <v>3</v>
      </c>
      <c r="G22" s="109">
        <v>14</v>
      </c>
      <c r="H22" s="111">
        <v>7.7</v>
      </c>
      <c r="I22" s="109">
        <v>8.4</v>
      </c>
      <c r="J22" s="74">
        <v>19274697</v>
      </c>
      <c r="K22" s="75">
        <f t="shared" si="0"/>
        <v>0</v>
      </c>
      <c r="L22" s="76">
        <f t="shared" si="1"/>
        <v>8537</v>
      </c>
      <c r="M22" s="77">
        <v>51608</v>
      </c>
      <c r="N22" s="78">
        <f t="shared" si="2"/>
        <v>3187</v>
      </c>
      <c r="O22" s="79">
        <f t="shared" si="3"/>
        <v>11724</v>
      </c>
      <c r="P22" s="74">
        <v>5643345</v>
      </c>
      <c r="Q22" s="189">
        <v>12156</v>
      </c>
    </row>
    <row r="23" spans="1:17" ht="18" customHeight="1" x14ac:dyDescent="0.25">
      <c r="A23" s="21"/>
      <c r="B23" s="8">
        <v>18</v>
      </c>
      <c r="C23" s="24" t="s">
        <v>47</v>
      </c>
      <c r="D23" s="124">
        <v>0.29166666666666669</v>
      </c>
      <c r="E23" s="103">
        <v>7</v>
      </c>
      <c r="F23" s="109">
        <v>2</v>
      </c>
      <c r="G23" s="109">
        <v>14</v>
      </c>
      <c r="H23" s="111">
        <v>8</v>
      </c>
      <c r="I23" s="109">
        <v>8.6</v>
      </c>
      <c r="J23" s="74">
        <v>19288714</v>
      </c>
      <c r="K23" s="75">
        <f t="shared" si="0"/>
        <v>0</v>
      </c>
      <c r="L23" s="76">
        <f t="shared" si="1"/>
        <v>14017</v>
      </c>
      <c r="M23" s="77">
        <v>54829</v>
      </c>
      <c r="N23" s="78">
        <f t="shared" si="2"/>
        <v>3221</v>
      </c>
      <c r="O23" s="79">
        <f t="shared" si="3"/>
        <v>17238</v>
      </c>
      <c r="P23" s="74">
        <v>5662664</v>
      </c>
      <c r="Q23" s="189">
        <v>19319</v>
      </c>
    </row>
    <row r="24" spans="1:17" ht="18" customHeight="1" x14ac:dyDescent="0.25">
      <c r="A24" s="21"/>
      <c r="B24" s="8">
        <v>19</v>
      </c>
      <c r="C24" s="24" t="s">
        <v>48</v>
      </c>
      <c r="D24" s="124">
        <v>0.29166666666666669</v>
      </c>
      <c r="E24" s="103">
        <v>1</v>
      </c>
      <c r="F24" s="109">
        <v>2</v>
      </c>
      <c r="G24" s="109">
        <v>14</v>
      </c>
      <c r="H24" s="111">
        <v>7.7</v>
      </c>
      <c r="I24" s="109">
        <v>8.1999999999999993</v>
      </c>
      <c r="J24" s="74">
        <v>19295939</v>
      </c>
      <c r="K24" s="75">
        <f t="shared" si="0"/>
        <v>7225</v>
      </c>
      <c r="L24" s="76">
        <f t="shared" si="1"/>
        <v>0</v>
      </c>
      <c r="M24" s="77">
        <v>58014</v>
      </c>
      <c r="N24" s="78">
        <f t="shared" si="2"/>
        <v>3185</v>
      </c>
      <c r="O24" s="79">
        <f t="shared" si="3"/>
        <v>10410</v>
      </c>
      <c r="P24" s="74">
        <v>5673719</v>
      </c>
      <c r="Q24" s="189">
        <v>11055</v>
      </c>
    </row>
    <row r="25" spans="1:17" ht="18" customHeight="1" x14ac:dyDescent="0.25">
      <c r="A25" s="21"/>
      <c r="B25" s="8">
        <v>20</v>
      </c>
      <c r="C25" s="24" t="s">
        <v>49</v>
      </c>
      <c r="D25" s="124">
        <v>0.29166666666666669</v>
      </c>
      <c r="E25" s="103">
        <v>1</v>
      </c>
      <c r="F25" s="109">
        <v>2</v>
      </c>
      <c r="G25" s="109">
        <v>14</v>
      </c>
      <c r="H25" s="111">
        <v>7.6</v>
      </c>
      <c r="I25" s="109">
        <v>8.5</v>
      </c>
      <c r="J25" s="74">
        <v>19302978</v>
      </c>
      <c r="K25" s="75">
        <f t="shared" si="0"/>
        <v>7039</v>
      </c>
      <c r="L25" s="76">
        <f t="shared" si="1"/>
        <v>0</v>
      </c>
      <c r="M25" s="77">
        <v>61175</v>
      </c>
      <c r="N25" s="78">
        <f t="shared" si="2"/>
        <v>3161</v>
      </c>
      <c r="O25" s="79">
        <f t="shared" si="3"/>
        <v>10200</v>
      </c>
      <c r="P25" s="74">
        <v>5684740</v>
      </c>
      <c r="Q25" s="189">
        <v>11021</v>
      </c>
    </row>
    <row r="26" spans="1:17" ht="18" customHeight="1" x14ac:dyDescent="0.25">
      <c r="A26" s="21"/>
      <c r="B26" s="8">
        <v>21</v>
      </c>
      <c r="C26" s="24" t="s">
        <v>50</v>
      </c>
      <c r="D26" s="124">
        <v>0.29166666666666669</v>
      </c>
      <c r="E26" s="103">
        <v>3</v>
      </c>
      <c r="F26" s="109">
        <v>2</v>
      </c>
      <c r="G26" s="109">
        <v>13</v>
      </c>
      <c r="H26" s="111">
        <v>7.6</v>
      </c>
      <c r="I26" s="109">
        <v>8.3000000000000007</v>
      </c>
      <c r="J26" s="74">
        <v>19315056</v>
      </c>
      <c r="K26" s="75">
        <f t="shared" si="0"/>
        <v>0</v>
      </c>
      <c r="L26" s="76">
        <f t="shared" si="1"/>
        <v>12078</v>
      </c>
      <c r="M26" s="77">
        <v>64502</v>
      </c>
      <c r="N26" s="78">
        <v>3327</v>
      </c>
      <c r="O26" s="79">
        <f t="shared" si="3"/>
        <v>15405</v>
      </c>
      <c r="P26" s="74">
        <v>5701421</v>
      </c>
      <c r="Q26" s="189">
        <v>16681</v>
      </c>
    </row>
    <row r="27" spans="1:17" ht="18" customHeight="1" x14ac:dyDescent="0.25">
      <c r="A27" s="21"/>
      <c r="B27" s="8">
        <v>22</v>
      </c>
      <c r="C27" s="24" t="s">
        <v>51</v>
      </c>
      <c r="D27" s="124">
        <v>0.29166666666666669</v>
      </c>
      <c r="E27" s="103">
        <v>7</v>
      </c>
      <c r="F27" s="109">
        <v>3</v>
      </c>
      <c r="G27" s="109">
        <v>15</v>
      </c>
      <c r="H27" s="111">
        <v>7.5</v>
      </c>
      <c r="I27" s="109">
        <v>8</v>
      </c>
      <c r="J27" s="74">
        <v>19328100</v>
      </c>
      <c r="K27" s="75">
        <f t="shared" si="0"/>
        <v>0</v>
      </c>
      <c r="L27" s="76">
        <f t="shared" si="1"/>
        <v>13044</v>
      </c>
      <c r="M27" s="77">
        <v>67979</v>
      </c>
      <c r="N27" s="78">
        <f t="shared" si="2"/>
        <v>3477</v>
      </c>
      <c r="O27" s="79">
        <f t="shared" si="3"/>
        <v>16521</v>
      </c>
      <c r="P27" s="74">
        <v>5719326</v>
      </c>
      <c r="Q27" s="189">
        <v>17905</v>
      </c>
    </row>
    <row r="28" spans="1:17" ht="18" customHeight="1" x14ac:dyDescent="0.25">
      <c r="A28" s="21"/>
      <c r="B28" s="8">
        <v>23</v>
      </c>
      <c r="C28" s="24" t="s">
        <v>52</v>
      </c>
      <c r="D28" s="124">
        <v>0.29166666666666669</v>
      </c>
      <c r="E28" s="103">
        <v>1</v>
      </c>
      <c r="F28" s="109">
        <v>2</v>
      </c>
      <c r="G28" s="109">
        <v>15</v>
      </c>
      <c r="H28" s="111">
        <v>7.6</v>
      </c>
      <c r="I28" s="109">
        <v>8.1</v>
      </c>
      <c r="J28" s="74">
        <v>19336656</v>
      </c>
      <c r="K28" s="75">
        <f t="shared" si="0"/>
        <v>8556</v>
      </c>
      <c r="L28" s="76">
        <f t="shared" si="1"/>
        <v>0</v>
      </c>
      <c r="M28" s="77">
        <v>71338</v>
      </c>
      <c r="N28" s="78">
        <f t="shared" si="2"/>
        <v>3359</v>
      </c>
      <c r="O28" s="79">
        <f t="shared" si="3"/>
        <v>11915</v>
      </c>
      <c r="P28" s="74">
        <v>5732287</v>
      </c>
      <c r="Q28" s="189">
        <v>12961</v>
      </c>
    </row>
    <row r="29" spans="1:17" ht="18" customHeight="1" x14ac:dyDescent="0.25">
      <c r="A29" s="21"/>
      <c r="B29" s="8">
        <v>24</v>
      </c>
      <c r="C29" s="24" t="s">
        <v>53</v>
      </c>
      <c r="D29" s="124">
        <v>0.29166666666666669</v>
      </c>
      <c r="E29" s="137">
        <v>3</v>
      </c>
      <c r="F29" s="109">
        <v>2</v>
      </c>
      <c r="G29" s="109">
        <v>14</v>
      </c>
      <c r="H29" s="111">
        <v>7.5</v>
      </c>
      <c r="I29" s="109">
        <v>8</v>
      </c>
      <c r="J29" s="74">
        <v>19345904</v>
      </c>
      <c r="K29" s="75">
        <f t="shared" si="0"/>
        <v>0</v>
      </c>
      <c r="L29" s="76">
        <f t="shared" si="1"/>
        <v>9248</v>
      </c>
      <c r="M29" s="77">
        <v>74595</v>
      </c>
      <c r="N29" s="78">
        <f t="shared" si="2"/>
        <v>3257</v>
      </c>
      <c r="O29" s="79">
        <f t="shared" si="3"/>
        <v>12505</v>
      </c>
      <c r="P29" s="74">
        <v>5745725</v>
      </c>
      <c r="Q29" s="189">
        <v>13438</v>
      </c>
    </row>
    <row r="30" spans="1:17" ht="18" customHeight="1" x14ac:dyDescent="0.25">
      <c r="A30" s="21"/>
      <c r="B30" s="8">
        <v>25</v>
      </c>
      <c r="C30" s="24" t="s">
        <v>47</v>
      </c>
      <c r="D30" s="124">
        <v>0.29166666666666669</v>
      </c>
      <c r="E30" s="103">
        <v>7</v>
      </c>
      <c r="F30" s="109">
        <v>1</v>
      </c>
      <c r="G30" s="109">
        <v>14</v>
      </c>
      <c r="H30" s="111">
        <v>7.7</v>
      </c>
      <c r="I30" s="109">
        <v>7.9</v>
      </c>
      <c r="J30" s="74">
        <v>19355728</v>
      </c>
      <c r="K30" s="75">
        <f t="shared" si="0"/>
        <v>0</v>
      </c>
      <c r="L30" s="76">
        <f t="shared" si="1"/>
        <v>9824</v>
      </c>
      <c r="M30" s="77">
        <v>77909</v>
      </c>
      <c r="N30" s="78">
        <f t="shared" si="2"/>
        <v>3314</v>
      </c>
      <c r="O30" s="79">
        <f t="shared" si="3"/>
        <v>13138</v>
      </c>
      <c r="P30" s="74">
        <v>5759960</v>
      </c>
      <c r="Q30" s="189">
        <v>14235</v>
      </c>
    </row>
    <row r="31" spans="1:17" ht="18" customHeight="1" x14ac:dyDescent="0.25">
      <c r="A31" s="21"/>
      <c r="B31" s="8">
        <v>26</v>
      </c>
      <c r="C31" s="24" t="s">
        <v>48</v>
      </c>
      <c r="D31" s="124">
        <v>0.29166666666666669</v>
      </c>
      <c r="E31" s="103">
        <v>1</v>
      </c>
      <c r="F31" s="109">
        <v>1</v>
      </c>
      <c r="G31" s="109">
        <v>13</v>
      </c>
      <c r="H31" s="111">
        <v>7.6</v>
      </c>
      <c r="I31" s="109">
        <v>8.4</v>
      </c>
      <c r="J31" s="74">
        <v>19363364</v>
      </c>
      <c r="K31" s="75">
        <f t="shared" si="0"/>
        <v>7636</v>
      </c>
      <c r="L31" s="76">
        <f t="shared" si="1"/>
        <v>0</v>
      </c>
      <c r="M31" s="77">
        <v>81110</v>
      </c>
      <c r="N31" s="78">
        <f t="shared" si="2"/>
        <v>3201</v>
      </c>
      <c r="O31" s="79">
        <f t="shared" si="3"/>
        <v>10837</v>
      </c>
      <c r="P31" s="74">
        <v>5771697</v>
      </c>
      <c r="Q31" s="189">
        <v>11737</v>
      </c>
    </row>
    <row r="32" spans="1:17" ht="18" customHeight="1" x14ac:dyDescent="0.25">
      <c r="A32" s="21"/>
      <c r="B32" s="8">
        <v>27</v>
      </c>
      <c r="C32" s="24" t="s">
        <v>49</v>
      </c>
      <c r="D32" s="124">
        <v>0.29166666666666669</v>
      </c>
      <c r="E32" s="103">
        <v>5</v>
      </c>
      <c r="F32" s="109">
        <v>1</v>
      </c>
      <c r="G32" s="110">
        <v>13</v>
      </c>
      <c r="H32" s="111">
        <v>8</v>
      </c>
      <c r="I32" s="109">
        <v>8.6</v>
      </c>
      <c r="J32" s="74">
        <v>19377143</v>
      </c>
      <c r="K32" s="75"/>
      <c r="L32" s="76">
        <v>13779</v>
      </c>
      <c r="M32" s="77">
        <v>84261</v>
      </c>
      <c r="N32" s="78">
        <f t="shared" si="2"/>
        <v>3151</v>
      </c>
      <c r="O32" s="79">
        <f t="shared" si="3"/>
        <v>16930</v>
      </c>
      <c r="P32" s="74">
        <v>5789656</v>
      </c>
      <c r="Q32" s="189">
        <v>17959</v>
      </c>
    </row>
    <row r="33" spans="1:17" ht="18" customHeight="1" x14ac:dyDescent="0.25">
      <c r="A33" s="21"/>
      <c r="B33" s="8">
        <v>28</v>
      </c>
      <c r="C33" s="24" t="s">
        <v>50</v>
      </c>
      <c r="D33" s="124">
        <v>0.29166666666666669</v>
      </c>
      <c r="E33" s="103">
        <v>6</v>
      </c>
      <c r="F33" s="109">
        <v>-2</v>
      </c>
      <c r="G33" s="110">
        <v>14</v>
      </c>
      <c r="H33" s="111">
        <v>7.6</v>
      </c>
      <c r="I33" s="109">
        <v>8.1999999999999993</v>
      </c>
      <c r="J33" s="74">
        <v>19391401</v>
      </c>
      <c r="K33" s="75">
        <f t="shared" si="0"/>
        <v>0</v>
      </c>
      <c r="L33" s="76">
        <f t="shared" si="1"/>
        <v>14258</v>
      </c>
      <c r="M33" s="77">
        <v>87557</v>
      </c>
      <c r="N33" s="78">
        <f t="shared" si="2"/>
        <v>3296</v>
      </c>
      <c r="O33" s="79">
        <f t="shared" si="3"/>
        <v>17554</v>
      </c>
      <c r="P33" s="74">
        <v>5808697</v>
      </c>
      <c r="Q33" s="189">
        <v>19041</v>
      </c>
    </row>
    <row r="34" spans="1:17" ht="18" customHeight="1" x14ac:dyDescent="0.25">
      <c r="A34" s="21"/>
      <c r="B34" s="8">
        <v>29</v>
      </c>
      <c r="C34" s="24" t="s">
        <v>51</v>
      </c>
      <c r="D34" s="124">
        <v>0.29166666666666669</v>
      </c>
      <c r="E34" s="103">
        <v>1</v>
      </c>
      <c r="F34" s="109">
        <v>-1</v>
      </c>
      <c r="G34" s="110">
        <v>14</v>
      </c>
      <c r="H34" s="111">
        <v>7.6</v>
      </c>
      <c r="I34" s="109">
        <v>8.1</v>
      </c>
      <c r="J34" s="74">
        <v>19400451</v>
      </c>
      <c r="K34" s="75">
        <f t="shared" si="0"/>
        <v>9050</v>
      </c>
      <c r="L34" s="76">
        <f t="shared" si="1"/>
        <v>0</v>
      </c>
      <c r="M34" s="77">
        <v>90870</v>
      </c>
      <c r="N34" s="78">
        <f t="shared" si="2"/>
        <v>3313</v>
      </c>
      <c r="O34" s="79">
        <f t="shared" si="3"/>
        <v>12363</v>
      </c>
      <c r="P34" s="74">
        <v>5822020</v>
      </c>
      <c r="Q34" s="189">
        <v>13323</v>
      </c>
    </row>
    <row r="35" spans="1:17" ht="18" customHeight="1" x14ac:dyDescent="0.25">
      <c r="A35" s="21"/>
      <c r="B35" s="8">
        <v>30</v>
      </c>
      <c r="C35" s="24" t="s">
        <v>52</v>
      </c>
      <c r="D35" s="124">
        <v>0.29166666666666669</v>
      </c>
      <c r="E35" s="103">
        <v>1</v>
      </c>
      <c r="F35" s="109">
        <v>-2</v>
      </c>
      <c r="G35" s="110">
        <v>14</v>
      </c>
      <c r="H35" s="111">
        <v>7.6</v>
      </c>
      <c r="I35" s="109">
        <v>8</v>
      </c>
      <c r="J35" s="74">
        <v>19409003</v>
      </c>
      <c r="K35" s="75">
        <f t="shared" si="0"/>
        <v>8552</v>
      </c>
      <c r="L35" s="76">
        <f t="shared" si="1"/>
        <v>0</v>
      </c>
      <c r="M35" s="77">
        <v>94231</v>
      </c>
      <c r="N35" s="78">
        <f t="shared" si="2"/>
        <v>3361</v>
      </c>
      <c r="O35" s="79">
        <f t="shared" si="3"/>
        <v>11913</v>
      </c>
      <c r="P35" s="74">
        <v>5835043</v>
      </c>
      <c r="Q35" s="189">
        <v>13023</v>
      </c>
    </row>
    <row r="36" spans="1:17" ht="18" customHeight="1" x14ac:dyDescent="0.25">
      <c r="A36" s="21"/>
      <c r="B36" s="8">
        <v>31</v>
      </c>
      <c r="C36" s="24" t="s">
        <v>53</v>
      </c>
      <c r="D36" s="124">
        <v>0.29166666666666669</v>
      </c>
      <c r="E36" s="103">
        <v>1</v>
      </c>
      <c r="F36" s="109">
        <v>-1</v>
      </c>
      <c r="G36" s="110">
        <v>14</v>
      </c>
      <c r="H36" s="111">
        <v>7.7</v>
      </c>
      <c r="I36" s="109">
        <v>9</v>
      </c>
      <c r="J36" s="74">
        <v>19417216</v>
      </c>
      <c r="K36" s="75">
        <v>8213</v>
      </c>
      <c r="L36" s="76">
        <f t="shared" si="1"/>
        <v>0</v>
      </c>
      <c r="M36" s="77">
        <v>97545</v>
      </c>
      <c r="N36" s="78">
        <f t="shared" si="2"/>
        <v>3314</v>
      </c>
      <c r="O36" s="79">
        <f t="shared" si="3"/>
        <v>11527</v>
      </c>
      <c r="P36" s="74">
        <v>5847613</v>
      </c>
      <c r="Q36" s="189">
        <v>12570</v>
      </c>
    </row>
    <row r="37" spans="1:17" ht="18" customHeight="1" thickBot="1" x14ac:dyDescent="0.3">
      <c r="A37" s="21"/>
      <c r="B37" s="10"/>
      <c r="C37" s="105"/>
      <c r="D37" s="105"/>
      <c r="E37" s="104"/>
      <c r="F37" s="112"/>
      <c r="G37" s="113"/>
      <c r="H37" s="114"/>
      <c r="I37" s="112"/>
      <c r="J37" s="80"/>
      <c r="K37" s="81"/>
      <c r="L37" s="76"/>
      <c r="M37" s="82"/>
      <c r="N37" s="83"/>
      <c r="O37" s="84"/>
      <c r="P37" s="80"/>
      <c r="Q37" s="190"/>
    </row>
    <row r="38" spans="1:17" ht="18" customHeight="1" thickBot="1" x14ac:dyDescent="0.3">
      <c r="A38" s="18" t="s">
        <v>22</v>
      </c>
      <c r="B38" s="9"/>
      <c r="C38" s="7"/>
      <c r="D38" s="7"/>
      <c r="E38" s="7"/>
      <c r="F38" s="58"/>
      <c r="G38" s="59"/>
      <c r="H38" s="60"/>
      <c r="I38" s="61"/>
      <c r="J38" s="68"/>
      <c r="K38" s="69">
        <f>SUM(K6:K36)</f>
        <v>119571</v>
      </c>
      <c r="L38" s="70">
        <f>SUM(L6:L36)</f>
        <v>180387</v>
      </c>
      <c r="M38" s="68"/>
      <c r="N38" s="70">
        <f>SUM(N6:N36)+M6</f>
        <v>101045</v>
      </c>
      <c r="O38" s="85">
        <f>SUM(O6:O36)+M6</f>
        <v>401003</v>
      </c>
      <c r="P38" s="68"/>
      <c r="Q38" s="188">
        <f>SUM(Q6:Q36)</f>
        <v>430948</v>
      </c>
    </row>
    <row r="39" spans="1:17" ht="18" customHeight="1" thickBot="1" x14ac:dyDescent="0.3">
      <c r="A39" s="17" t="s">
        <v>29</v>
      </c>
      <c r="B39" s="4"/>
      <c r="C39" s="5"/>
      <c r="D39" s="5"/>
      <c r="E39" s="5"/>
      <c r="F39" s="62">
        <f>MIN(F6:F36)</f>
        <v>-5</v>
      </c>
      <c r="G39" s="63">
        <f>MIN(G6:G36)</f>
        <v>13</v>
      </c>
      <c r="H39" s="64">
        <f>MIN(H6:H36)</f>
        <v>7.1</v>
      </c>
      <c r="I39" s="64">
        <f>MIN(I6:I36)</f>
        <v>7.6</v>
      </c>
      <c r="J39" s="74"/>
      <c r="K39" s="75"/>
      <c r="L39" s="76"/>
      <c r="M39" s="74"/>
      <c r="N39" s="86">
        <f>MIN(N6:N36)</f>
        <v>2936</v>
      </c>
      <c r="O39" s="87">
        <f>MIN(O6:O36)</f>
        <v>8219</v>
      </c>
      <c r="P39" s="88"/>
      <c r="Q39" s="191">
        <f>MIN(Q6:Q36)</f>
        <v>8259</v>
      </c>
    </row>
    <row r="40" spans="1:17" ht="18" customHeight="1" thickBot="1" x14ac:dyDescent="0.3">
      <c r="A40" s="17" t="s">
        <v>30</v>
      </c>
      <c r="B40" s="4"/>
      <c r="C40" s="5"/>
      <c r="D40" s="5"/>
      <c r="E40" s="5"/>
      <c r="F40" s="62">
        <f>MAX(F6:F36)</f>
        <v>6</v>
      </c>
      <c r="G40" s="63">
        <f>MAX(G6:G36)</f>
        <v>15</v>
      </c>
      <c r="H40" s="64">
        <f>MAX(H6:H36)</f>
        <v>8.1</v>
      </c>
      <c r="I40" s="64">
        <f>MAX(I6:I36)</f>
        <v>9</v>
      </c>
      <c r="J40" s="74"/>
      <c r="K40" s="75"/>
      <c r="L40" s="76"/>
      <c r="M40" s="74"/>
      <c r="N40" s="86">
        <f>MAX(N6:N36)</f>
        <v>3500</v>
      </c>
      <c r="O40" s="87">
        <f>MAX(O6:O36)</f>
        <v>26409</v>
      </c>
      <c r="P40" s="88"/>
      <c r="Q40" s="191">
        <f>MAX(Q6:Q36)</f>
        <v>28030</v>
      </c>
    </row>
    <row r="41" spans="1:17" ht="18" customHeight="1" thickBot="1" x14ac:dyDescent="0.3">
      <c r="A41" s="17" t="s">
        <v>23</v>
      </c>
      <c r="B41" s="19"/>
      <c r="C41" s="20"/>
      <c r="D41" s="20"/>
      <c r="E41" s="20"/>
      <c r="F41" s="65">
        <f>SUM(F6:F36)/COUNT(E6:E36)</f>
        <v>0.93548387096774188</v>
      </c>
      <c r="G41" s="66">
        <f>SUM(G6:G36)/COUNT(E6:E36)</f>
        <v>14</v>
      </c>
      <c r="H41" s="67">
        <f>SUM(H6:H36)/COUNT(E6:E36)</f>
        <v>7.6096774193548358</v>
      </c>
      <c r="I41" s="67">
        <f>SUM(I6:I36)/COUNT(E6:E36)</f>
        <v>8.3032258064516125</v>
      </c>
      <c r="J41" s="89"/>
      <c r="K41" s="90"/>
      <c r="L41" s="91"/>
      <c r="M41" s="89"/>
      <c r="N41" s="92">
        <f>SUM(N6:N36)/COUNT(E6:E36)</f>
        <v>3237.5483870967741</v>
      </c>
      <c r="O41" s="93">
        <f>SUM(O6:O36)/COUNT(E6:E36)</f>
        <v>12913.612903225807</v>
      </c>
      <c r="P41" s="94"/>
      <c r="Q41" s="192">
        <f>SUM(Q6:Q36)/COUNT(E6:E36)</f>
        <v>13901.548387096775</v>
      </c>
    </row>
    <row r="42" spans="1:17" ht="17.25" customHeight="1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56"/>
      <c r="K42" s="11"/>
      <c r="L42" s="11"/>
      <c r="M42" s="11"/>
      <c r="N42" s="11"/>
      <c r="O42" s="11"/>
      <c r="P42" s="11"/>
      <c r="Q42" s="193"/>
    </row>
    <row r="43" spans="1:17" x14ac:dyDescent="0.25">
      <c r="A43" s="21"/>
      <c r="B43" s="11"/>
      <c r="C43" s="11" t="s">
        <v>24</v>
      </c>
      <c r="D43" s="11"/>
      <c r="E43" s="3">
        <f>SUM(M50:M80)</f>
        <v>15</v>
      </c>
      <c r="F43" s="11"/>
      <c r="G43" s="11"/>
      <c r="H43" s="11"/>
      <c r="I43" s="11"/>
      <c r="J43" s="11" t="s">
        <v>25</v>
      </c>
      <c r="K43" s="53">
        <f>SUM(J50:J80)</f>
        <v>16</v>
      </c>
      <c r="L43" s="11"/>
      <c r="M43" s="11"/>
      <c r="N43" s="11"/>
      <c r="O43" s="11"/>
      <c r="P43" s="11"/>
      <c r="Q43" s="193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93"/>
    </row>
    <row r="45" spans="1:17" x14ac:dyDescent="0.25">
      <c r="A45" s="21"/>
      <c r="B45" s="11"/>
      <c r="C45" s="3" t="s">
        <v>26</v>
      </c>
      <c r="D45" s="163">
        <f>O45-K45</f>
        <v>69252.625</v>
      </c>
      <c r="E45" s="164"/>
      <c r="F45" s="164"/>
      <c r="G45" s="11" t="s">
        <v>15</v>
      </c>
      <c r="H45" s="11"/>
      <c r="I45" s="11"/>
      <c r="J45" s="3" t="s">
        <v>37</v>
      </c>
      <c r="K45" s="132">
        <f>(SUM(H50:I80)/(K43))*(K43+E43)</f>
        <v>331750.375</v>
      </c>
      <c r="L45" s="11" t="s">
        <v>15</v>
      </c>
      <c r="M45" s="3" t="s">
        <v>38</v>
      </c>
      <c r="N45" s="3"/>
      <c r="O45" s="165">
        <f>O38</f>
        <v>401003</v>
      </c>
      <c r="P45" s="165"/>
      <c r="Q45" s="193" t="s">
        <v>15</v>
      </c>
    </row>
    <row r="46" spans="1:17" ht="11.45" customHeight="1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194"/>
    </row>
    <row r="48" spans="1:17" x14ac:dyDescent="0.25">
      <c r="H48" s="127"/>
      <c r="I48" s="127"/>
      <c r="J48" s="127"/>
      <c r="K48" s="127"/>
      <c r="L48" s="127"/>
      <c r="M48" s="127"/>
      <c r="Q48" s="195"/>
    </row>
    <row r="49" spans="7:17" x14ac:dyDescent="0.25">
      <c r="G49" s="95"/>
      <c r="H49" s="95"/>
      <c r="I49" s="95"/>
      <c r="J49" s="97" t="s">
        <v>39</v>
      </c>
      <c r="K49" s="95"/>
      <c r="L49" s="96"/>
      <c r="M49" s="96"/>
      <c r="N49" s="95"/>
      <c r="O49" s="1">
        <f>SUM(H50:I80)</f>
        <v>171226</v>
      </c>
      <c r="P49" s="134" t="s">
        <v>41</v>
      </c>
      <c r="Q49" s="195"/>
    </row>
    <row r="50" spans="7:17" x14ac:dyDescent="0.25">
      <c r="G50" s="95"/>
      <c r="H50" s="172">
        <f>J50*O6</f>
        <v>9800</v>
      </c>
      <c r="I50" s="172"/>
      <c r="J50" s="95">
        <f>IF(K50&gt;0,1,0)</f>
        <v>1</v>
      </c>
      <c r="K50" s="95">
        <f>K6</f>
        <v>6300</v>
      </c>
      <c r="L50" s="95">
        <f>L6</f>
        <v>0</v>
      </c>
      <c r="M50" s="95">
        <f>IF(L50&gt;0,1,0)</f>
        <v>0</v>
      </c>
      <c r="N50" s="95"/>
      <c r="O50" s="126">
        <f>O49/K43</f>
        <v>10701.625</v>
      </c>
      <c r="P50" s="1" t="s">
        <v>44</v>
      </c>
      <c r="Q50" s="195"/>
    </row>
    <row r="51" spans="7:17" x14ac:dyDescent="0.25">
      <c r="G51" s="95"/>
      <c r="H51" s="172">
        <f t="shared" ref="H51:H80" si="4">J51*O7</f>
        <v>8219</v>
      </c>
      <c r="I51" s="172"/>
      <c r="J51" s="95">
        <f t="shared" ref="J51:J80" si="5">IF(K51&gt;0,1,0)</f>
        <v>1</v>
      </c>
      <c r="K51" s="95">
        <f t="shared" ref="K51:L66" si="6">K7</f>
        <v>5283</v>
      </c>
      <c r="L51" s="95">
        <f t="shared" si="6"/>
        <v>0</v>
      </c>
      <c r="M51" s="95">
        <f t="shared" ref="M51:M80" si="7">IF(L51&gt;0,1,0)</f>
        <v>0</v>
      </c>
      <c r="N51" s="95"/>
      <c r="O51" s="126">
        <f>O50*(K43+E43)</f>
        <v>331750.375</v>
      </c>
      <c r="P51" s="1" t="s">
        <v>43</v>
      </c>
      <c r="Q51" s="195"/>
    </row>
    <row r="52" spans="7:17" x14ac:dyDescent="0.25">
      <c r="G52" s="95"/>
      <c r="H52" s="172">
        <f t="shared" si="4"/>
        <v>10149</v>
      </c>
      <c r="I52" s="172"/>
      <c r="J52" s="95">
        <f t="shared" si="5"/>
        <v>1</v>
      </c>
      <c r="K52" s="95">
        <f t="shared" si="6"/>
        <v>6925</v>
      </c>
      <c r="L52" s="95">
        <f t="shared" si="6"/>
        <v>0</v>
      </c>
      <c r="M52" s="95">
        <f t="shared" si="7"/>
        <v>0</v>
      </c>
      <c r="N52" s="95"/>
      <c r="Q52" s="196"/>
    </row>
    <row r="53" spans="7:17" x14ac:dyDescent="0.25">
      <c r="G53" s="95"/>
      <c r="H53" s="172">
        <f t="shared" si="4"/>
        <v>9995</v>
      </c>
      <c r="I53" s="172"/>
      <c r="J53" s="95">
        <f t="shared" si="5"/>
        <v>1</v>
      </c>
      <c r="K53" s="95">
        <f t="shared" si="6"/>
        <v>6811</v>
      </c>
      <c r="L53" s="95">
        <f t="shared" si="6"/>
        <v>0</v>
      </c>
      <c r="M53" s="95">
        <f t="shared" si="7"/>
        <v>0</v>
      </c>
      <c r="N53" s="95"/>
      <c r="Q53" s="196"/>
    </row>
    <row r="54" spans="7:17" x14ac:dyDescent="0.25">
      <c r="G54" s="95"/>
      <c r="H54" s="172">
        <f t="shared" si="4"/>
        <v>0</v>
      </c>
      <c r="I54" s="172"/>
      <c r="J54" s="95">
        <f t="shared" si="5"/>
        <v>0</v>
      </c>
      <c r="K54" s="95">
        <f t="shared" si="6"/>
        <v>0</v>
      </c>
      <c r="L54" s="95">
        <f t="shared" si="6"/>
        <v>11819</v>
      </c>
      <c r="M54" s="95">
        <f t="shared" si="7"/>
        <v>1</v>
      </c>
      <c r="N54" s="95"/>
      <c r="Q54" s="196"/>
    </row>
    <row r="55" spans="7:17" x14ac:dyDescent="0.25">
      <c r="G55" s="95"/>
      <c r="H55" s="172">
        <f t="shared" si="4"/>
        <v>0</v>
      </c>
      <c r="I55" s="172"/>
      <c r="J55" s="95">
        <f t="shared" si="5"/>
        <v>0</v>
      </c>
      <c r="K55" s="95">
        <f t="shared" si="6"/>
        <v>0</v>
      </c>
      <c r="L55" s="95">
        <f t="shared" si="6"/>
        <v>8142</v>
      </c>
      <c r="M55" s="95">
        <f t="shared" si="7"/>
        <v>1</v>
      </c>
      <c r="N55" s="95"/>
      <c r="Q55" s="196"/>
    </row>
    <row r="56" spans="7:17" x14ac:dyDescent="0.25">
      <c r="G56" s="95"/>
      <c r="H56" s="172">
        <f t="shared" si="4"/>
        <v>10151</v>
      </c>
      <c r="I56" s="172"/>
      <c r="J56" s="95">
        <f t="shared" si="5"/>
        <v>1</v>
      </c>
      <c r="K56" s="95">
        <f t="shared" si="6"/>
        <v>6926</v>
      </c>
      <c r="L56" s="95">
        <f t="shared" si="6"/>
        <v>0</v>
      </c>
      <c r="M56" s="95">
        <f t="shared" si="7"/>
        <v>0</v>
      </c>
      <c r="N56" s="95"/>
      <c r="Q56" s="196"/>
    </row>
    <row r="57" spans="7:17" x14ac:dyDescent="0.25">
      <c r="G57" s="95"/>
      <c r="H57" s="172">
        <f t="shared" si="4"/>
        <v>11560</v>
      </c>
      <c r="I57" s="172"/>
      <c r="J57" s="95">
        <f t="shared" si="5"/>
        <v>1</v>
      </c>
      <c r="K57" s="95">
        <f t="shared" si="6"/>
        <v>8321</v>
      </c>
      <c r="L57" s="95">
        <f t="shared" si="6"/>
        <v>0</v>
      </c>
      <c r="M57" s="95">
        <f t="shared" si="7"/>
        <v>0</v>
      </c>
      <c r="N57" s="95"/>
      <c r="Q57" s="196"/>
    </row>
    <row r="58" spans="7:17" x14ac:dyDescent="0.25">
      <c r="G58" s="95"/>
      <c r="H58" s="172">
        <f t="shared" si="4"/>
        <v>11112</v>
      </c>
      <c r="I58" s="172"/>
      <c r="J58" s="95">
        <f t="shared" si="5"/>
        <v>1</v>
      </c>
      <c r="K58" s="95">
        <f t="shared" si="6"/>
        <v>7918</v>
      </c>
      <c r="L58" s="95">
        <f t="shared" si="6"/>
        <v>0</v>
      </c>
      <c r="M58" s="95">
        <f t="shared" si="7"/>
        <v>0</v>
      </c>
      <c r="N58" s="95"/>
      <c r="Q58" s="196"/>
    </row>
    <row r="59" spans="7:17" x14ac:dyDescent="0.25">
      <c r="G59" s="95"/>
      <c r="H59" s="172">
        <f t="shared" si="4"/>
        <v>0</v>
      </c>
      <c r="I59" s="172"/>
      <c r="J59" s="95">
        <f t="shared" si="5"/>
        <v>0</v>
      </c>
      <c r="K59" s="95">
        <f t="shared" si="6"/>
        <v>0</v>
      </c>
      <c r="L59" s="95">
        <f t="shared" si="6"/>
        <v>12556</v>
      </c>
      <c r="M59" s="95">
        <f t="shared" si="7"/>
        <v>1</v>
      </c>
      <c r="N59" s="95"/>
      <c r="Q59" s="196"/>
    </row>
    <row r="60" spans="7:17" x14ac:dyDescent="0.25">
      <c r="G60" s="95"/>
      <c r="H60" s="172">
        <f t="shared" si="4"/>
        <v>0</v>
      </c>
      <c r="I60" s="172"/>
      <c r="J60" s="95">
        <f t="shared" si="5"/>
        <v>0</v>
      </c>
      <c r="K60" s="95">
        <f t="shared" si="6"/>
        <v>0</v>
      </c>
      <c r="L60" s="95">
        <f t="shared" si="6"/>
        <v>11622</v>
      </c>
      <c r="M60" s="95">
        <f t="shared" si="7"/>
        <v>1</v>
      </c>
      <c r="N60" s="95"/>
      <c r="Q60" s="196"/>
    </row>
    <row r="61" spans="7:17" x14ac:dyDescent="0.25">
      <c r="G61" s="95"/>
      <c r="H61" s="172">
        <f t="shared" si="4"/>
        <v>10779</v>
      </c>
      <c r="I61" s="172"/>
      <c r="J61" s="95">
        <f t="shared" si="5"/>
        <v>1</v>
      </c>
      <c r="K61" s="95">
        <f t="shared" si="6"/>
        <v>7674</v>
      </c>
      <c r="L61" s="95">
        <f t="shared" si="6"/>
        <v>0</v>
      </c>
      <c r="M61" s="95">
        <f t="shared" si="7"/>
        <v>0</v>
      </c>
      <c r="N61" s="95"/>
      <c r="Q61" s="196"/>
    </row>
    <row r="62" spans="7:17" x14ac:dyDescent="0.25">
      <c r="G62" s="95"/>
      <c r="H62" s="172">
        <f t="shared" si="4"/>
        <v>10296</v>
      </c>
      <c r="I62" s="172"/>
      <c r="J62" s="95">
        <f t="shared" si="5"/>
        <v>1</v>
      </c>
      <c r="K62" s="95">
        <f t="shared" si="6"/>
        <v>7142</v>
      </c>
      <c r="L62" s="95">
        <f t="shared" si="6"/>
        <v>0</v>
      </c>
      <c r="M62" s="95">
        <f t="shared" si="7"/>
        <v>0</v>
      </c>
      <c r="N62" s="95"/>
      <c r="Q62" s="196"/>
    </row>
    <row r="63" spans="7:17" x14ac:dyDescent="0.25">
      <c r="G63" s="95"/>
      <c r="H63" s="172">
        <f t="shared" si="4"/>
        <v>0</v>
      </c>
      <c r="I63" s="172"/>
      <c r="J63" s="95">
        <f t="shared" si="5"/>
        <v>0</v>
      </c>
      <c r="K63" s="95">
        <f t="shared" si="6"/>
        <v>0</v>
      </c>
      <c r="L63" s="95">
        <f t="shared" si="6"/>
        <v>8161</v>
      </c>
      <c r="M63" s="95">
        <f t="shared" si="7"/>
        <v>1</v>
      </c>
      <c r="N63" s="95"/>
      <c r="Q63" s="196"/>
    </row>
    <row r="64" spans="7:17" x14ac:dyDescent="0.25">
      <c r="G64" s="95"/>
      <c r="H64" s="172">
        <f t="shared" si="4"/>
        <v>0</v>
      </c>
      <c r="I64" s="172"/>
      <c r="J64" s="95">
        <f t="shared" si="5"/>
        <v>0</v>
      </c>
      <c r="K64" s="95">
        <f t="shared" si="6"/>
        <v>0</v>
      </c>
      <c r="L64" s="95">
        <f t="shared" si="6"/>
        <v>23082</v>
      </c>
      <c r="M64" s="95">
        <f t="shared" si="7"/>
        <v>1</v>
      </c>
      <c r="N64" s="95"/>
      <c r="Q64" s="196"/>
    </row>
    <row r="65" spans="7:17" x14ac:dyDescent="0.25">
      <c r="G65" s="95"/>
      <c r="H65" s="172">
        <f t="shared" si="4"/>
        <v>0</v>
      </c>
      <c r="I65" s="172"/>
      <c r="J65" s="95">
        <f t="shared" si="5"/>
        <v>0</v>
      </c>
      <c r="K65" s="95">
        <f t="shared" si="6"/>
        <v>0</v>
      </c>
      <c r="L65" s="95">
        <f t="shared" si="6"/>
        <v>10220</v>
      </c>
      <c r="M65" s="95">
        <f t="shared" si="7"/>
        <v>1</v>
      </c>
      <c r="N65" s="95"/>
      <c r="Q65" s="196"/>
    </row>
    <row r="66" spans="7:17" x14ac:dyDescent="0.25">
      <c r="G66" s="95"/>
      <c r="H66" s="172">
        <f t="shared" si="4"/>
        <v>0</v>
      </c>
      <c r="I66" s="172"/>
      <c r="J66" s="95">
        <f t="shared" si="5"/>
        <v>0</v>
      </c>
      <c r="K66" s="95">
        <f t="shared" si="6"/>
        <v>0</v>
      </c>
      <c r="L66" s="95">
        <f t="shared" si="6"/>
        <v>8537</v>
      </c>
      <c r="M66" s="95">
        <f t="shared" si="7"/>
        <v>1</v>
      </c>
      <c r="N66" s="95"/>
      <c r="Q66" s="196"/>
    </row>
    <row r="67" spans="7:17" x14ac:dyDescent="0.25">
      <c r="G67" s="95"/>
      <c r="H67" s="172">
        <f t="shared" si="4"/>
        <v>0</v>
      </c>
      <c r="I67" s="172"/>
      <c r="J67" s="95">
        <f t="shared" si="5"/>
        <v>0</v>
      </c>
      <c r="K67" s="95">
        <f t="shared" ref="K67:L80" si="8">K23</f>
        <v>0</v>
      </c>
      <c r="L67" s="95">
        <f t="shared" si="8"/>
        <v>14017</v>
      </c>
      <c r="M67" s="95">
        <f t="shared" si="7"/>
        <v>1</v>
      </c>
      <c r="N67" s="95"/>
      <c r="Q67" s="196"/>
    </row>
    <row r="68" spans="7:17" x14ac:dyDescent="0.25">
      <c r="G68" s="95"/>
      <c r="H68" s="172">
        <f t="shared" si="4"/>
        <v>10410</v>
      </c>
      <c r="I68" s="172"/>
      <c r="J68" s="95">
        <f t="shared" si="5"/>
        <v>1</v>
      </c>
      <c r="K68" s="95">
        <f t="shared" si="8"/>
        <v>7225</v>
      </c>
      <c r="L68" s="95">
        <f t="shared" si="8"/>
        <v>0</v>
      </c>
      <c r="M68" s="95">
        <f t="shared" si="7"/>
        <v>0</v>
      </c>
      <c r="N68" s="95"/>
      <c r="Q68" s="196"/>
    </row>
    <row r="69" spans="7:17" x14ac:dyDescent="0.25">
      <c r="G69" s="95"/>
      <c r="H69" s="172">
        <f t="shared" si="4"/>
        <v>10200</v>
      </c>
      <c r="I69" s="172"/>
      <c r="J69" s="95">
        <f t="shared" si="5"/>
        <v>1</v>
      </c>
      <c r="K69" s="95">
        <f t="shared" si="8"/>
        <v>7039</v>
      </c>
      <c r="L69" s="95">
        <f t="shared" si="8"/>
        <v>0</v>
      </c>
      <c r="M69" s="95">
        <f t="shared" si="7"/>
        <v>0</v>
      </c>
      <c r="N69" s="95"/>
      <c r="Q69" s="196"/>
    </row>
    <row r="70" spans="7:17" x14ac:dyDescent="0.25">
      <c r="G70" s="95"/>
      <c r="H70" s="172">
        <f t="shared" si="4"/>
        <v>0</v>
      </c>
      <c r="I70" s="172"/>
      <c r="J70" s="95">
        <f t="shared" si="5"/>
        <v>0</v>
      </c>
      <c r="K70" s="95">
        <f t="shared" si="8"/>
        <v>0</v>
      </c>
      <c r="L70" s="95">
        <f t="shared" si="8"/>
        <v>12078</v>
      </c>
      <c r="M70" s="95">
        <f t="shared" si="7"/>
        <v>1</v>
      </c>
      <c r="N70" s="95"/>
      <c r="Q70" s="196"/>
    </row>
    <row r="71" spans="7:17" x14ac:dyDescent="0.25">
      <c r="G71" s="95"/>
      <c r="H71" s="172">
        <f t="shared" si="4"/>
        <v>0</v>
      </c>
      <c r="I71" s="172"/>
      <c r="J71" s="95">
        <f t="shared" si="5"/>
        <v>0</v>
      </c>
      <c r="K71" s="95">
        <f t="shared" si="8"/>
        <v>0</v>
      </c>
      <c r="L71" s="95">
        <f t="shared" si="8"/>
        <v>13044</v>
      </c>
      <c r="M71" s="95">
        <f t="shared" si="7"/>
        <v>1</v>
      </c>
      <c r="N71" s="95"/>
      <c r="Q71" s="196"/>
    </row>
    <row r="72" spans="7:17" x14ac:dyDescent="0.25">
      <c r="G72" s="95"/>
      <c r="H72" s="172">
        <f t="shared" si="4"/>
        <v>11915</v>
      </c>
      <c r="I72" s="172"/>
      <c r="J72" s="95">
        <f t="shared" si="5"/>
        <v>1</v>
      </c>
      <c r="K72" s="95">
        <f t="shared" si="8"/>
        <v>8556</v>
      </c>
      <c r="L72" s="95">
        <f t="shared" si="8"/>
        <v>0</v>
      </c>
      <c r="M72" s="95">
        <f t="shared" si="7"/>
        <v>0</v>
      </c>
      <c r="N72" s="95"/>
      <c r="Q72" s="196"/>
    </row>
    <row r="73" spans="7:17" x14ac:dyDescent="0.25">
      <c r="G73" s="95"/>
      <c r="H73" s="172">
        <f t="shared" si="4"/>
        <v>0</v>
      </c>
      <c r="I73" s="172"/>
      <c r="J73" s="95">
        <f t="shared" si="5"/>
        <v>0</v>
      </c>
      <c r="K73" s="95">
        <f t="shared" si="8"/>
        <v>0</v>
      </c>
      <c r="L73" s="95">
        <f t="shared" si="8"/>
        <v>9248</v>
      </c>
      <c r="M73" s="95">
        <f t="shared" si="7"/>
        <v>1</v>
      </c>
      <c r="N73" s="95"/>
      <c r="Q73" s="196"/>
    </row>
    <row r="74" spans="7:17" x14ac:dyDescent="0.25">
      <c r="G74" s="95"/>
      <c r="H74" s="172">
        <f t="shared" si="4"/>
        <v>0</v>
      </c>
      <c r="I74" s="172"/>
      <c r="J74" s="95">
        <f t="shared" si="5"/>
        <v>0</v>
      </c>
      <c r="K74" s="95">
        <f t="shared" si="8"/>
        <v>0</v>
      </c>
      <c r="L74" s="95">
        <f t="shared" si="8"/>
        <v>9824</v>
      </c>
      <c r="M74" s="95">
        <f t="shared" si="7"/>
        <v>1</v>
      </c>
      <c r="N74" s="95"/>
      <c r="Q74" s="196"/>
    </row>
    <row r="75" spans="7:17" x14ac:dyDescent="0.25">
      <c r="G75" s="95"/>
      <c r="H75" s="172">
        <f t="shared" si="4"/>
        <v>10837</v>
      </c>
      <c r="I75" s="172"/>
      <c r="J75" s="95">
        <f t="shared" si="5"/>
        <v>1</v>
      </c>
      <c r="K75" s="95">
        <f t="shared" si="8"/>
        <v>7636</v>
      </c>
      <c r="L75" s="95">
        <f t="shared" si="8"/>
        <v>0</v>
      </c>
      <c r="M75" s="95">
        <f t="shared" si="7"/>
        <v>0</v>
      </c>
      <c r="N75" s="95"/>
      <c r="Q75" s="196"/>
    </row>
    <row r="76" spans="7:17" x14ac:dyDescent="0.25">
      <c r="G76" s="95"/>
      <c r="H76" s="172">
        <f t="shared" si="4"/>
        <v>0</v>
      </c>
      <c r="I76" s="172"/>
      <c r="J76" s="95">
        <f t="shared" si="5"/>
        <v>0</v>
      </c>
      <c r="K76" s="95">
        <f t="shared" si="8"/>
        <v>0</v>
      </c>
      <c r="L76" s="95">
        <f t="shared" si="8"/>
        <v>13779</v>
      </c>
      <c r="M76" s="95">
        <f t="shared" si="7"/>
        <v>1</v>
      </c>
      <c r="N76" s="95"/>
      <c r="Q76" s="196"/>
    </row>
    <row r="77" spans="7:17" x14ac:dyDescent="0.25">
      <c r="G77" s="95"/>
      <c r="H77" s="172">
        <f t="shared" si="4"/>
        <v>0</v>
      </c>
      <c r="I77" s="172"/>
      <c r="J77" s="95">
        <f t="shared" si="5"/>
        <v>0</v>
      </c>
      <c r="K77" s="95">
        <f t="shared" si="8"/>
        <v>0</v>
      </c>
      <c r="L77" s="95">
        <f t="shared" si="8"/>
        <v>14258</v>
      </c>
      <c r="M77" s="95">
        <f t="shared" si="7"/>
        <v>1</v>
      </c>
      <c r="N77" s="95"/>
      <c r="Q77" s="196"/>
    </row>
    <row r="78" spans="7:17" x14ac:dyDescent="0.25">
      <c r="G78" s="95"/>
      <c r="H78" s="172">
        <f t="shared" si="4"/>
        <v>12363</v>
      </c>
      <c r="I78" s="172"/>
      <c r="J78" s="95">
        <f t="shared" si="5"/>
        <v>1</v>
      </c>
      <c r="K78" s="95">
        <f t="shared" si="8"/>
        <v>9050</v>
      </c>
      <c r="L78" s="95">
        <f t="shared" si="8"/>
        <v>0</v>
      </c>
      <c r="M78" s="95">
        <f t="shared" si="7"/>
        <v>0</v>
      </c>
      <c r="N78" s="95"/>
      <c r="Q78" s="196"/>
    </row>
    <row r="79" spans="7:17" x14ac:dyDescent="0.25">
      <c r="G79" s="95"/>
      <c r="H79" s="172">
        <f t="shared" si="4"/>
        <v>11913</v>
      </c>
      <c r="I79" s="172"/>
      <c r="J79" s="95">
        <f t="shared" si="5"/>
        <v>1</v>
      </c>
      <c r="K79" s="95">
        <f t="shared" si="8"/>
        <v>8552</v>
      </c>
      <c r="L79" s="95">
        <f t="shared" si="8"/>
        <v>0</v>
      </c>
      <c r="M79" s="95">
        <f t="shared" si="7"/>
        <v>0</v>
      </c>
      <c r="N79" s="95"/>
      <c r="Q79" s="196"/>
    </row>
    <row r="80" spans="7:17" x14ac:dyDescent="0.25">
      <c r="G80" s="95"/>
      <c r="H80" s="172">
        <f t="shared" si="4"/>
        <v>11527</v>
      </c>
      <c r="I80" s="172"/>
      <c r="J80" s="95">
        <f t="shared" si="5"/>
        <v>1</v>
      </c>
      <c r="K80" s="95">
        <f t="shared" si="8"/>
        <v>8213</v>
      </c>
      <c r="L80" s="95">
        <f t="shared" si="8"/>
        <v>0</v>
      </c>
      <c r="M80" s="95">
        <f t="shared" si="7"/>
        <v>0</v>
      </c>
      <c r="N80" s="95"/>
      <c r="Q80" s="196"/>
    </row>
    <row r="81" spans="7:17" x14ac:dyDescent="0.25">
      <c r="G81" s="95"/>
      <c r="H81" s="95"/>
      <c r="I81" s="95"/>
      <c r="J81" s="95"/>
      <c r="K81" s="95"/>
      <c r="L81" s="95"/>
      <c r="M81" s="95"/>
      <c r="N81" s="95"/>
      <c r="Q81" s="196"/>
    </row>
    <row r="82" spans="7:17" x14ac:dyDescent="0.25">
      <c r="G82" s="95"/>
      <c r="H82" s="95"/>
      <c r="I82" s="95"/>
      <c r="J82" s="95"/>
      <c r="K82" s="95"/>
      <c r="L82" s="95"/>
      <c r="M82" s="95"/>
      <c r="N82" s="95"/>
      <c r="Q82" s="196"/>
    </row>
    <row r="83" spans="7:17" x14ac:dyDescent="0.25">
      <c r="G83" s="95"/>
      <c r="H83" s="95"/>
      <c r="I83" s="95"/>
      <c r="J83" s="95"/>
      <c r="K83" s="95"/>
      <c r="L83" s="95"/>
      <c r="M83" s="95"/>
      <c r="N83" s="95"/>
    </row>
    <row r="84" spans="7:17" x14ac:dyDescent="0.25">
      <c r="G84" s="95"/>
      <c r="H84" s="95"/>
      <c r="I84" s="95"/>
      <c r="J84" s="95"/>
      <c r="K84" s="95"/>
      <c r="L84" s="95"/>
      <c r="M84" s="95"/>
      <c r="N84" s="95"/>
    </row>
  </sheetData>
  <customSheetViews>
    <customSheetView guid="{B6ED9F5D-61BD-40D6-902A-409318D15853}" scale="75" showGridLines="0" showRuler="0">
      <selection activeCell="N3" sqref="N3"/>
      <pageMargins left="0" right="0" top="0" bottom="0" header="0" footer="0"/>
      <pageSetup scale="19" orientation="landscape" horizontalDpi="4294967293" verticalDpi="300" r:id="rId1"/>
      <headerFooter alignWithMargins="0"/>
    </customSheetView>
  </customSheetViews>
  <mergeCells count="36">
    <mergeCell ref="H80:I80"/>
    <mergeCell ref="H78:I78"/>
    <mergeCell ref="H68:I68"/>
    <mergeCell ref="H69:I69"/>
    <mergeCell ref="H72:I72"/>
    <mergeCell ref="H75:I75"/>
    <mergeCell ref="H76:I76"/>
    <mergeCell ref="H79:I79"/>
    <mergeCell ref="H77:I77"/>
    <mergeCell ref="H70:I70"/>
    <mergeCell ref="H73:I73"/>
    <mergeCell ref="H74:I74"/>
    <mergeCell ref="H71:I71"/>
    <mergeCell ref="H66:I66"/>
    <mergeCell ref="H67:I67"/>
    <mergeCell ref="H57:I57"/>
    <mergeCell ref="H65:I65"/>
    <mergeCell ref="H58:I58"/>
    <mergeCell ref="H63:I63"/>
    <mergeCell ref="H52:I52"/>
    <mergeCell ref="H61:I61"/>
    <mergeCell ref="H55:I55"/>
    <mergeCell ref="H56:I56"/>
    <mergeCell ref="H64:I64"/>
    <mergeCell ref="H59:I59"/>
    <mergeCell ref="H60:I60"/>
    <mergeCell ref="H62:I62"/>
    <mergeCell ref="H54:I54"/>
    <mergeCell ref="H53:I53"/>
    <mergeCell ref="H50:I50"/>
    <mergeCell ref="H51:I51"/>
    <mergeCell ref="G2:L2"/>
    <mergeCell ref="D45:F45"/>
    <mergeCell ref="O45:P45"/>
    <mergeCell ref="M2:N2"/>
    <mergeCell ref="P2:Q2"/>
  </mergeCells>
  <phoneticPr fontId="0" type="noConversion"/>
  <pageMargins left="0" right="0" top="0" bottom="0" header="0" footer="0"/>
  <pageSetup scale="19" orientation="landscape" horizontalDpi="4294967293" verticalDpi="300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3"/>
  <sheetViews>
    <sheetView tabSelected="1" topLeftCell="H1" zoomScale="75" zoomScaleNormal="75" workbookViewId="0">
      <selection activeCell="T4" sqref="T4"/>
    </sheetView>
  </sheetViews>
  <sheetFormatPr baseColWidth="10" defaultRowHeight="18" x14ac:dyDescent="0.25"/>
  <cols>
    <col min="1" max="1" width="16" style="1" customWidth="1"/>
    <col min="2" max="2" width="4.5703125" style="1" customWidth="1"/>
    <col min="3" max="3" width="7.7109375" style="1" customWidth="1"/>
    <col min="4" max="4" width="8.85546875" style="1" customWidth="1"/>
    <col min="5" max="5" width="6.85546875" style="1" customWidth="1"/>
    <col min="6" max="6" width="6" style="1" bestFit="1" customWidth="1"/>
    <col min="7" max="7" width="5.85546875" style="1" customWidth="1"/>
    <col min="8" max="8" width="4.7109375" style="1" customWidth="1"/>
    <col min="9" max="9" width="4.85546875" style="1" customWidth="1"/>
    <col min="10" max="10" width="17.5703125" style="1" customWidth="1"/>
    <col min="11" max="11" width="15.140625" style="1" customWidth="1"/>
    <col min="12" max="12" width="9.7109375" style="1" customWidth="1"/>
    <col min="13" max="13" width="13.28515625" style="1" customWidth="1"/>
    <col min="14" max="14" width="8.5703125" style="1" customWidth="1"/>
    <col min="15" max="15" width="14.5703125" style="1" customWidth="1"/>
    <col min="16" max="16" width="13.42578125" style="1" customWidth="1"/>
    <col min="17" max="17" width="9.7109375" style="197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7"/>
      <c r="P1" s="15"/>
      <c r="Q1" s="184"/>
    </row>
    <row r="2" spans="1:17" ht="36" customHeight="1" x14ac:dyDescent="0.25">
      <c r="A2" s="21"/>
      <c r="B2" s="2"/>
      <c r="C2" s="3"/>
      <c r="D2" s="3"/>
      <c r="E2" s="3"/>
      <c r="F2" s="3"/>
      <c r="G2" s="173" t="s">
        <v>28</v>
      </c>
      <c r="H2" s="174"/>
      <c r="I2" s="174"/>
      <c r="J2" s="174"/>
      <c r="K2" s="174"/>
      <c r="L2" s="175"/>
      <c r="M2" s="166" t="s">
        <v>27</v>
      </c>
      <c r="N2" s="167"/>
      <c r="O2" s="35" t="s">
        <v>33</v>
      </c>
      <c r="P2" s="168" t="s">
        <v>35</v>
      </c>
      <c r="Q2" s="169"/>
    </row>
    <row r="3" spans="1:17" ht="96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185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186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5">
        <v>9</v>
      </c>
      <c r="K5" s="54">
        <v>10</v>
      </c>
      <c r="L5" s="33">
        <v>11</v>
      </c>
      <c r="M5" s="32">
        <v>12</v>
      </c>
      <c r="N5" s="32">
        <v>13</v>
      </c>
      <c r="O5" s="56">
        <v>14</v>
      </c>
      <c r="P5" s="55">
        <v>15</v>
      </c>
      <c r="Q5" s="187">
        <v>16</v>
      </c>
    </row>
    <row r="6" spans="1:17" x14ac:dyDescent="0.25">
      <c r="A6" s="39" t="s">
        <v>16</v>
      </c>
      <c r="B6" s="6">
        <v>1</v>
      </c>
      <c r="C6" s="24" t="s">
        <v>51</v>
      </c>
      <c r="D6" s="124">
        <v>0.29166666666666669</v>
      </c>
      <c r="E6" s="102">
        <v>3</v>
      </c>
      <c r="F6" s="106">
        <v>14</v>
      </c>
      <c r="G6" s="107">
        <v>17</v>
      </c>
      <c r="H6" s="108">
        <v>7.6</v>
      </c>
      <c r="I6" s="106">
        <v>8</v>
      </c>
      <c r="J6" s="68">
        <v>21775789</v>
      </c>
      <c r="K6" s="75">
        <f>(J6-Sep_1!J35)*(IF(E6=1,1,0)+IF(E6=2,1,0)+IF(E6=5,1,0))</f>
        <v>0</v>
      </c>
      <c r="L6" s="76">
        <v>14545</v>
      </c>
      <c r="M6" s="71">
        <v>601484</v>
      </c>
      <c r="N6" s="78">
        <f>M6-Sep_1!M35</f>
        <v>2604</v>
      </c>
      <c r="O6" s="73">
        <f>K6+L6+N6</f>
        <v>17149</v>
      </c>
      <c r="P6" s="68">
        <v>9281306</v>
      </c>
      <c r="Q6" s="198">
        <f>P6-Sep_1!P35</f>
        <v>19182</v>
      </c>
    </row>
    <row r="7" spans="1:17" x14ac:dyDescent="0.25">
      <c r="A7" s="39" t="s">
        <v>17</v>
      </c>
      <c r="B7" s="8">
        <v>2</v>
      </c>
      <c r="C7" s="24" t="s">
        <v>52</v>
      </c>
      <c r="D7" s="124">
        <v>0.29166666666666669</v>
      </c>
      <c r="E7" s="103">
        <v>7</v>
      </c>
      <c r="F7" s="109">
        <v>12</v>
      </c>
      <c r="G7" s="110">
        <v>18</v>
      </c>
      <c r="H7" s="111">
        <v>7.6</v>
      </c>
      <c r="I7" s="109">
        <v>9</v>
      </c>
      <c r="J7" s="74">
        <v>21797113</v>
      </c>
      <c r="K7" s="75">
        <f>(J7-J6)*(IF(E7=1,1,0)+IF(E7=2,1,0)+IF(E7=5,1,0))</f>
        <v>0</v>
      </c>
      <c r="L7" s="76">
        <f>(J7-J6)*(IF(E7=3,1,0)+IF(E7=4,1,0)+IF(E7=6,1,0)+IF(E7=7,1,0))</f>
        <v>21324</v>
      </c>
      <c r="M7" s="77">
        <v>604782</v>
      </c>
      <c r="N7" s="78">
        <f>M7-M6</f>
        <v>3298</v>
      </c>
      <c r="O7" s="79">
        <f>K7+L7+N7</f>
        <v>24622</v>
      </c>
      <c r="P7" s="74">
        <v>9307294</v>
      </c>
      <c r="Q7" s="189">
        <f>P7-P6</f>
        <v>25988</v>
      </c>
    </row>
    <row r="8" spans="1:17" x14ac:dyDescent="0.25">
      <c r="A8" s="39" t="s">
        <v>18</v>
      </c>
      <c r="B8" s="8">
        <v>3</v>
      </c>
      <c r="C8" s="24" t="s">
        <v>53</v>
      </c>
      <c r="D8" s="124">
        <v>0.29166666666666669</v>
      </c>
      <c r="E8" s="103">
        <v>1</v>
      </c>
      <c r="F8" s="109">
        <v>10</v>
      </c>
      <c r="G8" s="110">
        <v>18</v>
      </c>
      <c r="H8" s="111">
        <v>8</v>
      </c>
      <c r="I8" s="109">
        <v>8.5</v>
      </c>
      <c r="J8" s="74">
        <v>21805234</v>
      </c>
      <c r="K8" s="75">
        <f t="shared" ref="K8:K36" si="0">(J8-J7)*(IF(E8=1,1,0)+IF(E8=2,1,0)+IF(E8=5,1,0))</f>
        <v>8121</v>
      </c>
      <c r="L8" s="76">
        <f t="shared" ref="L8:L36" si="1">(J8-J7)*(IF(E8=3,1,0)+IF(E8=4,1,0)+IF(E8=6,1,0)+IF(E8=7,1,0))</f>
        <v>0</v>
      </c>
      <c r="M8" s="77">
        <v>607694</v>
      </c>
      <c r="N8" s="78">
        <f t="shared" ref="N8:N36" si="2">M8-M7</f>
        <v>2912</v>
      </c>
      <c r="O8" s="79">
        <f t="shared" ref="O8:O36" si="3">K8+L8+N8</f>
        <v>11033</v>
      </c>
      <c r="P8" s="74">
        <v>9319552</v>
      </c>
      <c r="Q8" s="189">
        <f t="shared" ref="Q8:Q36" si="4">P8-P7</f>
        <v>12258</v>
      </c>
    </row>
    <row r="9" spans="1:17" x14ac:dyDescent="0.25">
      <c r="A9" s="39" t="s">
        <v>19</v>
      </c>
      <c r="B9" s="8">
        <v>4</v>
      </c>
      <c r="C9" s="24" t="s">
        <v>47</v>
      </c>
      <c r="D9" s="124">
        <v>0.29166666666666702</v>
      </c>
      <c r="E9" s="103">
        <v>1</v>
      </c>
      <c r="F9" s="109">
        <v>10</v>
      </c>
      <c r="G9" s="110">
        <v>18</v>
      </c>
      <c r="H9" s="111">
        <v>8</v>
      </c>
      <c r="I9" s="109">
        <v>8.4</v>
      </c>
      <c r="J9" s="74">
        <v>21811853</v>
      </c>
      <c r="K9" s="75">
        <f t="shared" si="0"/>
        <v>6619</v>
      </c>
      <c r="L9" s="76">
        <f t="shared" si="1"/>
        <v>0</v>
      </c>
      <c r="M9" s="77">
        <v>610365</v>
      </c>
      <c r="N9" s="78">
        <f t="shared" si="2"/>
        <v>2671</v>
      </c>
      <c r="O9" s="79">
        <f t="shared" si="3"/>
        <v>9290</v>
      </c>
      <c r="P9" s="74">
        <v>9330026</v>
      </c>
      <c r="Q9" s="189">
        <f t="shared" si="4"/>
        <v>10474</v>
      </c>
    </row>
    <row r="10" spans="1:17" x14ac:dyDescent="0.25">
      <c r="A10" s="39" t="s">
        <v>20</v>
      </c>
      <c r="B10" s="8">
        <v>5</v>
      </c>
      <c r="C10" s="24" t="s">
        <v>48</v>
      </c>
      <c r="D10" s="124">
        <v>0.29166666666666702</v>
      </c>
      <c r="E10" s="103">
        <v>1</v>
      </c>
      <c r="F10" s="109">
        <v>10</v>
      </c>
      <c r="G10" s="110">
        <v>18</v>
      </c>
      <c r="H10" s="111">
        <v>8</v>
      </c>
      <c r="I10" s="109">
        <v>8.3000000000000007</v>
      </c>
      <c r="J10" s="74">
        <v>21818044</v>
      </c>
      <c r="K10" s="75">
        <f t="shared" si="0"/>
        <v>6191</v>
      </c>
      <c r="L10" s="76">
        <f t="shared" si="1"/>
        <v>0</v>
      </c>
      <c r="M10" s="74">
        <v>612845</v>
      </c>
      <c r="N10" s="78">
        <f t="shared" si="2"/>
        <v>2480</v>
      </c>
      <c r="O10" s="79">
        <f t="shared" si="3"/>
        <v>8671</v>
      </c>
      <c r="P10" s="74">
        <v>9339740</v>
      </c>
      <c r="Q10" s="189">
        <f t="shared" si="4"/>
        <v>9714</v>
      </c>
    </row>
    <row r="11" spans="1:17" x14ac:dyDescent="0.25">
      <c r="A11" s="39" t="s">
        <v>21</v>
      </c>
      <c r="B11" s="8">
        <v>6</v>
      </c>
      <c r="C11" s="24" t="s">
        <v>49</v>
      </c>
      <c r="D11" s="124">
        <v>0.29166666666666702</v>
      </c>
      <c r="E11" s="103">
        <v>1</v>
      </c>
      <c r="F11" s="109">
        <v>10</v>
      </c>
      <c r="G11" s="110">
        <v>18</v>
      </c>
      <c r="H11" s="111">
        <v>7.8</v>
      </c>
      <c r="I11" s="109">
        <v>8.9</v>
      </c>
      <c r="J11" s="74">
        <v>21824578</v>
      </c>
      <c r="K11" s="75">
        <f t="shared" si="0"/>
        <v>6534</v>
      </c>
      <c r="L11" s="76">
        <f t="shared" si="1"/>
        <v>0</v>
      </c>
      <c r="M11" s="77">
        <v>615261</v>
      </c>
      <c r="N11" s="78">
        <f t="shared" si="2"/>
        <v>2416</v>
      </c>
      <c r="O11" s="79">
        <f t="shared" si="3"/>
        <v>8950</v>
      </c>
      <c r="P11" s="74">
        <v>9350022</v>
      </c>
      <c r="Q11" s="189">
        <f t="shared" si="4"/>
        <v>10282</v>
      </c>
    </row>
    <row r="12" spans="1:17" x14ac:dyDescent="0.25">
      <c r="A12" s="39" t="s">
        <v>36</v>
      </c>
      <c r="B12" s="8">
        <v>7</v>
      </c>
      <c r="C12" s="24" t="s">
        <v>50</v>
      </c>
      <c r="D12" s="124">
        <v>0.29166666666666702</v>
      </c>
      <c r="E12" s="103">
        <v>1</v>
      </c>
      <c r="F12" s="109">
        <v>11</v>
      </c>
      <c r="G12" s="110">
        <v>18</v>
      </c>
      <c r="H12" s="111">
        <v>7.6</v>
      </c>
      <c r="I12" s="109">
        <v>8.1</v>
      </c>
      <c r="J12" s="74">
        <v>21832766</v>
      </c>
      <c r="K12" s="75">
        <f t="shared" si="0"/>
        <v>8188</v>
      </c>
      <c r="L12" s="76">
        <f t="shared" si="1"/>
        <v>0</v>
      </c>
      <c r="M12" s="77">
        <v>618475</v>
      </c>
      <c r="N12" s="78">
        <f t="shared" si="2"/>
        <v>3214</v>
      </c>
      <c r="O12" s="79">
        <f t="shared" si="3"/>
        <v>11402</v>
      </c>
      <c r="P12" s="74">
        <v>9362894</v>
      </c>
      <c r="Q12" s="189">
        <f t="shared" si="4"/>
        <v>12872</v>
      </c>
    </row>
    <row r="13" spans="1:17" x14ac:dyDescent="0.25">
      <c r="A13" s="21"/>
      <c r="B13" s="8">
        <v>8</v>
      </c>
      <c r="C13" s="24" t="s">
        <v>51</v>
      </c>
      <c r="D13" s="124">
        <v>0.29166666666666702</v>
      </c>
      <c r="E13" s="103">
        <v>1</v>
      </c>
      <c r="F13" s="109">
        <v>12</v>
      </c>
      <c r="G13" s="110">
        <v>19</v>
      </c>
      <c r="H13" s="111">
        <v>7.5</v>
      </c>
      <c r="I13" s="109">
        <v>7.9</v>
      </c>
      <c r="J13" s="74">
        <v>21841034</v>
      </c>
      <c r="K13" s="75">
        <f t="shared" si="0"/>
        <v>8268</v>
      </c>
      <c r="L13" s="76">
        <f t="shared" si="1"/>
        <v>0</v>
      </c>
      <c r="M13" s="77">
        <v>621522</v>
      </c>
      <c r="N13" s="78">
        <f t="shared" si="2"/>
        <v>3047</v>
      </c>
      <c r="O13" s="79">
        <f t="shared" si="3"/>
        <v>11315</v>
      </c>
      <c r="P13" s="74">
        <v>9376014</v>
      </c>
      <c r="Q13" s="189">
        <f t="shared" si="4"/>
        <v>13120</v>
      </c>
    </row>
    <row r="14" spans="1:17" x14ac:dyDescent="0.25">
      <c r="A14" s="21"/>
      <c r="B14" s="8">
        <v>9</v>
      </c>
      <c r="C14" s="24" t="s">
        <v>52</v>
      </c>
      <c r="D14" s="124">
        <v>0.29166666666666702</v>
      </c>
      <c r="E14" s="103">
        <v>1</v>
      </c>
      <c r="F14" s="109">
        <v>10</v>
      </c>
      <c r="G14" s="110">
        <v>18</v>
      </c>
      <c r="H14" s="111">
        <v>7.4</v>
      </c>
      <c r="I14" s="109">
        <v>8.1</v>
      </c>
      <c r="J14" s="74">
        <v>21849281</v>
      </c>
      <c r="K14" s="75">
        <f t="shared" si="0"/>
        <v>8247</v>
      </c>
      <c r="L14" s="76">
        <f t="shared" si="1"/>
        <v>0</v>
      </c>
      <c r="M14" s="77">
        <v>624644</v>
      </c>
      <c r="N14" s="78">
        <f t="shared" si="2"/>
        <v>3122</v>
      </c>
      <c r="O14" s="79">
        <f t="shared" si="3"/>
        <v>11369</v>
      </c>
      <c r="P14" s="74">
        <v>9388370</v>
      </c>
      <c r="Q14" s="189">
        <f t="shared" si="4"/>
        <v>12356</v>
      </c>
    </row>
    <row r="15" spans="1:17" x14ac:dyDescent="0.25">
      <c r="A15" s="21"/>
      <c r="B15" s="8">
        <v>10</v>
      </c>
      <c r="C15" s="24" t="s">
        <v>53</v>
      </c>
      <c r="D15" s="124">
        <v>0.29166666666666702</v>
      </c>
      <c r="E15" s="103">
        <v>1</v>
      </c>
      <c r="F15" s="109">
        <v>12</v>
      </c>
      <c r="G15" s="110">
        <v>19</v>
      </c>
      <c r="H15" s="111">
        <v>7.8</v>
      </c>
      <c r="I15" s="109">
        <v>8.1999999999999993</v>
      </c>
      <c r="J15" s="74">
        <v>21857172</v>
      </c>
      <c r="K15" s="75">
        <f t="shared" si="0"/>
        <v>7891</v>
      </c>
      <c r="L15" s="76">
        <f t="shared" si="1"/>
        <v>0</v>
      </c>
      <c r="M15" s="77">
        <v>627528</v>
      </c>
      <c r="N15" s="78">
        <f t="shared" si="2"/>
        <v>2884</v>
      </c>
      <c r="O15" s="79">
        <f t="shared" si="3"/>
        <v>10775</v>
      </c>
      <c r="P15" s="74">
        <v>9400162</v>
      </c>
      <c r="Q15" s="189">
        <f t="shared" si="4"/>
        <v>11792</v>
      </c>
    </row>
    <row r="16" spans="1:17" x14ac:dyDescent="0.25">
      <c r="A16" s="21"/>
      <c r="B16" s="8">
        <v>11</v>
      </c>
      <c r="C16" s="24" t="s">
        <v>47</v>
      </c>
      <c r="D16" s="124">
        <v>0.29166666666666702</v>
      </c>
      <c r="E16" s="103">
        <v>1</v>
      </c>
      <c r="F16" s="109">
        <v>12</v>
      </c>
      <c r="G16" s="110">
        <v>18</v>
      </c>
      <c r="H16" s="111">
        <v>7.9</v>
      </c>
      <c r="I16" s="109">
        <v>8.3000000000000007</v>
      </c>
      <c r="J16" s="74">
        <v>21864187</v>
      </c>
      <c r="K16" s="75">
        <f t="shared" si="0"/>
        <v>7015</v>
      </c>
      <c r="L16" s="76">
        <f t="shared" si="1"/>
        <v>0</v>
      </c>
      <c r="M16" s="77">
        <v>630492</v>
      </c>
      <c r="N16" s="78">
        <f t="shared" si="2"/>
        <v>2964</v>
      </c>
      <c r="O16" s="79">
        <f t="shared" si="3"/>
        <v>9979</v>
      </c>
      <c r="P16" s="74">
        <v>9411980</v>
      </c>
      <c r="Q16" s="189">
        <f t="shared" si="4"/>
        <v>11818</v>
      </c>
    </row>
    <row r="17" spans="1:17" x14ac:dyDescent="0.25">
      <c r="A17" s="21"/>
      <c r="B17" s="8">
        <v>12</v>
      </c>
      <c r="C17" s="24" t="s">
        <v>48</v>
      </c>
      <c r="D17" s="124">
        <v>0.29166666666666702</v>
      </c>
      <c r="E17" s="103">
        <v>1</v>
      </c>
      <c r="F17" s="109">
        <v>10</v>
      </c>
      <c r="G17" s="110">
        <v>18</v>
      </c>
      <c r="H17" s="111">
        <v>7.9</v>
      </c>
      <c r="I17" s="109">
        <v>8.4</v>
      </c>
      <c r="J17" s="74">
        <v>21870611</v>
      </c>
      <c r="K17" s="75">
        <f t="shared" si="0"/>
        <v>6424</v>
      </c>
      <c r="L17" s="76">
        <f t="shared" si="1"/>
        <v>0</v>
      </c>
      <c r="M17" s="77">
        <v>633544</v>
      </c>
      <c r="N17" s="78">
        <f t="shared" si="2"/>
        <v>3052</v>
      </c>
      <c r="O17" s="79">
        <f t="shared" si="3"/>
        <v>9476</v>
      </c>
      <c r="P17" s="74">
        <v>9422562</v>
      </c>
      <c r="Q17" s="189">
        <f t="shared" si="4"/>
        <v>10582</v>
      </c>
    </row>
    <row r="18" spans="1:17" x14ac:dyDescent="0.25">
      <c r="A18" s="21"/>
      <c r="B18" s="8">
        <v>13</v>
      </c>
      <c r="C18" s="24" t="s">
        <v>49</v>
      </c>
      <c r="D18" s="124">
        <v>0.29166666666666702</v>
      </c>
      <c r="E18" s="103">
        <v>1</v>
      </c>
      <c r="F18" s="109">
        <v>11</v>
      </c>
      <c r="G18" s="110">
        <v>19</v>
      </c>
      <c r="H18" s="111">
        <v>7.9</v>
      </c>
      <c r="I18" s="109">
        <v>8.6</v>
      </c>
      <c r="J18" s="74">
        <v>21877266</v>
      </c>
      <c r="K18" s="75">
        <f t="shared" si="0"/>
        <v>6655</v>
      </c>
      <c r="L18" s="76">
        <f t="shared" si="1"/>
        <v>0</v>
      </c>
      <c r="M18" s="77">
        <v>636801</v>
      </c>
      <c r="N18" s="78">
        <f t="shared" si="2"/>
        <v>3257</v>
      </c>
      <c r="O18" s="79">
        <f t="shared" si="3"/>
        <v>9912</v>
      </c>
      <c r="P18" s="74">
        <v>9433550</v>
      </c>
      <c r="Q18" s="189">
        <f t="shared" si="4"/>
        <v>10988</v>
      </c>
    </row>
    <row r="19" spans="1:17" x14ac:dyDescent="0.25">
      <c r="A19" s="21"/>
      <c r="B19" s="8">
        <v>14</v>
      </c>
      <c r="C19" s="24" t="s">
        <v>50</v>
      </c>
      <c r="D19" s="124">
        <v>0.29166666666666702</v>
      </c>
      <c r="E19" s="103">
        <v>3</v>
      </c>
      <c r="F19" s="109">
        <v>12</v>
      </c>
      <c r="G19" s="110">
        <v>18</v>
      </c>
      <c r="H19" s="111">
        <v>7.5</v>
      </c>
      <c r="I19" s="109">
        <v>7.9</v>
      </c>
      <c r="J19" s="74">
        <v>21889963</v>
      </c>
      <c r="K19" s="75">
        <f t="shared" si="0"/>
        <v>0</v>
      </c>
      <c r="L19" s="76">
        <f t="shared" si="1"/>
        <v>12697</v>
      </c>
      <c r="M19" s="77">
        <v>639805</v>
      </c>
      <c r="N19" s="78">
        <f t="shared" si="2"/>
        <v>3004</v>
      </c>
      <c r="O19" s="79">
        <f t="shared" si="3"/>
        <v>15701</v>
      </c>
      <c r="P19" s="74">
        <v>9450998</v>
      </c>
      <c r="Q19" s="189">
        <f t="shared" si="4"/>
        <v>17448</v>
      </c>
    </row>
    <row r="20" spans="1:17" x14ac:dyDescent="0.25">
      <c r="A20" s="21"/>
      <c r="B20" s="8">
        <v>15</v>
      </c>
      <c r="C20" s="24" t="s">
        <v>51</v>
      </c>
      <c r="D20" s="124">
        <v>0.29166666666666702</v>
      </c>
      <c r="E20" s="103">
        <v>3</v>
      </c>
      <c r="F20" s="109">
        <v>11</v>
      </c>
      <c r="G20" s="110">
        <v>19</v>
      </c>
      <c r="H20" s="111">
        <v>7.6</v>
      </c>
      <c r="I20" s="109">
        <v>8</v>
      </c>
      <c r="J20" s="74">
        <v>21898111</v>
      </c>
      <c r="K20" s="75">
        <f t="shared" si="0"/>
        <v>0</v>
      </c>
      <c r="L20" s="76">
        <f t="shared" si="1"/>
        <v>8148</v>
      </c>
      <c r="M20" s="77">
        <v>642533</v>
      </c>
      <c r="N20" s="78">
        <f t="shared" si="2"/>
        <v>2728</v>
      </c>
      <c r="O20" s="79">
        <f t="shared" si="3"/>
        <v>10876</v>
      </c>
      <c r="P20" s="74">
        <v>9463346</v>
      </c>
      <c r="Q20" s="189">
        <f t="shared" si="4"/>
        <v>12348</v>
      </c>
    </row>
    <row r="21" spans="1:17" x14ac:dyDescent="0.25">
      <c r="A21" s="21"/>
      <c r="B21" s="8">
        <v>16</v>
      </c>
      <c r="C21" s="24" t="s">
        <v>52</v>
      </c>
      <c r="D21" s="124">
        <v>0.29166666666666702</v>
      </c>
      <c r="E21" s="103">
        <v>3</v>
      </c>
      <c r="F21" s="109">
        <v>13</v>
      </c>
      <c r="G21" s="110">
        <v>19</v>
      </c>
      <c r="H21" s="111">
        <v>7.7</v>
      </c>
      <c r="I21" s="109">
        <v>8.1999999999999993</v>
      </c>
      <c r="J21" s="74">
        <v>21906893</v>
      </c>
      <c r="K21" s="75">
        <f t="shared" si="0"/>
        <v>0</v>
      </c>
      <c r="L21" s="76">
        <f t="shared" si="1"/>
        <v>8782</v>
      </c>
      <c r="M21" s="77">
        <v>645465</v>
      </c>
      <c r="N21" s="78">
        <f t="shared" si="2"/>
        <v>2932</v>
      </c>
      <c r="O21" s="79">
        <f t="shared" si="3"/>
        <v>11714</v>
      </c>
      <c r="P21" s="74">
        <v>9476352</v>
      </c>
      <c r="Q21" s="189">
        <f t="shared" si="4"/>
        <v>13006</v>
      </c>
    </row>
    <row r="22" spans="1:17" x14ac:dyDescent="0.25">
      <c r="A22" s="21"/>
      <c r="B22" s="8">
        <v>17</v>
      </c>
      <c r="C22" s="24" t="s">
        <v>53</v>
      </c>
      <c r="D22" s="124">
        <v>0.29166666666666702</v>
      </c>
      <c r="E22" s="103">
        <v>3</v>
      </c>
      <c r="F22" s="109">
        <v>13</v>
      </c>
      <c r="G22" s="110">
        <v>17</v>
      </c>
      <c r="H22" s="111">
        <v>7.7</v>
      </c>
      <c r="I22" s="109">
        <v>8.1999999999999993</v>
      </c>
      <c r="J22" s="74">
        <v>21917044</v>
      </c>
      <c r="K22" s="75">
        <f t="shared" si="0"/>
        <v>0</v>
      </c>
      <c r="L22" s="76">
        <f t="shared" si="1"/>
        <v>10151</v>
      </c>
      <c r="M22" s="77">
        <v>648122</v>
      </c>
      <c r="N22" s="78">
        <f t="shared" si="2"/>
        <v>2657</v>
      </c>
      <c r="O22" s="79">
        <f t="shared" si="3"/>
        <v>12808</v>
      </c>
      <c r="P22" s="74">
        <v>9490845</v>
      </c>
      <c r="Q22" s="189">
        <f t="shared" si="4"/>
        <v>14493</v>
      </c>
    </row>
    <row r="23" spans="1:17" x14ac:dyDescent="0.25">
      <c r="A23" s="21"/>
      <c r="B23" s="8">
        <v>18</v>
      </c>
      <c r="C23" s="24" t="s">
        <v>47</v>
      </c>
      <c r="D23" s="124">
        <v>0.29166666666666702</v>
      </c>
      <c r="E23" s="103">
        <v>7</v>
      </c>
      <c r="F23" s="109">
        <v>8</v>
      </c>
      <c r="G23" s="110">
        <v>17</v>
      </c>
      <c r="H23" s="111">
        <v>7.9</v>
      </c>
      <c r="I23" s="109">
        <v>8.3000000000000007</v>
      </c>
      <c r="J23" s="74">
        <v>21938696</v>
      </c>
      <c r="K23" s="75">
        <f t="shared" si="0"/>
        <v>0</v>
      </c>
      <c r="L23" s="76">
        <f t="shared" si="1"/>
        <v>21652</v>
      </c>
      <c r="M23" s="77">
        <v>650749</v>
      </c>
      <c r="N23" s="78">
        <f t="shared" si="2"/>
        <v>2627</v>
      </c>
      <c r="O23" s="79">
        <f t="shared" si="3"/>
        <v>24279</v>
      </c>
      <c r="P23" s="74">
        <v>9517704</v>
      </c>
      <c r="Q23" s="189">
        <f t="shared" si="4"/>
        <v>26859</v>
      </c>
    </row>
    <row r="24" spans="1:17" x14ac:dyDescent="0.25">
      <c r="A24" s="21"/>
      <c r="B24" s="8">
        <v>19</v>
      </c>
      <c r="C24" s="24" t="s">
        <v>48</v>
      </c>
      <c r="D24" s="124">
        <v>0.29166666666666702</v>
      </c>
      <c r="E24" s="103">
        <v>1</v>
      </c>
      <c r="F24" s="109">
        <v>8</v>
      </c>
      <c r="G24" s="110">
        <v>17</v>
      </c>
      <c r="H24" s="111">
        <v>8</v>
      </c>
      <c r="I24" s="109">
        <v>8.4</v>
      </c>
      <c r="J24" s="74">
        <v>21945567</v>
      </c>
      <c r="K24" s="75">
        <f t="shared" si="0"/>
        <v>6871</v>
      </c>
      <c r="L24" s="76">
        <f t="shared" si="1"/>
        <v>0</v>
      </c>
      <c r="M24" s="77">
        <v>653428</v>
      </c>
      <c r="N24" s="78">
        <f t="shared" si="2"/>
        <v>2679</v>
      </c>
      <c r="O24" s="79">
        <f t="shared" si="3"/>
        <v>9550</v>
      </c>
      <c r="P24" s="74">
        <v>9528554</v>
      </c>
      <c r="Q24" s="189">
        <f t="shared" si="4"/>
        <v>10850</v>
      </c>
    </row>
    <row r="25" spans="1:17" x14ac:dyDescent="0.25">
      <c r="A25" s="21"/>
      <c r="B25" s="8">
        <v>20</v>
      </c>
      <c r="C25" s="24" t="s">
        <v>49</v>
      </c>
      <c r="D25" s="124">
        <v>0.29166666666666702</v>
      </c>
      <c r="E25" s="103">
        <v>1</v>
      </c>
      <c r="F25" s="109">
        <v>10</v>
      </c>
      <c r="G25" s="110">
        <v>18</v>
      </c>
      <c r="H25" s="111">
        <v>7.9</v>
      </c>
      <c r="I25" s="109">
        <v>8.8000000000000007</v>
      </c>
      <c r="J25" s="74">
        <v>21952452</v>
      </c>
      <c r="K25" s="75">
        <f t="shared" si="0"/>
        <v>6885</v>
      </c>
      <c r="L25" s="76">
        <f t="shared" si="1"/>
        <v>0</v>
      </c>
      <c r="M25" s="77">
        <v>656307</v>
      </c>
      <c r="N25" s="78">
        <f t="shared" si="2"/>
        <v>2879</v>
      </c>
      <c r="O25" s="79">
        <f t="shared" si="3"/>
        <v>9764</v>
      </c>
      <c r="P25" s="74">
        <v>9539228</v>
      </c>
      <c r="Q25" s="189">
        <f t="shared" si="4"/>
        <v>10674</v>
      </c>
    </row>
    <row r="26" spans="1:17" x14ac:dyDescent="0.25">
      <c r="A26" s="21"/>
      <c r="B26" s="8">
        <v>21</v>
      </c>
      <c r="C26" s="24" t="s">
        <v>50</v>
      </c>
      <c r="D26" s="124">
        <v>0.29166666666666702</v>
      </c>
      <c r="E26" s="103">
        <v>3</v>
      </c>
      <c r="F26" s="109">
        <v>11</v>
      </c>
      <c r="G26" s="110">
        <v>16</v>
      </c>
      <c r="H26" s="111">
        <v>7.8</v>
      </c>
      <c r="I26" s="109">
        <v>8.5</v>
      </c>
      <c r="J26" s="74">
        <v>21973471</v>
      </c>
      <c r="K26" s="75">
        <f t="shared" si="0"/>
        <v>0</v>
      </c>
      <c r="L26" s="76">
        <f t="shared" si="1"/>
        <v>21019</v>
      </c>
      <c r="M26" s="77">
        <v>658644</v>
      </c>
      <c r="N26" s="78">
        <f t="shared" si="2"/>
        <v>2337</v>
      </c>
      <c r="O26" s="79">
        <f t="shared" si="3"/>
        <v>23356</v>
      </c>
      <c r="P26" s="74">
        <v>9565342</v>
      </c>
      <c r="Q26" s="189">
        <f t="shared" si="4"/>
        <v>26114</v>
      </c>
    </row>
    <row r="27" spans="1:17" x14ac:dyDescent="0.25">
      <c r="A27" s="21"/>
      <c r="B27" s="8">
        <v>22</v>
      </c>
      <c r="C27" s="24" t="s">
        <v>51</v>
      </c>
      <c r="D27" s="124">
        <v>0.29166666666666702</v>
      </c>
      <c r="E27" s="103">
        <v>3</v>
      </c>
      <c r="F27" s="109">
        <v>6</v>
      </c>
      <c r="G27" s="110">
        <v>15</v>
      </c>
      <c r="H27" s="111">
        <v>7.9</v>
      </c>
      <c r="I27" s="109">
        <v>9.6999999999999993</v>
      </c>
      <c r="J27" s="74">
        <v>22005119</v>
      </c>
      <c r="K27" s="75">
        <f t="shared" si="0"/>
        <v>0</v>
      </c>
      <c r="L27" s="76">
        <f t="shared" si="1"/>
        <v>31648</v>
      </c>
      <c r="M27" s="77">
        <v>660727</v>
      </c>
      <c r="N27" s="78">
        <f t="shared" si="2"/>
        <v>2083</v>
      </c>
      <c r="O27" s="79">
        <f t="shared" si="3"/>
        <v>33731</v>
      </c>
      <c r="P27" s="74">
        <v>9602744</v>
      </c>
      <c r="Q27" s="189">
        <f t="shared" si="4"/>
        <v>37402</v>
      </c>
    </row>
    <row r="28" spans="1:17" x14ac:dyDescent="0.25">
      <c r="A28" s="21"/>
      <c r="B28" s="8">
        <v>23</v>
      </c>
      <c r="C28" s="24" t="s">
        <v>52</v>
      </c>
      <c r="D28" s="124">
        <v>0.29166666666666702</v>
      </c>
      <c r="E28" s="103">
        <v>3</v>
      </c>
      <c r="F28" s="109">
        <v>7</v>
      </c>
      <c r="G28" s="110">
        <v>14</v>
      </c>
      <c r="H28" s="111">
        <v>8</v>
      </c>
      <c r="I28" s="109">
        <v>8.6</v>
      </c>
      <c r="J28" s="74">
        <v>22031727</v>
      </c>
      <c r="K28" s="75">
        <f t="shared" si="0"/>
        <v>0</v>
      </c>
      <c r="L28" s="76">
        <f t="shared" si="1"/>
        <v>26608</v>
      </c>
      <c r="M28" s="77">
        <v>664120</v>
      </c>
      <c r="N28" s="78">
        <f t="shared" si="2"/>
        <v>3393</v>
      </c>
      <c r="O28" s="79">
        <f t="shared" si="3"/>
        <v>30001</v>
      </c>
      <c r="P28" s="74">
        <v>9635216</v>
      </c>
      <c r="Q28" s="189">
        <f t="shared" si="4"/>
        <v>32472</v>
      </c>
    </row>
    <row r="29" spans="1:17" x14ac:dyDescent="0.25">
      <c r="A29" s="21"/>
      <c r="B29" s="8">
        <v>24</v>
      </c>
      <c r="C29" s="24" t="s">
        <v>53</v>
      </c>
      <c r="D29" s="124">
        <v>0.29166666666666702</v>
      </c>
      <c r="E29" s="103">
        <v>7</v>
      </c>
      <c r="F29" s="109">
        <v>6</v>
      </c>
      <c r="G29" s="110">
        <v>16</v>
      </c>
      <c r="H29" s="111">
        <v>8.1</v>
      </c>
      <c r="I29" s="109">
        <v>8.5</v>
      </c>
      <c r="J29" s="74">
        <v>22050815</v>
      </c>
      <c r="K29" s="75">
        <f t="shared" si="0"/>
        <v>0</v>
      </c>
      <c r="L29" s="76">
        <f t="shared" si="1"/>
        <v>19088</v>
      </c>
      <c r="M29" s="77">
        <v>665704</v>
      </c>
      <c r="N29" s="78">
        <f t="shared" si="2"/>
        <v>1584</v>
      </c>
      <c r="O29" s="79">
        <f t="shared" si="3"/>
        <v>20672</v>
      </c>
      <c r="P29" s="74">
        <v>9660234</v>
      </c>
      <c r="Q29" s="189">
        <f t="shared" si="4"/>
        <v>25018</v>
      </c>
    </row>
    <row r="30" spans="1:17" x14ac:dyDescent="0.25">
      <c r="A30" s="21"/>
      <c r="B30" s="8">
        <v>25</v>
      </c>
      <c r="C30" s="24" t="s">
        <v>47</v>
      </c>
      <c r="D30" s="124">
        <v>0.29166666666666702</v>
      </c>
      <c r="E30" s="103">
        <v>3</v>
      </c>
      <c r="F30" s="109">
        <v>6</v>
      </c>
      <c r="G30" s="110">
        <v>16</v>
      </c>
      <c r="H30" s="111">
        <v>8</v>
      </c>
      <c r="I30" s="109">
        <v>8.4</v>
      </c>
      <c r="J30" s="74">
        <v>22063347</v>
      </c>
      <c r="K30" s="75">
        <f t="shared" si="0"/>
        <v>0</v>
      </c>
      <c r="L30" s="76">
        <f t="shared" si="1"/>
        <v>12532</v>
      </c>
      <c r="M30" s="77">
        <v>667068</v>
      </c>
      <c r="N30" s="78">
        <f t="shared" si="2"/>
        <v>1364</v>
      </c>
      <c r="O30" s="79">
        <f t="shared" si="3"/>
        <v>13896</v>
      </c>
      <c r="P30" s="74">
        <v>9676466</v>
      </c>
      <c r="Q30" s="189">
        <f t="shared" si="4"/>
        <v>16232</v>
      </c>
    </row>
    <row r="31" spans="1:17" x14ac:dyDescent="0.25">
      <c r="A31" s="21"/>
      <c r="B31" s="8">
        <v>26</v>
      </c>
      <c r="C31" s="24" t="s">
        <v>48</v>
      </c>
      <c r="D31" s="124">
        <v>0.29166666666666702</v>
      </c>
      <c r="E31" s="103">
        <v>7</v>
      </c>
      <c r="F31" s="109">
        <v>9</v>
      </c>
      <c r="G31" s="110">
        <v>16</v>
      </c>
      <c r="H31" s="111">
        <v>8.1</v>
      </c>
      <c r="I31" s="109">
        <v>8.5</v>
      </c>
      <c r="J31" s="74">
        <v>22077140</v>
      </c>
      <c r="K31" s="75">
        <f t="shared" si="0"/>
        <v>0</v>
      </c>
      <c r="L31" s="76">
        <f t="shared" si="1"/>
        <v>13793</v>
      </c>
      <c r="M31" s="77">
        <v>669172</v>
      </c>
      <c r="N31" s="78">
        <f t="shared" si="2"/>
        <v>2104</v>
      </c>
      <c r="O31" s="79">
        <f t="shared" si="3"/>
        <v>15897</v>
      </c>
      <c r="P31" s="74">
        <v>9696142</v>
      </c>
      <c r="Q31" s="189">
        <f t="shared" si="4"/>
        <v>19676</v>
      </c>
    </row>
    <row r="32" spans="1:17" x14ac:dyDescent="0.25">
      <c r="A32" s="21"/>
      <c r="B32" s="8">
        <v>27</v>
      </c>
      <c r="C32" s="24" t="s">
        <v>49</v>
      </c>
      <c r="D32" s="124">
        <v>0.29166666666666702</v>
      </c>
      <c r="E32" s="103">
        <v>1</v>
      </c>
      <c r="F32" s="109">
        <v>6</v>
      </c>
      <c r="G32" s="110">
        <v>17</v>
      </c>
      <c r="H32" s="111">
        <v>8.1</v>
      </c>
      <c r="I32" s="109">
        <v>8.5</v>
      </c>
      <c r="J32" s="74">
        <v>22084960</v>
      </c>
      <c r="K32" s="75">
        <f t="shared" si="0"/>
        <v>7820</v>
      </c>
      <c r="L32" s="76">
        <f t="shared" si="1"/>
        <v>0</v>
      </c>
      <c r="M32" s="77">
        <v>671969</v>
      </c>
      <c r="N32" s="78">
        <f t="shared" si="2"/>
        <v>2797</v>
      </c>
      <c r="O32" s="79">
        <f t="shared" si="3"/>
        <v>10617</v>
      </c>
      <c r="P32" s="74">
        <v>9707672</v>
      </c>
      <c r="Q32" s="189">
        <f t="shared" si="4"/>
        <v>11530</v>
      </c>
    </row>
    <row r="33" spans="1:17" x14ac:dyDescent="0.25">
      <c r="A33" s="21"/>
      <c r="B33" s="8">
        <v>28</v>
      </c>
      <c r="C33" s="24" t="s">
        <v>50</v>
      </c>
      <c r="D33" s="124">
        <v>0.29166666666666702</v>
      </c>
      <c r="E33" s="103">
        <v>1</v>
      </c>
      <c r="F33" s="109">
        <v>6</v>
      </c>
      <c r="G33" s="110">
        <v>17</v>
      </c>
      <c r="H33" s="111">
        <v>7.9</v>
      </c>
      <c r="I33" s="109">
        <v>8.8000000000000007</v>
      </c>
      <c r="J33" s="74">
        <v>22093098</v>
      </c>
      <c r="K33" s="75">
        <f t="shared" si="0"/>
        <v>8138</v>
      </c>
      <c r="L33" s="76">
        <f t="shared" si="1"/>
        <v>0</v>
      </c>
      <c r="M33" s="77">
        <v>674824</v>
      </c>
      <c r="N33" s="78">
        <f t="shared" si="2"/>
        <v>2855</v>
      </c>
      <c r="O33" s="79">
        <f t="shared" si="3"/>
        <v>10993</v>
      </c>
      <c r="P33" s="74">
        <v>9720868</v>
      </c>
      <c r="Q33" s="189">
        <f t="shared" si="4"/>
        <v>13196</v>
      </c>
    </row>
    <row r="34" spans="1:17" x14ac:dyDescent="0.25">
      <c r="A34" s="21"/>
      <c r="B34" s="8">
        <v>29</v>
      </c>
      <c r="C34" s="24" t="s">
        <v>51</v>
      </c>
      <c r="D34" s="124">
        <v>0.29166666666666702</v>
      </c>
      <c r="E34" s="103">
        <v>1</v>
      </c>
      <c r="F34" s="109">
        <v>6</v>
      </c>
      <c r="G34" s="110">
        <v>17</v>
      </c>
      <c r="H34" s="111">
        <v>8.1</v>
      </c>
      <c r="I34" s="109">
        <v>8.8000000000000007</v>
      </c>
      <c r="J34" s="74">
        <v>22101244</v>
      </c>
      <c r="K34" s="75">
        <f t="shared" si="0"/>
        <v>8146</v>
      </c>
      <c r="L34" s="76">
        <f t="shared" si="1"/>
        <v>0</v>
      </c>
      <c r="M34" s="77">
        <v>677028</v>
      </c>
      <c r="N34" s="78">
        <f t="shared" si="2"/>
        <v>2204</v>
      </c>
      <c r="O34" s="79">
        <f t="shared" si="3"/>
        <v>10350</v>
      </c>
      <c r="P34" s="74">
        <v>9733692</v>
      </c>
      <c r="Q34" s="189">
        <f t="shared" si="4"/>
        <v>12824</v>
      </c>
    </row>
    <row r="35" spans="1:17" x14ac:dyDescent="0.25">
      <c r="A35" s="21"/>
      <c r="B35" s="8">
        <v>30</v>
      </c>
      <c r="C35" s="24" t="s">
        <v>52</v>
      </c>
      <c r="D35" s="124">
        <v>0.29166666666666702</v>
      </c>
      <c r="E35" s="103">
        <v>1</v>
      </c>
      <c r="F35" s="109">
        <v>7</v>
      </c>
      <c r="G35" s="110">
        <v>17</v>
      </c>
      <c r="H35" s="111">
        <v>8.1</v>
      </c>
      <c r="I35" s="109">
        <v>8.6</v>
      </c>
      <c r="J35" s="74">
        <v>22109054</v>
      </c>
      <c r="K35" s="75">
        <f t="shared" si="0"/>
        <v>7810</v>
      </c>
      <c r="L35" s="76">
        <f t="shared" si="1"/>
        <v>0</v>
      </c>
      <c r="M35" s="77">
        <v>679929</v>
      </c>
      <c r="N35" s="78">
        <f t="shared" si="2"/>
        <v>2901</v>
      </c>
      <c r="O35" s="79">
        <f t="shared" si="3"/>
        <v>10711</v>
      </c>
      <c r="P35" s="74">
        <v>9745940</v>
      </c>
      <c r="Q35" s="189">
        <f t="shared" si="4"/>
        <v>12248</v>
      </c>
    </row>
    <row r="36" spans="1:17" x14ac:dyDescent="0.25">
      <c r="A36" s="21"/>
      <c r="B36" s="8">
        <v>31</v>
      </c>
      <c r="C36" s="24" t="s">
        <v>53</v>
      </c>
      <c r="D36" s="124">
        <v>0.29166666666666702</v>
      </c>
      <c r="E36" s="103">
        <v>1</v>
      </c>
      <c r="F36" s="109">
        <v>7</v>
      </c>
      <c r="G36" s="110">
        <v>17</v>
      </c>
      <c r="H36" s="111">
        <v>8.1</v>
      </c>
      <c r="I36" s="109">
        <v>8.6999999999999993</v>
      </c>
      <c r="J36" s="74">
        <v>22117143</v>
      </c>
      <c r="K36" s="75">
        <f t="shared" si="0"/>
        <v>8089</v>
      </c>
      <c r="L36" s="76">
        <f t="shared" si="1"/>
        <v>0</v>
      </c>
      <c r="M36" s="77">
        <v>682444</v>
      </c>
      <c r="N36" s="78">
        <f t="shared" si="2"/>
        <v>2515</v>
      </c>
      <c r="O36" s="79">
        <f t="shared" si="3"/>
        <v>10604</v>
      </c>
      <c r="P36" s="74">
        <v>9758910</v>
      </c>
      <c r="Q36" s="189">
        <f t="shared" si="4"/>
        <v>12970</v>
      </c>
    </row>
    <row r="37" spans="1:17" ht="18.75" thickBot="1" x14ac:dyDescent="0.3">
      <c r="A37" s="21"/>
      <c r="B37" s="10"/>
      <c r="C37" s="105"/>
      <c r="D37" s="105"/>
      <c r="E37" s="104"/>
      <c r="F37" s="112"/>
      <c r="G37" s="113"/>
      <c r="H37" s="114"/>
      <c r="I37" s="112"/>
      <c r="J37" s="80"/>
      <c r="K37" s="81"/>
      <c r="L37" s="76"/>
      <c r="M37" s="82"/>
      <c r="N37" s="83"/>
      <c r="O37" s="84"/>
      <c r="P37" s="80"/>
      <c r="Q37" s="190"/>
    </row>
    <row r="38" spans="1:17" ht="18.75" thickBot="1" x14ac:dyDescent="0.3">
      <c r="A38" s="18" t="s">
        <v>22</v>
      </c>
      <c r="B38" s="9"/>
      <c r="C38" s="7"/>
      <c r="D38" s="7"/>
      <c r="E38" s="7"/>
      <c r="F38" s="58"/>
      <c r="G38" s="59"/>
      <c r="H38" s="60"/>
      <c r="I38" s="61"/>
      <c r="J38" s="68"/>
      <c r="K38" s="69">
        <f>SUM(K6:K36)</f>
        <v>133912</v>
      </c>
      <c r="L38" s="70">
        <f>SUM(L6:L36)</f>
        <v>221987</v>
      </c>
      <c r="M38" s="68"/>
      <c r="N38" s="70">
        <f>SUM(N6:N36)</f>
        <v>83564</v>
      </c>
      <c r="O38" s="85">
        <f>SUM(O6:O36)</f>
        <v>439463</v>
      </c>
      <c r="P38" s="68"/>
      <c r="Q38" s="188">
        <f>SUM(Q6:Q36)</f>
        <v>496786</v>
      </c>
    </row>
    <row r="39" spans="1:17" ht="18.75" thickBot="1" x14ac:dyDescent="0.3">
      <c r="A39" s="17" t="s">
        <v>29</v>
      </c>
      <c r="B39" s="4"/>
      <c r="C39" s="5"/>
      <c r="D39" s="5"/>
      <c r="E39" s="5"/>
      <c r="F39" s="62">
        <f>MIN(F6:F36)</f>
        <v>6</v>
      </c>
      <c r="G39" s="63">
        <f>MIN(G6:G36)</f>
        <v>14</v>
      </c>
      <c r="H39" s="64">
        <f>MIN(H6:H36)</f>
        <v>7.4</v>
      </c>
      <c r="I39" s="64">
        <f>MIN(I6:I36)</f>
        <v>7.9</v>
      </c>
      <c r="J39" s="74"/>
      <c r="K39" s="75"/>
      <c r="L39" s="76"/>
      <c r="M39" s="74"/>
      <c r="N39" s="86">
        <f>MIN(N6:N36)</f>
        <v>1364</v>
      </c>
      <c r="O39" s="87">
        <f>MIN(O6:O36)</f>
        <v>8671</v>
      </c>
      <c r="P39" s="88"/>
      <c r="Q39" s="191">
        <f>MIN(Q6:Q36)</f>
        <v>9714</v>
      </c>
    </row>
    <row r="40" spans="1:17" ht="18.75" thickBot="1" x14ac:dyDescent="0.3">
      <c r="A40" s="17" t="s">
        <v>30</v>
      </c>
      <c r="B40" s="4"/>
      <c r="C40" s="5"/>
      <c r="D40" s="5"/>
      <c r="E40" s="5"/>
      <c r="F40" s="62">
        <f>MAX(F6:F36)</f>
        <v>14</v>
      </c>
      <c r="G40" s="63">
        <f>MAX(G6:G36)</f>
        <v>19</v>
      </c>
      <c r="H40" s="64">
        <f>MAX(H6:H36)</f>
        <v>8.1</v>
      </c>
      <c r="I40" s="64">
        <f>MAX(I6:I36)</f>
        <v>9.6999999999999993</v>
      </c>
      <c r="J40" s="74"/>
      <c r="K40" s="75"/>
      <c r="L40" s="76"/>
      <c r="M40" s="74"/>
      <c r="N40" s="86">
        <f>MAX(N6:N36)</f>
        <v>3393</v>
      </c>
      <c r="O40" s="87">
        <f>MAX(O6:O36)</f>
        <v>33731</v>
      </c>
      <c r="P40" s="88"/>
      <c r="Q40" s="191">
        <f>MAX(Q6:Q36)</f>
        <v>37402</v>
      </c>
    </row>
    <row r="41" spans="1:17" ht="18.75" thickBot="1" x14ac:dyDescent="0.3">
      <c r="A41" s="17" t="s">
        <v>23</v>
      </c>
      <c r="B41" s="19"/>
      <c r="C41" s="20"/>
      <c r="D41" s="20"/>
      <c r="E41" s="20"/>
      <c r="F41" s="65">
        <f>SUM(F6:F36)/COUNT(E6:E36)</f>
        <v>9.5483870967741939</v>
      </c>
      <c r="G41" s="66">
        <f>SUM(G6:G36)/COUNT(E6:E36)</f>
        <v>17.387096774193548</v>
      </c>
      <c r="H41" s="67">
        <f>SUM(H6:H36)/COUNT(E6:E36)</f>
        <v>7.854838709677419</v>
      </c>
      <c r="I41" s="67">
        <f>SUM(I6:I36)/COUNT(E6:E36)</f>
        <v>8.4548387096774196</v>
      </c>
      <c r="J41" s="89"/>
      <c r="K41" s="90"/>
      <c r="L41" s="91"/>
      <c r="M41" s="89"/>
      <c r="N41" s="92">
        <f>SUM(N6:N36)/COUNT(E6:E36)</f>
        <v>2695.6129032258063</v>
      </c>
      <c r="O41" s="93">
        <f>SUM(O6:O36)/COUNT(E6:E36)</f>
        <v>14176.225806451614</v>
      </c>
      <c r="P41" s="94"/>
      <c r="Q41" s="192">
        <f>SUM(Q6:Q36)/COUNT(E6:E36)</f>
        <v>16025.354838709678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93"/>
    </row>
    <row r="43" spans="1:17" x14ac:dyDescent="0.25">
      <c r="A43" s="21"/>
      <c r="B43" s="11"/>
      <c r="C43" s="11" t="s">
        <v>24</v>
      </c>
      <c r="D43" s="11"/>
      <c r="E43" s="3">
        <f>SUM(M50:M80)</f>
        <v>13</v>
      </c>
      <c r="F43" s="11"/>
      <c r="G43" s="11"/>
      <c r="H43" s="11"/>
      <c r="I43" s="11"/>
      <c r="J43" s="11" t="s">
        <v>25</v>
      </c>
      <c r="K43" s="53">
        <f>SUM(J50:J80)</f>
        <v>18</v>
      </c>
      <c r="L43" s="11"/>
      <c r="M43" s="11"/>
      <c r="N43" s="11"/>
      <c r="O43" s="11"/>
      <c r="P43" s="11"/>
      <c r="Q43" s="193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93"/>
    </row>
    <row r="45" spans="1:17" x14ac:dyDescent="0.25">
      <c r="A45" s="21"/>
      <c r="B45" s="11"/>
      <c r="C45" s="3" t="s">
        <v>26</v>
      </c>
      <c r="D45" s="163">
        <f>O45-K45</f>
        <v>121263.5</v>
      </c>
      <c r="E45" s="164"/>
      <c r="F45" s="164"/>
      <c r="G45" s="11" t="s">
        <v>15</v>
      </c>
      <c r="H45" s="11"/>
      <c r="I45" s="11"/>
      <c r="J45" s="3" t="s">
        <v>37</v>
      </c>
      <c r="K45" s="132">
        <f>(SUM(H50:I80)/(K43))*(K43+E43)</f>
        <v>318199.5</v>
      </c>
      <c r="L45" s="11" t="s">
        <v>15</v>
      </c>
      <c r="M45" s="3" t="s">
        <v>38</v>
      </c>
      <c r="N45" s="3"/>
      <c r="O45" s="165">
        <f>O38</f>
        <v>439463</v>
      </c>
      <c r="P45" s="165"/>
      <c r="Q45" s="193" t="s">
        <v>15</v>
      </c>
    </row>
    <row r="46" spans="1:17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194"/>
    </row>
    <row r="49" spans="8:16" x14ac:dyDescent="0.25">
      <c r="J49" s="97" t="s">
        <v>39</v>
      </c>
      <c r="L49" s="96"/>
      <c r="M49" s="96" t="s">
        <v>40</v>
      </c>
      <c r="O49" s="1">
        <f>SUM(H50:I80)</f>
        <v>184761</v>
      </c>
      <c r="P49" s="1" t="s">
        <v>41</v>
      </c>
    </row>
    <row r="50" spans="8:16" x14ac:dyDescent="0.25">
      <c r="H50" s="172">
        <f>J50*O6</f>
        <v>0</v>
      </c>
      <c r="I50" s="172"/>
      <c r="J50" s="95">
        <f>IF(K50&gt;0,1,0)</f>
        <v>0</v>
      </c>
      <c r="K50" s="95">
        <f>K6</f>
        <v>0</v>
      </c>
      <c r="L50" s="95">
        <f>L6</f>
        <v>14545</v>
      </c>
      <c r="M50" s="95">
        <f>IF(L50&gt;0,1,0)</f>
        <v>1</v>
      </c>
      <c r="O50" s="126">
        <f>O49/K43</f>
        <v>10264.5</v>
      </c>
      <c r="P50" s="1" t="s">
        <v>42</v>
      </c>
    </row>
    <row r="51" spans="8:16" x14ac:dyDescent="0.25">
      <c r="H51" s="172">
        <f t="shared" ref="H51:H80" si="5">J51*O7</f>
        <v>0</v>
      </c>
      <c r="I51" s="172"/>
      <c r="J51" s="95">
        <f t="shared" ref="J51:J80" si="6">IF(K51&gt;0,1,0)</f>
        <v>0</v>
      </c>
      <c r="K51" s="95">
        <f t="shared" ref="K51:L66" si="7">K7</f>
        <v>0</v>
      </c>
      <c r="L51" s="95">
        <f t="shared" si="7"/>
        <v>21324</v>
      </c>
      <c r="M51" s="95">
        <f t="shared" ref="M51:M80" si="8">IF(L51&gt;0,1,0)</f>
        <v>1</v>
      </c>
      <c r="O51" s="126">
        <f>O50*(K43+E43)</f>
        <v>318199.5</v>
      </c>
      <c r="P51" s="1" t="s">
        <v>43</v>
      </c>
    </row>
    <row r="52" spans="8:16" x14ac:dyDescent="0.25">
      <c r="H52" s="172">
        <f t="shared" si="5"/>
        <v>11033</v>
      </c>
      <c r="I52" s="172"/>
      <c r="J52" s="95">
        <f t="shared" si="6"/>
        <v>1</v>
      </c>
      <c r="K52" s="95">
        <f t="shared" si="7"/>
        <v>8121</v>
      </c>
      <c r="L52" s="95">
        <f t="shared" si="7"/>
        <v>0</v>
      </c>
      <c r="M52" s="95">
        <f t="shared" si="8"/>
        <v>0</v>
      </c>
    </row>
    <row r="53" spans="8:16" x14ac:dyDescent="0.25">
      <c r="H53" s="172">
        <f t="shared" si="5"/>
        <v>9290</v>
      </c>
      <c r="I53" s="172"/>
      <c r="J53" s="95">
        <f t="shared" si="6"/>
        <v>1</v>
      </c>
      <c r="K53" s="95">
        <f t="shared" si="7"/>
        <v>6619</v>
      </c>
      <c r="L53" s="95">
        <f t="shared" si="7"/>
        <v>0</v>
      </c>
      <c r="M53" s="95">
        <f t="shared" si="8"/>
        <v>0</v>
      </c>
    </row>
    <row r="54" spans="8:16" x14ac:dyDescent="0.25">
      <c r="H54" s="172">
        <f t="shared" si="5"/>
        <v>8671</v>
      </c>
      <c r="I54" s="172"/>
      <c r="J54" s="95">
        <f t="shared" si="6"/>
        <v>1</v>
      </c>
      <c r="K54" s="95">
        <f t="shared" si="7"/>
        <v>6191</v>
      </c>
      <c r="L54" s="95">
        <f t="shared" si="7"/>
        <v>0</v>
      </c>
      <c r="M54" s="95">
        <f t="shared" si="8"/>
        <v>0</v>
      </c>
    </row>
    <row r="55" spans="8:16" x14ac:dyDescent="0.25">
      <c r="H55" s="172">
        <f t="shared" si="5"/>
        <v>8950</v>
      </c>
      <c r="I55" s="172"/>
      <c r="J55" s="95">
        <f t="shared" si="6"/>
        <v>1</v>
      </c>
      <c r="K55" s="95">
        <f t="shared" si="7"/>
        <v>6534</v>
      </c>
      <c r="L55" s="95">
        <f t="shared" si="7"/>
        <v>0</v>
      </c>
      <c r="M55" s="95">
        <f t="shared" si="8"/>
        <v>0</v>
      </c>
    </row>
    <row r="56" spans="8:16" x14ac:dyDescent="0.25">
      <c r="H56" s="172">
        <f t="shared" si="5"/>
        <v>11402</v>
      </c>
      <c r="I56" s="172"/>
      <c r="J56" s="95">
        <f t="shared" si="6"/>
        <v>1</v>
      </c>
      <c r="K56" s="95">
        <f t="shared" si="7"/>
        <v>8188</v>
      </c>
      <c r="L56" s="95">
        <f t="shared" si="7"/>
        <v>0</v>
      </c>
      <c r="M56" s="95">
        <f t="shared" si="8"/>
        <v>0</v>
      </c>
    </row>
    <row r="57" spans="8:16" x14ac:dyDescent="0.25">
      <c r="H57" s="172">
        <f t="shared" si="5"/>
        <v>11315</v>
      </c>
      <c r="I57" s="172"/>
      <c r="J57" s="95">
        <f t="shared" si="6"/>
        <v>1</v>
      </c>
      <c r="K57" s="95">
        <f t="shared" si="7"/>
        <v>8268</v>
      </c>
      <c r="L57" s="95">
        <f t="shared" si="7"/>
        <v>0</v>
      </c>
      <c r="M57" s="95">
        <f t="shared" si="8"/>
        <v>0</v>
      </c>
    </row>
    <row r="58" spans="8:16" x14ac:dyDescent="0.25">
      <c r="H58" s="172">
        <f t="shared" si="5"/>
        <v>11369</v>
      </c>
      <c r="I58" s="172"/>
      <c r="J58" s="95">
        <f t="shared" si="6"/>
        <v>1</v>
      </c>
      <c r="K58" s="95">
        <f t="shared" si="7"/>
        <v>8247</v>
      </c>
      <c r="L58" s="95">
        <f t="shared" si="7"/>
        <v>0</v>
      </c>
      <c r="M58" s="95">
        <f t="shared" si="8"/>
        <v>0</v>
      </c>
    </row>
    <row r="59" spans="8:16" x14ac:dyDescent="0.25">
      <c r="H59" s="172">
        <f t="shared" si="5"/>
        <v>10775</v>
      </c>
      <c r="I59" s="172"/>
      <c r="J59" s="95">
        <f t="shared" si="6"/>
        <v>1</v>
      </c>
      <c r="K59" s="95">
        <f t="shared" si="7"/>
        <v>7891</v>
      </c>
      <c r="L59" s="95">
        <f t="shared" si="7"/>
        <v>0</v>
      </c>
      <c r="M59" s="95">
        <f t="shared" si="8"/>
        <v>0</v>
      </c>
    </row>
    <row r="60" spans="8:16" x14ac:dyDescent="0.25">
      <c r="H60" s="172">
        <f t="shared" si="5"/>
        <v>9979</v>
      </c>
      <c r="I60" s="172"/>
      <c r="J60" s="95">
        <f t="shared" si="6"/>
        <v>1</v>
      </c>
      <c r="K60" s="95">
        <f t="shared" si="7"/>
        <v>7015</v>
      </c>
      <c r="L60" s="95">
        <f t="shared" si="7"/>
        <v>0</v>
      </c>
      <c r="M60" s="95">
        <f t="shared" si="8"/>
        <v>0</v>
      </c>
    </row>
    <row r="61" spans="8:16" x14ac:dyDescent="0.25">
      <c r="H61" s="172">
        <f t="shared" si="5"/>
        <v>9476</v>
      </c>
      <c r="I61" s="172"/>
      <c r="J61" s="95">
        <f t="shared" si="6"/>
        <v>1</v>
      </c>
      <c r="K61" s="95">
        <f t="shared" si="7"/>
        <v>6424</v>
      </c>
      <c r="L61" s="95">
        <f t="shared" si="7"/>
        <v>0</v>
      </c>
      <c r="M61" s="95">
        <f t="shared" si="8"/>
        <v>0</v>
      </c>
    </row>
    <row r="62" spans="8:16" x14ac:dyDescent="0.25">
      <c r="H62" s="172">
        <f t="shared" si="5"/>
        <v>9912</v>
      </c>
      <c r="I62" s="172"/>
      <c r="J62" s="95">
        <f t="shared" si="6"/>
        <v>1</v>
      </c>
      <c r="K62" s="95">
        <f t="shared" si="7"/>
        <v>6655</v>
      </c>
      <c r="L62" s="95">
        <f t="shared" si="7"/>
        <v>0</v>
      </c>
      <c r="M62" s="95">
        <f t="shared" si="8"/>
        <v>0</v>
      </c>
    </row>
    <row r="63" spans="8:16" x14ac:dyDescent="0.25">
      <c r="H63" s="172">
        <f t="shared" si="5"/>
        <v>0</v>
      </c>
      <c r="I63" s="172"/>
      <c r="J63" s="95">
        <f t="shared" si="6"/>
        <v>0</v>
      </c>
      <c r="K63" s="95">
        <f t="shared" si="7"/>
        <v>0</v>
      </c>
      <c r="L63" s="95">
        <f t="shared" si="7"/>
        <v>12697</v>
      </c>
      <c r="M63" s="95">
        <f t="shared" si="8"/>
        <v>1</v>
      </c>
    </row>
    <row r="64" spans="8:16" x14ac:dyDescent="0.25">
      <c r="H64" s="172">
        <f t="shared" si="5"/>
        <v>0</v>
      </c>
      <c r="I64" s="172"/>
      <c r="J64" s="95">
        <f t="shared" si="6"/>
        <v>0</v>
      </c>
      <c r="K64" s="95">
        <f t="shared" si="7"/>
        <v>0</v>
      </c>
      <c r="L64" s="95">
        <f t="shared" si="7"/>
        <v>8148</v>
      </c>
      <c r="M64" s="95">
        <f t="shared" si="8"/>
        <v>1</v>
      </c>
    </row>
    <row r="65" spans="8:13" x14ac:dyDescent="0.25">
      <c r="H65" s="172">
        <f t="shared" si="5"/>
        <v>0</v>
      </c>
      <c r="I65" s="172"/>
      <c r="J65" s="95">
        <f t="shared" si="6"/>
        <v>0</v>
      </c>
      <c r="K65" s="95">
        <f t="shared" si="7"/>
        <v>0</v>
      </c>
      <c r="L65" s="95">
        <f t="shared" si="7"/>
        <v>8782</v>
      </c>
      <c r="M65" s="95">
        <f t="shared" si="8"/>
        <v>1</v>
      </c>
    </row>
    <row r="66" spans="8:13" x14ac:dyDescent="0.25">
      <c r="H66" s="172">
        <f t="shared" si="5"/>
        <v>0</v>
      </c>
      <c r="I66" s="172"/>
      <c r="J66" s="95">
        <f t="shared" si="6"/>
        <v>0</v>
      </c>
      <c r="K66" s="95">
        <f t="shared" si="7"/>
        <v>0</v>
      </c>
      <c r="L66" s="95">
        <f t="shared" si="7"/>
        <v>10151</v>
      </c>
      <c r="M66" s="95">
        <f t="shared" si="8"/>
        <v>1</v>
      </c>
    </row>
    <row r="67" spans="8:13" x14ac:dyDescent="0.25">
      <c r="H67" s="172">
        <f t="shared" si="5"/>
        <v>0</v>
      </c>
      <c r="I67" s="172"/>
      <c r="J67" s="95">
        <f t="shared" si="6"/>
        <v>0</v>
      </c>
      <c r="K67" s="95">
        <f t="shared" ref="K67:L80" si="9">K23</f>
        <v>0</v>
      </c>
      <c r="L67" s="95">
        <f t="shared" si="9"/>
        <v>21652</v>
      </c>
      <c r="M67" s="95">
        <f t="shared" si="8"/>
        <v>1</v>
      </c>
    </row>
    <row r="68" spans="8:13" x14ac:dyDescent="0.25">
      <c r="H68" s="172">
        <f t="shared" si="5"/>
        <v>9550</v>
      </c>
      <c r="I68" s="172"/>
      <c r="J68" s="95">
        <f t="shared" si="6"/>
        <v>1</v>
      </c>
      <c r="K68" s="95">
        <f t="shared" si="9"/>
        <v>6871</v>
      </c>
      <c r="L68" s="95">
        <f t="shared" si="9"/>
        <v>0</v>
      </c>
      <c r="M68" s="95">
        <f t="shared" si="8"/>
        <v>0</v>
      </c>
    </row>
    <row r="69" spans="8:13" x14ac:dyDescent="0.25">
      <c r="H69" s="172">
        <f t="shared" si="5"/>
        <v>9764</v>
      </c>
      <c r="I69" s="172"/>
      <c r="J69" s="95">
        <f t="shared" si="6"/>
        <v>1</v>
      </c>
      <c r="K69" s="95">
        <f t="shared" si="9"/>
        <v>6885</v>
      </c>
      <c r="L69" s="95">
        <f t="shared" si="9"/>
        <v>0</v>
      </c>
      <c r="M69" s="95">
        <f t="shared" si="8"/>
        <v>0</v>
      </c>
    </row>
    <row r="70" spans="8:13" x14ac:dyDescent="0.25">
      <c r="H70" s="172">
        <f t="shared" si="5"/>
        <v>0</v>
      </c>
      <c r="I70" s="172"/>
      <c r="J70" s="95">
        <f t="shared" si="6"/>
        <v>0</v>
      </c>
      <c r="K70" s="95">
        <f t="shared" si="9"/>
        <v>0</v>
      </c>
      <c r="L70" s="95">
        <f t="shared" si="9"/>
        <v>21019</v>
      </c>
      <c r="M70" s="95">
        <f t="shared" si="8"/>
        <v>1</v>
      </c>
    </row>
    <row r="71" spans="8:13" x14ac:dyDescent="0.25">
      <c r="H71" s="172">
        <f t="shared" si="5"/>
        <v>0</v>
      </c>
      <c r="I71" s="172"/>
      <c r="J71" s="95">
        <f t="shared" si="6"/>
        <v>0</v>
      </c>
      <c r="K71" s="95">
        <f t="shared" si="9"/>
        <v>0</v>
      </c>
      <c r="L71" s="95">
        <f t="shared" si="9"/>
        <v>31648</v>
      </c>
      <c r="M71" s="95">
        <f t="shared" si="8"/>
        <v>1</v>
      </c>
    </row>
    <row r="72" spans="8:13" x14ac:dyDescent="0.25">
      <c r="H72" s="172">
        <f t="shared" si="5"/>
        <v>0</v>
      </c>
      <c r="I72" s="172"/>
      <c r="J72" s="95">
        <f t="shared" si="6"/>
        <v>0</v>
      </c>
      <c r="K72" s="95">
        <f t="shared" si="9"/>
        <v>0</v>
      </c>
      <c r="L72" s="95">
        <f t="shared" si="9"/>
        <v>26608</v>
      </c>
      <c r="M72" s="95">
        <f t="shared" si="8"/>
        <v>1</v>
      </c>
    </row>
    <row r="73" spans="8:13" x14ac:dyDescent="0.25">
      <c r="H73" s="172">
        <f t="shared" si="5"/>
        <v>0</v>
      </c>
      <c r="I73" s="172"/>
      <c r="J73" s="95">
        <f t="shared" si="6"/>
        <v>0</v>
      </c>
      <c r="K73" s="95">
        <f t="shared" si="9"/>
        <v>0</v>
      </c>
      <c r="L73" s="95">
        <f t="shared" si="9"/>
        <v>19088</v>
      </c>
      <c r="M73" s="95">
        <f t="shared" si="8"/>
        <v>1</v>
      </c>
    </row>
    <row r="74" spans="8:13" x14ac:dyDescent="0.25">
      <c r="H74" s="172">
        <f t="shared" si="5"/>
        <v>0</v>
      </c>
      <c r="I74" s="172"/>
      <c r="J74" s="95">
        <f t="shared" si="6"/>
        <v>0</v>
      </c>
      <c r="K74" s="95">
        <f t="shared" si="9"/>
        <v>0</v>
      </c>
      <c r="L74" s="95">
        <f t="shared" si="9"/>
        <v>12532</v>
      </c>
      <c r="M74" s="95">
        <f t="shared" si="8"/>
        <v>1</v>
      </c>
    </row>
    <row r="75" spans="8:13" x14ac:dyDescent="0.25">
      <c r="H75" s="172">
        <f t="shared" si="5"/>
        <v>0</v>
      </c>
      <c r="I75" s="172"/>
      <c r="J75" s="95">
        <f t="shared" si="6"/>
        <v>0</v>
      </c>
      <c r="K75" s="95">
        <f t="shared" si="9"/>
        <v>0</v>
      </c>
      <c r="L75" s="95">
        <f t="shared" si="9"/>
        <v>13793</v>
      </c>
      <c r="M75" s="95">
        <f t="shared" si="8"/>
        <v>1</v>
      </c>
    </row>
    <row r="76" spans="8:13" x14ac:dyDescent="0.25">
      <c r="H76" s="172">
        <f t="shared" si="5"/>
        <v>10617</v>
      </c>
      <c r="I76" s="172"/>
      <c r="J76" s="95">
        <f t="shared" si="6"/>
        <v>1</v>
      </c>
      <c r="K76" s="95">
        <f t="shared" si="9"/>
        <v>7820</v>
      </c>
      <c r="L76" s="95">
        <f t="shared" si="9"/>
        <v>0</v>
      </c>
      <c r="M76" s="95">
        <f t="shared" si="8"/>
        <v>0</v>
      </c>
    </row>
    <row r="77" spans="8:13" x14ac:dyDescent="0.25">
      <c r="H77" s="172">
        <f t="shared" si="5"/>
        <v>10993</v>
      </c>
      <c r="I77" s="172"/>
      <c r="J77" s="95">
        <f t="shared" si="6"/>
        <v>1</v>
      </c>
      <c r="K77" s="95">
        <f t="shared" si="9"/>
        <v>8138</v>
      </c>
      <c r="L77" s="95">
        <f t="shared" si="9"/>
        <v>0</v>
      </c>
      <c r="M77" s="95">
        <f t="shared" si="8"/>
        <v>0</v>
      </c>
    </row>
    <row r="78" spans="8:13" x14ac:dyDescent="0.25">
      <c r="H78" s="172">
        <f t="shared" si="5"/>
        <v>10350</v>
      </c>
      <c r="I78" s="172"/>
      <c r="J78" s="95">
        <f t="shared" si="6"/>
        <v>1</v>
      </c>
      <c r="K78" s="95">
        <f t="shared" si="9"/>
        <v>8146</v>
      </c>
      <c r="L78" s="95">
        <f t="shared" si="9"/>
        <v>0</v>
      </c>
      <c r="M78" s="95">
        <f t="shared" si="8"/>
        <v>0</v>
      </c>
    </row>
    <row r="79" spans="8:13" x14ac:dyDescent="0.25">
      <c r="H79" s="172">
        <f t="shared" si="5"/>
        <v>10711</v>
      </c>
      <c r="I79" s="172"/>
      <c r="J79" s="95">
        <f t="shared" si="6"/>
        <v>1</v>
      </c>
      <c r="K79" s="95">
        <f t="shared" si="9"/>
        <v>7810</v>
      </c>
      <c r="L79" s="95">
        <f t="shared" si="9"/>
        <v>0</v>
      </c>
      <c r="M79" s="95">
        <f t="shared" si="8"/>
        <v>0</v>
      </c>
    </row>
    <row r="80" spans="8:13" x14ac:dyDescent="0.25">
      <c r="H80" s="172">
        <f t="shared" si="5"/>
        <v>10604</v>
      </c>
      <c r="I80" s="172"/>
      <c r="J80" s="95">
        <f t="shared" si="6"/>
        <v>1</v>
      </c>
      <c r="K80" s="95">
        <f t="shared" si="9"/>
        <v>8089</v>
      </c>
      <c r="L80" s="95">
        <f t="shared" si="9"/>
        <v>0</v>
      </c>
      <c r="M80" s="95">
        <f t="shared" si="8"/>
        <v>0</v>
      </c>
    </row>
    <row r="81" spans="10:13" x14ac:dyDescent="0.25">
      <c r="J81" s="95"/>
      <c r="K81" s="95"/>
      <c r="L81" s="95"/>
      <c r="M81" s="95"/>
    </row>
    <row r="82" spans="10:13" x14ac:dyDescent="0.25">
      <c r="J82" s="95"/>
      <c r="K82" s="95"/>
      <c r="L82" s="95"/>
      <c r="M82" s="95"/>
    </row>
    <row r="83" spans="10:13" x14ac:dyDescent="0.25">
      <c r="J83" s="95"/>
      <c r="K83" s="95"/>
      <c r="L83" s="95"/>
      <c r="M83" s="95"/>
    </row>
  </sheetData>
  <customSheetViews>
    <customSheetView guid="{B6ED9F5D-61BD-40D6-902A-409318D15853}" scale="75" showRuler="0">
      <selection activeCell="C7" sqref="C7"/>
      <pageMargins left="0.78740157499999996" right="0.78740157499999996" top="0.984251969" bottom="0.984251969" header="0.4921259845" footer="0.4921259845"/>
      <pageSetup paperSize="9" orientation="portrait" horizontalDpi="4294967293" verticalDpi="0" r:id="rId1"/>
      <headerFooter alignWithMargins="0"/>
    </customSheetView>
  </customSheetViews>
  <mergeCells count="36">
    <mergeCell ref="H80:I80"/>
    <mergeCell ref="H76:I76"/>
    <mergeCell ref="H77:I77"/>
    <mergeCell ref="H78:I78"/>
    <mergeCell ref="H79:I79"/>
    <mergeCell ref="D45:F45"/>
    <mergeCell ref="H75:I75"/>
    <mergeCell ref="H70:I70"/>
    <mergeCell ref="H71:I71"/>
    <mergeCell ref="H72:I72"/>
    <mergeCell ref="H67:I67"/>
    <mergeCell ref="H64:I64"/>
    <mergeCell ref="H66:I66"/>
    <mergeCell ref="H68:I68"/>
    <mergeCell ref="H69:I69"/>
    <mergeCell ref="H73:I73"/>
    <mergeCell ref="H74:I74"/>
    <mergeCell ref="H65:I65"/>
    <mergeCell ref="H63:I63"/>
    <mergeCell ref="H56:I56"/>
    <mergeCell ref="H58:I58"/>
    <mergeCell ref="H62:I62"/>
    <mergeCell ref="H57:I57"/>
    <mergeCell ref="H53:I53"/>
    <mergeCell ref="H60:I60"/>
    <mergeCell ref="H61:I61"/>
    <mergeCell ref="H59:I59"/>
    <mergeCell ref="H55:I55"/>
    <mergeCell ref="H54:I54"/>
    <mergeCell ref="H50:I50"/>
    <mergeCell ref="G2:L2"/>
    <mergeCell ref="M2:N2"/>
    <mergeCell ref="P2:Q2"/>
    <mergeCell ref="O45:P45"/>
    <mergeCell ref="H52:I52"/>
    <mergeCell ref="H51:I51"/>
  </mergeCells>
  <phoneticPr fontId="7" type="noConversion"/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zoomScale="75" workbookViewId="0">
      <selection activeCell="T4" sqref="T4"/>
    </sheetView>
  </sheetViews>
  <sheetFormatPr baseColWidth="10" defaultRowHeight="18" x14ac:dyDescent="0.25"/>
  <cols>
    <col min="1" max="1" width="16.28515625" style="1" customWidth="1"/>
    <col min="2" max="2" width="5" style="1" customWidth="1"/>
    <col min="3" max="3" width="7.140625" style="1" customWidth="1"/>
    <col min="4" max="4" width="9.140625" style="1" customWidth="1"/>
    <col min="5" max="5" width="5.140625" style="1" customWidth="1"/>
    <col min="6" max="6" width="6.42578125" style="1" customWidth="1"/>
    <col min="7" max="7" width="5.7109375" style="1" customWidth="1"/>
    <col min="8" max="8" width="5.140625" style="1" customWidth="1"/>
    <col min="9" max="9" width="5.7109375" style="1" customWidth="1"/>
    <col min="10" max="10" width="18.7109375" style="1" customWidth="1"/>
    <col min="11" max="11" width="11.5703125" style="1" customWidth="1"/>
    <col min="12" max="12" width="10.7109375" style="1" customWidth="1"/>
    <col min="13" max="13" width="18.7109375" style="1" customWidth="1"/>
    <col min="14" max="14" width="8.140625" style="1" customWidth="1"/>
    <col min="15" max="15" width="12.28515625" style="1" customWidth="1"/>
    <col min="16" max="16" width="13.7109375" style="1" customWidth="1"/>
    <col min="17" max="17" width="8.140625" style="197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7"/>
      <c r="P1" s="15"/>
      <c r="Q1" s="184"/>
    </row>
    <row r="2" spans="1:17" ht="36" customHeight="1" x14ac:dyDescent="0.25">
      <c r="A2" s="21"/>
      <c r="B2" s="2"/>
      <c r="C2" s="3"/>
      <c r="D2" s="3"/>
      <c r="E2" s="3"/>
      <c r="F2" s="3"/>
      <c r="G2" s="173" t="s">
        <v>28</v>
      </c>
      <c r="H2" s="174"/>
      <c r="I2" s="174"/>
      <c r="J2" s="174"/>
      <c r="K2" s="174"/>
      <c r="L2" s="175"/>
      <c r="M2" s="166" t="s">
        <v>27</v>
      </c>
      <c r="N2" s="167"/>
      <c r="O2" s="35" t="s">
        <v>33</v>
      </c>
      <c r="P2" s="168" t="s">
        <v>35</v>
      </c>
      <c r="Q2" s="169"/>
    </row>
    <row r="3" spans="1:17" ht="96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185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186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5">
        <v>9</v>
      </c>
      <c r="K5" s="54">
        <v>10</v>
      </c>
      <c r="L5" s="33">
        <v>11</v>
      </c>
      <c r="M5" s="32">
        <v>12</v>
      </c>
      <c r="N5" s="32">
        <v>13</v>
      </c>
      <c r="O5" s="56">
        <v>14</v>
      </c>
      <c r="P5" s="55">
        <v>15</v>
      </c>
      <c r="Q5" s="187">
        <v>16</v>
      </c>
    </row>
    <row r="6" spans="1:17" x14ac:dyDescent="0.25">
      <c r="A6" s="39" t="s">
        <v>16</v>
      </c>
      <c r="B6" s="6">
        <v>1</v>
      </c>
      <c r="C6" s="24" t="s">
        <v>47</v>
      </c>
      <c r="D6" s="124">
        <v>0.29166666666666702</v>
      </c>
      <c r="E6" s="102">
        <v>1</v>
      </c>
      <c r="F6" s="106">
        <v>8</v>
      </c>
      <c r="G6" s="107">
        <v>17</v>
      </c>
      <c r="H6" s="108">
        <v>8.1</v>
      </c>
      <c r="I6" s="106">
        <v>8.4</v>
      </c>
      <c r="J6" s="68">
        <v>22124069</v>
      </c>
      <c r="K6" s="75">
        <f>(J6-Okt_1!J36)*(IF(E6=1,1,0)+IF(E6=2,1,0)+IF(E6=5,1,0))</f>
        <v>6926</v>
      </c>
      <c r="L6" s="76">
        <f>(J6-Okt_1!J36)*(IF(E6=3,1,0)+IF(E6=4,1,0)+IF(E6=6,1,0)+IF(E6=7,1,0))</f>
        <v>0</v>
      </c>
      <c r="M6" s="71">
        <v>685273</v>
      </c>
      <c r="N6" s="78">
        <f>M6-Okt_1!M36</f>
        <v>2829</v>
      </c>
      <c r="O6" s="73">
        <f>K6+L6+N6</f>
        <v>9755</v>
      </c>
      <c r="P6" s="68">
        <v>9769934</v>
      </c>
      <c r="Q6" s="198">
        <f>P6-Okt_1!P36</f>
        <v>11024</v>
      </c>
    </row>
    <row r="7" spans="1:17" x14ac:dyDescent="0.25">
      <c r="A7" s="39" t="s">
        <v>17</v>
      </c>
      <c r="B7" s="8">
        <v>2</v>
      </c>
      <c r="C7" s="24" t="s">
        <v>48</v>
      </c>
      <c r="D7" s="124">
        <v>0.29166666666666702</v>
      </c>
      <c r="E7" s="103">
        <v>1</v>
      </c>
      <c r="F7" s="109">
        <v>4</v>
      </c>
      <c r="G7" s="110">
        <v>17</v>
      </c>
      <c r="H7" s="111">
        <v>8.1</v>
      </c>
      <c r="I7" s="109">
        <v>8.5</v>
      </c>
      <c r="J7" s="74">
        <v>22130741</v>
      </c>
      <c r="K7" s="75">
        <f>(J7-J6)*(IF(E7=1,1,0)+IF(E7=2,1,0)+IF(E7=5,1,0))</f>
        <v>6672</v>
      </c>
      <c r="L7" s="76">
        <f>(J7-J6)*(IF(E7=3,1,0)+IF(E7=4,1,0)+IF(E7=6,1,0)+IF(E7=7,1,0))</f>
        <v>0</v>
      </c>
      <c r="M7" s="77">
        <v>687750</v>
      </c>
      <c r="N7" s="78">
        <f>M7-M6</f>
        <v>2477</v>
      </c>
      <c r="O7" s="79">
        <f>K7+L7+N7</f>
        <v>9149</v>
      </c>
      <c r="P7" s="74">
        <v>9780584</v>
      </c>
      <c r="Q7" s="189">
        <f>P7-P6</f>
        <v>10650</v>
      </c>
    </row>
    <row r="8" spans="1:17" x14ac:dyDescent="0.25">
      <c r="A8" s="39" t="s">
        <v>18</v>
      </c>
      <c r="B8" s="8">
        <v>3</v>
      </c>
      <c r="C8" s="24" t="s">
        <v>49</v>
      </c>
      <c r="D8" s="124">
        <v>0.29166666666666669</v>
      </c>
      <c r="E8" s="103">
        <v>1</v>
      </c>
      <c r="F8" s="109">
        <v>4</v>
      </c>
      <c r="G8" s="110">
        <v>17</v>
      </c>
      <c r="H8" s="111">
        <v>8</v>
      </c>
      <c r="I8" s="109">
        <v>8.4</v>
      </c>
      <c r="J8" s="74">
        <v>22137631</v>
      </c>
      <c r="K8" s="75">
        <f t="shared" ref="K8:K35" si="0">(J8-J7)*(IF(E8=1,1,0)+IF(E8=2,1,0)+IF(E8=5,1,0))</f>
        <v>6890</v>
      </c>
      <c r="L8" s="76">
        <f t="shared" ref="L8:L35" si="1">(J8-J7)*(IF(E8=3,1,0)+IF(E8=4,1,0)+IF(E8=6,1,0)+IF(E8=7,1,0))</f>
        <v>0</v>
      </c>
      <c r="M8" s="77">
        <v>690411</v>
      </c>
      <c r="N8" s="78">
        <f t="shared" ref="N8:N35" si="2">M8-M7</f>
        <v>2661</v>
      </c>
      <c r="O8" s="79">
        <f t="shared" ref="O8:O35" si="3">K8+L8+N8</f>
        <v>9551</v>
      </c>
      <c r="P8" s="74">
        <v>9791154</v>
      </c>
      <c r="Q8" s="189">
        <f t="shared" ref="Q8:Q35" si="4">P8-P7</f>
        <v>10570</v>
      </c>
    </row>
    <row r="9" spans="1:17" x14ac:dyDescent="0.25">
      <c r="A9" s="39" t="s">
        <v>19</v>
      </c>
      <c r="B9" s="8">
        <v>4</v>
      </c>
      <c r="C9" s="24" t="s">
        <v>50</v>
      </c>
      <c r="D9" s="124">
        <v>0.29166666666666602</v>
      </c>
      <c r="E9" s="103">
        <v>1</v>
      </c>
      <c r="F9" s="109">
        <v>4</v>
      </c>
      <c r="G9" s="110">
        <v>17</v>
      </c>
      <c r="H9" s="111">
        <v>8.1</v>
      </c>
      <c r="I9" s="109">
        <v>8.5</v>
      </c>
      <c r="J9" s="74">
        <v>22145522</v>
      </c>
      <c r="K9" s="75">
        <f t="shared" si="0"/>
        <v>7891</v>
      </c>
      <c r="L9" s="76">
        <f t="shared" si="1"/>
        <v>0</v>
      </c>
      <c r="M9" s="77">
        <v>692829</v>
      </c>
      <c r="N9" s="78">
        <f t="shared" si="2"/>
        <v>2418</v>
      </c>
      <c r="O9" s="79">
        <f t="shared" si="3"/>
        <v>10309</v>
      </c>
      <c r="P9" s="74">
        <v>9803434</v>
      </c>
      <c r="Q9" s="189">
        <f t="shared" si="4"/>
        <v>12280</v>
      </c>
    </row>
    <row r="10" spans="1:17" x14ac:dyDescent="0.25">
      <c r="A10" s="39" t="s">
        <v>20</v>
      </c>
      <c r="B10" s="8">
        <v>5</v>
      </c>
      <c r="C10" s="24" t="s">
        <v>51</v>
      </c>
      <c r="D10" s="124">
        <v>0.29166666666666602</v>
      </c>
      <c r="E10" s="103">
        <v>1</v>
      </c>
      <c r="F10" s="109">
        <v>8</v>
      </c>
      <c r="G10" s="110">
        <v>17</v>
      </c>
      <c r="H10" s="111">
        <v>8</v>
      </c>
      <c r="I10" s="109">
        <v>8.5</v>
      </c>
      <c r="J10" s="74">
        <v>22153400</v>
      </c>
      <c r="K10" s="75">
        <f t="shared" si="0"/>
        <v>7878</v>
      </c>
      <c r="L10" s="76">
        <f t="shared" si="1"/>
        <v>0</v>
      </c>
      <c r="M10" s="74">
        <v>695026</v>
      </c>
      <c r="N10" s="78">
        <f t="shared" si="2"/>
        <v>2197</v>
      </c>
      <c r="O10" s="79">
        <f t="shared" si="3"/>
        <v>10075</v>
      </c>
      <c r="P10" s="74">
        <v>9815646</v>
      </c>
      <c r="Q10" s="189">
        <f t="shared" si="4"/>
        <v>12212</v>
      </c>
    </row>
    <row r="11" spans="1:17" x14ac:dyDescent="0.25">
      <c r="A11" s="39" t="s">
        <v>21</v>
      </c>
      <c r="B11" s="8">
        <v>6</v>
      </c>
      <c r="C11" s="24" t="s">
        <v>52</v>
      </c>
      <c r="D11" s="124">
        <v>0.29166666666666602</v>
      </c>
      <c r="E11" s="103">
        <v>3</v>
      </c>
      <c r="F11" s="109">
        <v>3</v>
      </c>
      <c r="G11" s="110">
        <v>15</v>
      </c>
      <c r="H11" s="111">
        <v>7.8</v>
      </c>
      <c r="I11" s="109">
        <v>8.1999999999999993</v>
      </c>
      <c r="J11" s="74">
        <v>22164960</v>
      </c>
      <c r="K11" s="75">
        <f t="shared" si="0"/>
        <v>0</v>
      </c>
      <c r="L11" s="76">
        <f t="shared" si="1"/>
        <v>11560</v>
      </c>
      <c r="M11" s="77">
        <v>697946</v>
      </c>
      <c r="N11" s="78">
        <f t="shared" si="2"/>
        <v>2920</v>
      </c>
      <c r="O11" s="79">
        <f t="shared" si="3"/>
        <v>14480</v>
      </c>
      <c r="P11" s="74">
        <v>9830640</v>
      </c>
      <c r="Q11" s="189">
        <f t="shared" si="4"/>
        <v>14994</v>
      </c>
    </row>
    <row r="12" spans="1:17" x14ac:dyDescent="0.25">
      <c r="A12" s="39" t="s">
        <v>36</v>
      </c>
      <c r="B12" s="8">
        <v>7</v>
      </c>
      <c r="C12" s="24" t="s">
        <v>53</v>
      </c>
      <c r="D12" s="124">
        <v>0.29166666666666502</v>
      </c>
      <c r="E12" s="103">
        <v>7</v>
      </c>
      <c r="F12" s="109">
        <v>5</v>
      </c>
      <c r="G12" s="110">
        <v>17</v>
      </c>
      <c r="H12" s="111">
        <v>7.7</v>
      </c>
      <c r="I12" s="109">
        <v>9.1999999999999993</v>
      </c>
      <c r="J12" s="74">
        <v>22183246</v>
      </c>
      <c r="K12" s="75">
        <f t="shared" si="0"/>
        <v>0</v>
      </c>
      <c r="L12" s="76">
        <f t="shared" si="1"/>
        <v>18286</v>
      </c>
      <c r="M12" s="77">
        <v>700614</v>
      </c>
      <c r="N12" s="78">
        <f t="shared" si="2"/>
        <v>2668</v>
      </c>
      <c r="O12" s="79">
        <f t="shared" si="3"/>
        <v>20954</v>
      </c>
      <c r="P12" s="74">
        <v>9853082</v>
      </c>
      <c r="Q12" s="189">
        <f t="shared" si="4"/>
        <v>22442</v>
      </c>
    </row>
    <row r="13" spans="1:17" x14ac:dyDescent="0.25">
      <c r="A13" s="21"/>
      <c r="B13" s="8">
        <v>8</v>
      </c>
      <c r="C13" s="24" t="s">
        <v>47</v>
      </c>
      <c r="D13" s="124">
        <v>0.29166666666666502</v>
      </c>
      <c r="E13" s="103">
        <v>1</v>
      </c>
      <c r="F13" s="109">
        <v>4</v>
      </c>
      <c r="G13" s="110">
        <v>17</v>
      </c>
      <c r="H13" s="111">
        <v>8</v>
      </c>
      <c r="I13" s="109">
        <v>8.5</v>
      </c>
      <c r="J13" s="74">
        <v>22191102</v>
      </c>
      <c r="K13" s="75">
        <f t="shared" si="0"/>
        <v>7856</v>
      </c>
      <c r="L13" s="76">
        <f t="shared" si="1"/>
        <v>0</v>
      </c>
      <c r="M13" s="77">
        <v>703197</v>
      </c>
      <c r="N13" s="78">
        <f t="shared" si="2"/>
        <v>2583</v>
      </c>
      <c r="O13" s="79">
        <f t="shared" si="3"/>
        <v>10439</v>
      </c>
      <c r="P13" s="74">
        <v>9864890</v>
      </c>
      <c r="Q13" s="189">
        <f t="shared" si="4"/>
        <v>11808</v>
      </c>
    </row>
    <row r="14" spans="1:17" x14ac:dyDescent="0.25">
      <c r="A14" s="21"/>
      <c r="B14" s="8">
        <v>9</v>
      </c>
      <c r="C14" s="24" t="s">
        <v>48</v>
      </c>
      <c r="D14" s="124">
        <v>0.29166666666666502</v>
      </c>
      <c r="E14" s="103">
        <v>1</v>
      </c>
      <c r="F14" s="109">
        <v>7</v>
      </c>
      <c r="G14" s="110">
        <v>17</v>
      </c>
      <c r="H14" s="111">
        <v>8.1</v>
      </c>
      <c r="I14" s="109">
        <v>8.5</v>
      </c>
      <c r="J14" s="74">
        <v>22198199</v>
      </c>
      <c r="K14" s="75">
        <f t="shared" si="0"/>
        <v>7097</v>
      </c>
      <c r="L14" s="76">
        <f t="shared" si="1"/>
        <v>0</v>
      </c>
      <c r="M14" s="77">
        <v>705898</v>
      </c>
      <c r="N14" s="78">
        <f t="shared" si="2"/>
        <v>2701</v>
      </c>
      <c r="O14" s="79">
        <f t="shared" si="3"/>
        <v>9798</v>
      </c>
      <c r="P14" s="74">
        <v>9875676</v>
      </c>
      <c r="Q14" s="189">
        <f t="shared" si="4"/>
        <v>10786</v>
      </c>
    </row>
    <row r="15" spans="1:17" x14ac:dyDescent="0.25">
      <c r="A15" s="21"/>
      <c r="B15" s="8">
        <v>10</v>
      </c>
      <c r="C15" s="24" t="s">
        <v>49</v>
      </c>
      <c r="D15" s="124">
        <v>0.29166666666666402</v>
      </c>
      <c r="E15" s="103">
        <v>1</v>
      </c>
      <c r="F15" s="109">
        <v>7</v>
      </c>
      <c r="G15" s="110">
        <v>17</v>
      </c>
      <c r="H15" s="111">
        <v>8</v>
      </c>
      <c r="I15" s="109">
        <v>8.4</v>
      </c>
      <c r="J15" s="74">
        <v>22205361</v>
      </c>
      <c r="K15" s="75">
        <f t="shared" si="0"/>
        <v>7162</v>
      </c>
      <c r="L15" s="76">
        <f t="shared" si="1"/>
        <v>0</v>
      </c>
      <c r="M15" s="77">
        <v>708645</v>
      </c>
      <c r="N15" s="78">
        <f t="shared" si="2"/>
        <v>2747</v>
      </c>
      <c r="O15" s="79">
        <f t="shared" si="3"/>
        <v>9909</v>
      </c>
      <c r="P15" s="74">
        <v>9886262</v>
      </c>
      <c r="Q15" s="189">
        <f t="shared" si="4"/>
        <v>10586</v>
      </c>
    </row>
    <row r="16" spans="1:17" x14ac:dyDescent="0.25">
      <c r="A16" s="21"/>
      <c r="B16" s="8">
        <v>11</v>
      </c>
      <c r="C16" s="24" t="s">
        <v>50</v>
      </c>
      <c r="D16" s="124">
        <v>0.29166666666666402</v>
      </c>
      <c r="E16" s="103">
        <v>1</v>
      </c>
      <c r="F16" s="109">
        <v>6</v>
      </c>
      <c r="G16" s="110">
        <v>17</v>
      </c>
      <c r="H16" s="111">
        <v>8</v>
      </c>
      <c r="I16" s="109">
        <v>8.5</v>
      </c>
      <c r="J16" s="74">
        <v>22213485</v>
      </c>
      <c r="K16" s="75">
        <f t="shared" si="0"/>
        <v>8124</v>
      </c>
      <c r="L16" s="76">
        <f t="shared" si="1"/>
        <v>0</v>
      </c>
      <c r="M16" s="77">
        <v>711006</v>
      </c>
      <c r="N16" s="78">
        <f t="shared" si="2"/>
        <v>2361</v>
      </c>
      <c r="O16" s="79">
        <f t="shared" si="3"/>
        <v>10485</v>
      </c>
      <c r="P16" s="74">
        <v>9898394</v>
      </c>
      <c r="Q16" s="189">
        <f t="shared" si="4"/>
        <v>12132</v>
      </c>
    </row>
    <row r="17" spans="1:17" x14ac:dyDescent="0.25">
      <c r="A17" s="21"/>
      <c r="B17" s="8">
        <v>12</v>
      </c>
      <c r="C17" s="24" t="s">
        <v>51</v>
      </c>
      <c r="D17" s="124">
        <v>0.29166666666666402</v>
      </c>
      <c r="E17" s="103">
        <v>1</v>
      </c>
      <c r="F17" s="109">
        <v>6</v>
      </c>
      <c r="G17" s="110">
        <v>17</v>
      </c>
      <c r="H17" s="111">
        <v>8.1</v>
      </c>
      <c r="I17" s="109">
        <v>8.5</v>
      </c>
      <c r="J17" s="74">
        <v>22221295</v>
      </c>
      <c r="K17" s="75">
        <f t="shared" si="0"/>
        <v>7810</v>
      </c>
      <c r="L17" s="76">
        <f t="shared" si="1"/>
        <v>0</v>
      </c>
      <c r="M17" s="77">
        <v>713538</v>
      </c>
      <c r="N17" s="78">
        <f t="shared" si="2"/>
        <v>2532</v>
      </c>
      <c r="O17" s="79">
        <f t="shared" si="3"/>
        <v>10342</v>
      </c>
      <c r="P17" s="74">
        <v>9910210</v>
      </c>
      <c r="Q17" s="189">
        <f t="shared" si="4"/>
        <v>11816</v>
      </c>
    </row>
    <row r="18" spans="1:17" x14ac:dyDescent="0.25">
      <c r="A18" s="21"/>
      <c r="B18" s="8">
        <v>13</v>
      </c>
      <c r="C18" s="24" t="s">
        <v>52</v>
      </c>
      <c r="D18" s="124">
        <v>0.29166666666666302</v>
      </c>
      <c r="E18" s="103">
        <v>1</v>
      </c>
      <c r="F18" s="109">
        <v>8</v>
      </c>
      <c r="G18" s="110">
        <v>17</v>
      </c>
      <c r="H18" s="111">
        <v>8</v>
      </c>
      <c r="I18" s="109">
        <v>8.8000000000000007</v>
      </c>
      <c r="J18" s="74">
        <v>22229068</v>
      </c>
      <c r="K18" s="75">
        <f t="shared" si="0"/>
        <v>7773</v>
      </c>
      <c r="L18" s="76">
        <f t="shared" si="1"/>
        <v>0</v>
      </c>
      <c r="M18" s="77">
        <v>716360</v>
      </c>
      <c r="N18" s="78">
        <f t="shared" si="2"/>
        <v>2822</v>
      </c>
      <c r="O18" s="79">
        <f t="shared" si="3"/>
        <v>10595</v>
      </c>
      <c r="P18" s="74">
        <v>9921980</v>
      </c>
      <c r="Q18" s="189">
        <f t="shared" si="4"/>
        <v>11770</v>
      </c>
    </row>
    <row r="19" spans="1:17" x14ac:dyDescent="0.25">
      <c r="A19" s="21"/>
      <c r="B19" s="8">
        <v>14</v>
      </c>
      <c r="C19" s="24" t="s">
        <v>53</v>
      </c>
      <c r="D19" s="124">
        <v>0.29166666666666302</v>
      </c>
      <c r="E19" s="103">
        <v>1</v>
      </c>
      <c r="F19" s="109">
        <v>8</v>
      </c>
      <c r="G19" s="110">
        <v>17</v>
      </c>
      <c r="H19" s="111">
        <v>8</v>
      </c>
      <c r="I19" s="109">
        <v>8.6</v>
      </c>
      <c r="J19" s="74">
        <v>22236892</v>
      </c>
      <c r="K19" s="75">
        <f t="shared" si="0"/>
        <v>7824</v>
      </c>
      <c r="L19" s="76">
        <f t="shared" si="1"/>
        <v>0</v>
      </c>
      <c r="M19" s="77">
        <v>718629</v>
      </c>
      <c r="N19" s="78">
        <f t="shared" si="2"/>
        <v>2269</v>
      </c>
      <c r="O19" s="79">
        <f t="shared" si="3"/>
        <v>10093</v>
      </c>
      <c r="P19" s="74">
        <v>9933616</v>
      </c>
      <c r="Q19" s="189">
        <f t="shared" si="4"/>
        <v>11636</v>
      </c>
    </row>
    <row r="20" spans="1:17" x14ac:dyDescent="0.25">
      <c r="A20" s="21"/>
      <c r="B20" s="8">
        <v>15</v>
      </c>
      <c r="C20" s="24" t="s">
        <v>47</v>
      </c>
      <c r="D20" s="124">
        <v>0.29166666666666302</v>
      </c>
      <c r="E20" s="103">
        <v>1</v>
      </c>
      <c r="F20" s="109">
        <v>7</v>
      </c>
      <c r="G20" s="110">
        <v>17</v>
      </c>
      <c r="H20" s="111">
        <v>8.1999999999999993</v>
      </c>
      <c r="I20" s="109">
        <v>8.5</v>
      </c>
      <c r="J20" s="74">
        <v>22244206</v>
      </c>
      <c r="K20" s="75">
        <f t="shared" si="0"/>
        <v>7314</v>
      </c>
      <c r="L20" s="76">
        <f t="shared" si="1"/>
        <v>0</v>
      </c>
      <c r="M20" s="77">
        <v>719844</v>
      </c>
      <c r="N20" s="78">
        <f t="shared" si="2"/>
        <v>1215</v>
      </c>
      <c r="O20" s="79">
        <f t="shared" si="3"/>
        <v>8529</v>
      </c>
      <c r="P20" s="74">
        <v>9945516</v>
      </c>
      <c r="Q20" s="189">
        <f t="shared" si="4"/>
        <v>11900</v>
      </c>
    </row>
    <row r="21" spans="1:17" x14ac:dyDescent="0.25">
      <c r="A21" s="21"/>
      <c r="B21" s="8">
        <v>16</v>
      </c>
      <c r="C21" s="24" t="s">
        <v>48</v>
      </c>
      <c r="D21" s="124">
        <v>0.29166666666666202</v>
      </c>
      <c r="E21" s="103">
        <v>1</v>
      </c>
      <c r="F21" s="109">
        <v>6</v>
      </c>
      <c r="G21" s="110">
        <v>17</v>
      </c>
      <c r="H21" s="111">
        <v>8.1999999999999993</v>
      </c>
      <c r="I21" s="109">
        <v>8.5</v>
      </c>
      <c r="J21" s="74">
        <v>22250894</v>
      </c>
      <c r="K21" s="75">
        <f t="shared" si="0"/>
        <v>6688</v>
      </c>
      <c r="L21" s="76">
        <f t="shared" si="1"/>
        <v>0</v>
      </c>
      <c r="M21" s="77">
        <v>720447</v>
      </c>
      <c r="N21" s="78">
        <f t="shared" si="2"/>
        <v>603</v>
      </c>
      <c r="O21" s="79">
        <f t="shared" si="3"/>
        <v>7291</v>
      </c>
      <c r="P21" s="74">
        <v>9956006</v>
      </c>
      <c r="Q21" s="189">
        <f t="shared" si="4"/>
        <v>10490</v>
      </c>
    </row>
    <row r="22" spans="1:17" x14ac:dyDescent="0.25">
      <c r="A22" s="21"/>
      <c r="B22" s="8">
        <v>17</v>
      </c>
      <c r="C22" s="24" t="s">
        <v>49</v>
      </c>
      <c r="D22" s="124">
        <v>0.29166666666666202</v>
      </c>
      <c r="E22" s="103">
        <v>1</v>
      </c>
      <c r="F22" s="109">
        <v>3</v>
      </c>
      <c r="G22" s="110">
        <v>17</v>
      </c>
      <c r="H22" s="111">
        <v>8.1999999999999993</v>
      </c>
      <c r="I22" s="109">
        <v>8.5</v>
      </c>
      <c r="J22" s="74">
        <v>22257725</v>
      </c>
      <c r="K22" s="75">
        <f t="shared" si="0"/>
        <v>6831</v>
      </c>
      <c r="L22" s="76">
        <f t="shared" si="1"/>
        <v>0</v>
      </c>
      <c r="M22" s="77">
        <v>721354</v>
      </c>
      <c r="N22" s="78">
        <f t="shared" si="2"/>
        <v>907</v>
      </c>
      <c r="O22" s="79">
        <f t="shared" si="3"/>
        <v>7738</v>
      </c>
      <c r="P22" s="74">
        <v>9966588</v>
      </c>
      <c r="Q22" s="189">
        <f t="shared" si="4"/>
        <v>10582</v>
      </c>
    </row>
    <row r="23" spans="1:17" x14ac:dyDescent="0.25">
      <c r="A23" s="21"/>
      <c r="B23" s="8">
        <v>18</v>
      </c>
      <c r="C23" s="24" t="s">
        <v>50</v>
      </c>
      <c r="D23" s="124">
        <v>0.29166666666666202</v>
      </c>
      <c r="E23" s="103">
        <v>3</v>
      </c>
      <c r="F23" s="109">
        <v>6</v>
      </c>
      <c r="G23" s="110">
        <v>14</v>
      </c>
      <c r="H23" s="111">
        <v>7.8</v>
      </c>
      <c r="I23" s="109">
        <v>8.4</v>
      </c>
      <c r="J23" s="74">
        <v>22269187</v>
      </c>
      <c r="K23" s="75">
        <f t="shared" si="0"/>
        <v>0</v>
      </c>
      <c r="L23" s="76">
        <f t="shared" si="1"/>
        <v>11462</v>
      </c>
      <c r="M23" s="77">
        <v>724106</v>
      </c>
      <c r="N23" s="78">
        <f t="shared" si="2"/>
        <v>2752</v>
      </c>
      <c r="O23" s="79">
        <f t="shared" si="3"/>
        <v>14214</v>
      </c>
      <c r="P23" s="74">
        <v>9983498</v>
      </c>
      <c r="Q23" s="189">
        <f t="shared" si="4"/>
        <v>16910</v>
      </c>
    </row>
    <row r="24" spans="1:17" x14ac:dyDescent="0.25">
      <c r="A24" s="21"/>
      <c r="B24" s="8">
        <v>19</v>
      </c>
      <c r="C24" s="24" t="s">
        <v>51</v>
      </c>
      <c r="D24" s="124">
        <v>0.29166666666666102</v>
      </c>
      <c r="E24" s="103">
        <v>3</v>
      </c>
      <c r="F24" s="109">
        <v>5</v>
      </c>
      <c r="G24" s="110">
        <v>15</v>
      </c>
      <c r="H24" s="111">
        <v>7.9</v>
      </c>
      <c r="I24" s="109">
        <v>8.3000000000000007</v>
      </c>
      <c r="J24" s="74">
        <v>22296496</v>
      </c>
      <c r="K24" s="75">
        <f t="shared" si="0"/>
        <v>0</v>
      </c>
      <c r="L24" s="76">
        <f t="shared" si="1"/>
        <v>27309</v>
      </c>
      <c r="M24" s="77">
        <v>725072</v>
      </c>
      <c r="N24" s="78">
        <f t="shared" si="2"/>
        <v>966</v>
      </c>
      <c r="O24" s="79">
        <f t="shared" si="3"/>
        <v>28275</v>
      </c>
      <c r="P24" s="74">
        <v>15911</v>
      </c>
      <c r="Q24" s="189">
        <v>32413</v>
      </c>
    </row>
    <row r="25" spans="1:17" x14ac:dyDescent="0.25">
      <c r="A25" s="21"/>
      <c r="B25" s="8">
        <v>20</v>
      </c>
      <c r="C25" s="24" t="s">
        <v>52</v>
      </c>
      <c r="D25" s="124">
        <v>0.29166666666666102</v>
      </c>
      <c r="E25" s="103">
        <v>7</v>
      </c>
      <c r="F25" s="109">
        <v>4</v>
      </c>
      <c r="G25" s="110">
        <v>16</v>
      </c>
      <c r="H25" s="111">
        <v>8</v>
      </c>
      <c r="I25" s="109">
        <v>8.4</v>
      </c>
      <c r="J25" s="74">
        <v>22312387</v>
      </c>
      <c r="K25" s="75">
        <f t="shared" si="0"/>
        <v>0</v>
      </c>
      <c r="L25" s="76">
        <f t="shared" si="1"/>
        <v>15891</v>
      </c>
      <c r="M25" s="77">
        <v>728485</v>
      </c>
      <c r="N25" s="78">
        <f t="shared" si="2"/>
        <v>3413</v>
      </c>
      <c r="O25" s="79">
        <f t="shared" si="3"/>
        <v>19304</v>
      </c>
      <c r="P25" s="74">
        <v>36345</v>
      </c>
      <c r="Q25" s="189">
        <f t="shared" si="4"/>
        <v>20434</v>
      </c>
    </row>
    <row r="26" spans="1:17" x14ac:dyDescent="0.25">
      <c r="A26" s="21"/>
      <c r="B26" s="8">
        <v>21</v>
      </c>
      <c r="C26" s="24" t="s">
        <v>53</v>
      </c>
      <c r="D26" s="124">
        <v>0.29166666666666102</v>
      </c>
      <c r="E26" s="103">
        <v>1</v>
      </c>
      <c r="F26" s="109">
        <v>3</v>
      </c>
      <c r="G26" s="110">
        <v>16</v>
      </c>
      <c r="H26" s="111">
        <v>8.1</v>
      </c>
      <c r="I26" s="109">
        <v>8.4</v>
      </c>
      <c r="J26" s="74">
        <v>22321742</v>
      </c>
      <c r="K26" s="75">
        <f t="shared" si="0"/>
        <v>9355</v>
      </c>
      <c r="L26" s="76">
        <f t="shared" si="1"/>
        <v>0</v>
      </c>
      <c r="M26" s="77">
        <v>731175</v>
      </c>
      <c r="N26" s="78">
        <f t="shared" si="2"/>
        <v>2690</v>
      </c>
      <c r="O26" s="79">
        <f t="shared" si="3"/>
        <v>12045</v>
      </c>
      <c r="P26" s="74">
        <v>50043</v>
      </c>
      <c r="Q26" s="189">
        <f t="shared" si="4"/>
        <v>13698</v>
      </c>
    </row>
    <row r="27" spans="1:17" x14ac:dyDescent="0.25">
      <c r="A27" s="21"/>
      <c r="B27" s="8">
        <v>22</v>
      </c>
      <c r="C27" s="24" t="s">
        <v>47</v>
      </c>
      <c r="D27" s="124">
        <v>0.29166666666666002</v>
      </c>
      <c r="E27" s="103">
        <v>1</v>
      </c>
      <c r="F27" s="109">
        <v>4</v>
      </c>
      <c r="G27" s="110">
        <v>16</v>
      </c>
      <c r="H27" s="111">
        <v>8</v>
      </c>
      <c r="I27" s="109">
        <v>8.3000000000000007</v>
      </c>
      <c r="J27" s="74">
        <v>22329445</v>
      </c>
      <c r="K27" s="75">
        <f t="shared" si="0"/>
        <v>7703</v>
      </c>
      <c r="L27" s="76">
        <f t="shared" si="1"/>
        <v>0</v>
      </c>
      <c r="M27" s="76">
        <v>733372</v>
      </c>
      <c r="N27" s="78">
        <f t="shared" si="2"/>
        <v>2197</v>
      </c>
      <c r="O27" s="79">
        <f t="shared" si="3"/>
        <v>9900</v>
      </c>
      <c r="P27" s="74">
        <v>60186</v>
      </c>
      <c r="Q27" s="189">
        <f t="shared" si="4"/>
        <v>10143</v>
      </c>
    </row>
    <row r="28" spans="1:17" x14ac:dyDescent="0.25">
      <c r="A28" s="21"/>
      <c r="B28" s="8">
        <v>23</v>
      </c>
      <c r="C28" s="24" t="s">
        <v>48</v>
      </c>
      <c r="D28" s="124">
        <v>0.29166666666666002</v>
      </c>
      <c r="E28" s="103">
        <v>1</v>
      </c>
      <c r="F28" s="109">
        <v>2</v>
      </c>
      <c r="G28" s="110">
        <v>16</v>
      </c>
      <c r="H28" s="111">
        <v>8</v>
      </c>
      <c r="I28" s="109">
        <v>8.6</v>
      </c>
      <c r="J28" s="74">
        <v>22336369</v>
      </c>
      <c r="K28" s="75">
        <f t="shared" si="0"/>
        <v>6924</v>
      </c>
      <c r="L28" s="76">
        <f t="shared" si="1"/>
        <v>0</v>
      </c>
      <c r="M28" s="76">
        <v>735376</v>
      </c>
      <c r="N28" s="78">
        <f t="shared" si="2"/>
        <v>2004</v>
      </c>
      <c r="O28" s="79">
        <f t="shared" si="3"/>
        <v>8928</v>
      </c>
      <c r="P28" s="74">
        <v>70960</v>
      </c>
      <c r="Q28" s="189">
        <f t="shared" si="4"/>
        <v>10774</v>
      </c>
    </row>
    <row r="29" spans="1:17" x14ac:dyDescent="0.25">
      <c r="A29" s="21"/>
      <c r="B29" s="8">
        <v>24</v>
      </c>
      <c r="C29" s="24" t="s">
        <v>49</v>
      </c>
      <c r="D29" s="124">
        <v>0.29166666666666002</v>
      </c>
      <c r="E29" s="103">
        <v>1</v>
      </c>
      <c r="F29" s="109">
        <v>4</v>
      </c>
      <c r="G29" s="110">
        <v>16</v>
      </c>
      <c r="H29" s="111">
        <v>8.1</v>
      </c>
      <c r="I29" s="109">
        <v>8.6</v>
      </c>
      <c r="J29" s="74">
        <v>22343440</v>
      </c>
      <c r="K29" s="75">
        <f t="shared" si="0"/>
        <v>7071</v>
      </c>
      <c r="L29" s="76">
        <f t="shared" si="1"/>
        <v>0</v>
      </c>
      <c r="M29" s="76">
        <v>737855</v>
      </c>
      <c r="N29" s="78">
        <f t="shared" si="2"/>
        <v>2479</v>
      </c>
      <c r="O29" s="79">
        <f t="shared" si="3"/>
        <v>9550</v>
      </c>
      <c r="P29" s="74">
        <v>81897</v>
      </c>
      <c r="Q29" s="189">
        <f t="shared" si="4"/>
        <v>10937</v>
      </c>
    </row>
    <row r="30" spans="1:17" x14ac:dyDescent="0.25">
      <c r="A30" s="21"/>
      <c r="B30" s="8">
        <v>25</v>
      </c>
      <c r="C30" s="24" t="s">
        <v>50</v>
      </c>
      <c r="D30" s="124">
        <v>0.29166666666665902</v>
      </c>
      <c r="E30" s="103">
        <v>1</v>
      </c>
      <c r="F30" s="109">
        <v>6</v>
      </c>
      <c r="G30" s="110">
        <v>17</v>
      </c>
      <c r="H30" s="111">
        <v>8</v>
      </c>
      <c r="I30" s="109">
        <v>8.6</v>
      </c>
      <c r="J30" s="74">
        <v>22351653</v>
      </c>
      <c r="K30" s="75">
        <f t="shared" si="0"/>
        <v>8213</v>
      </c>
      <c r="L30" s="76">
        <f t="shared" si="1"/>
        <v>0</v>
      </c>
      <c r="M30" s="76">
        <v>739804</v>
      </c>
      <c r="N30" s="78">
        <f t="shared" si="2"/>
        <v>1949</v>
      </c>
      <c r="O30" s="79">
        <f t="shared" si="3"/>
        <v>10162</v>
      </c>
      <c r="P30" s="74">
        <v>94378</v>
      </c>
      <c r="Q30" s="189">
        <f t="shared" si="4"/>
        <v>12481</v>
      </c>
    </row>
    <row r="31" spans="1:17" x14ac:dyDescent="0.25">
      <c r="A31" s="21"/>
      <c r="B31" s="8">
        <v>26</v>
      </c>
      <c r="C31" s="24" t="s">
        <v>51</v>
      </c>
      <c r="D31" s="124">
        <v>0.29166666666665902</v>
      </c>
      <c r="E31" s="103">
        <v>1</v>
      </c>
      <c r="F31" s="109">
        <v>4</v>
      </c>
      <c r="G31" s="110">
        <v>16</v>
      </c>
      <c r="H31" s="111">
        <v>8</v>
      </c>
      <c r="I31" s="109">
        <v>8.5</v>
      </c>
      <c r="J31" s="74">
        <v>22359893</v>
      </c>
      <c r="K31" s="75">
        <f t="shared" si="0"/>
        <v>8240</v>
      </c>
      <c r="L31" s="76">
        <f t="shared" si="1"/>
        <v>0</v>
      </c>
      <c r="M31" s="76">
        <v>741668</v>
      </c>
      <c r="N31" s="78">
        <f t="shared" si="2"/>
        <v>1864</v>
      </c>
      <c r="O31" s="79">
        <f t="shared" si="3"/>
        <v>10104</v>
      </c>
      <c r="P31" s="74">
        <v>106886</v>
      </c>
      <c r="Q31" s="189">
        <f t="shared" si="4"/>
        <v>12508</v>
      </c>
    </row>
    <row r="32" spans="1:17" x14ac:dyDescent="0.25">
      <c r="A32" s="21"/>
      <c r="B32" s="8">
        <v>27</v>
      </c>
      <c r="C32" s="24" t="s">
        <v>52</v>
      </c>
      <c r="D32" s="124">
        <v>0.29166666666665902</v>
      </c>
      <c r="E32" s="103">
        <v>1</v>
      </c>
      <c r="F32" s="109">
        <v>3</v>
      </c>
      <c r="G32" s="110">
        <v>16</v>
      </c>
      <c r="H32" s="111">
        <v>8.1999999999999993</v>
      </c>
      <c r="I32" s="109">
        <v>8.6999999999999993</v>
      </c>
      <c r="J32" s="74">
        <v>22367735</v>
      </c>
      <c r="K32" s="75">
        <f t="shared" si="0"/>
        <v>7842</v>
      </c>
      <c r="L32" s="76">
        <f t="shared" si="1"/>
        <v>0</v>
      </c>
      <c r="M32" s="76">
        <v>743776</v>
      </c>
      <c r="N32" s="78">
        <f t="shared" si="2"/>
        <v>2108</v>
      </c>
      <c r="O32" s="79">
        <f t="shared" si="3"/>
        <v>9950</v>
      </c>
      <c r="P32" s="74">
        <v>118925</v>
      </c>
      <c r="Q32" s="189">
        <f t="shared" si="4"/>
        <v>12039</v>
      </c>
    </row>
    <row r="33" spans="1:17" x14ac:dyDescent="0.25">
      <c r="A33" s="21"/>
      <c r="B33" s="8">
        <v>28</v>
      </c>
      <c r="C33" s="24" t="s">
        <v>53</v>
      </c>
      <c r="D33" s="124">
        <v>0.29166666666665803</v>
      </c>
      <c r="E33" s="103">
        <v>1</v>
      </c>
      <c r="F33" s="109">
        <v>1</v>
      </c>
      <c r="G33" s="110">
        <v>16</v>
      </c>
      <c r="H33" s="111">
        <v>8.1</v>
      </c>
      <c r="I33" s="109">
        <v>8.3000000000000007</v>
      </c>
      <c r="J33" s="74">
        <v>22375932</v>
      </c>
      <c r="K33" s="75">
        <f t="shared" si="0"/>
        <v>8197</v>
      </c>
      <c r="L33" s="76">
        <f t="shared" si="1"/>
        <v>0</v>
      </c>
      <c r="M33" s="76">
        <v>745628</v>
      </c>
      <c r="N33" s="78">
        <f t="shared" si="2"/>
        <v>1852</v>
      </c>
      <c r="O33" s="79">
        <f t="shared" si="3"/>
        <v>10049</v>
      </c>
      <c r="P33" s="74">
        <v>132763</v>
      </c>
      <c r="Q33" s="189">
        <f t="shared" si="4"/>
        <v>13838</v>
      </c>
    </row>
    <row r="34" spans="1:17" x14ac:dyDescent="0.25">
      <c r="A34" s="21"/>
      <c r="B34" s="8">
        <v>29</v>
      </c>
      <c r="C34" s="24" t="s">
        <v>47</v>
      </c>
      <c r="D34" s="124">
        <v>0.29166666666665803</v>
      </c>
      <c r="E34" s="103">
        <v>1</v>
      </c>
      <c r="F34" s="109">
        <v>1</v>
      </c>
      <c r="G34" s="110">
        <v>16</v>
      </c>
      <c r="H34" s="111">
        <v>8</v>
      </c>
      <c r="I34" s="109">
        <v>8.1999999999999993</v>
      </c>
      <c r="J34" s="74">
        <v>22383185</v>
      </c>
      <c r="K34" s="75">
        <f t="shared" si="0"/>
        <v>7253</v>
      </c>
      <c r="L34" s="76">
        <f t="shared" si="1"/>
        <v>0</v>
      </c>
      <c r="M34" s="76">
        <v>747093</v>
      </c>
      <c r="N34" s="78">
        <f t="shared" si="2"/>
        <v>1465</v>
      </c>
      <c r="O34" s="79">
        <f t="shared" si="3"/>
        <v>8718</v>
      </c>
      <c r="P34" s="74">
        <v>145175</v>
      </c>
      <c r="Q34" s="189">
        <f t="shared" si="4"/>
        <v>12412</v>
      </c>
    </row>
    <row r="35" spans="1:17" x14ac:dyDescent="0.25">
      <c r="A35" s="21"/>
      <c r="B35" s="8">
        <v>30</v>
      </c>
      <c r="C35" s="24" t="s">
        <v>48</v>
      </c>
      <c r="D35" s="124">
        <v>0.29166666666665803</v>
      </c>
      <c r="E35" s="103">
        <v>1</v>
      </c>
      <c r="F35" s="109">
        <v>1</v>
      </c>
      <c r="G35" s="110">
        <v>16</v>
      </c>
      <c r="H35" s="111">
        <v>8.1</v>
      </c>
      <c r="I35" s="109">
        <v>8.4</v>
      </c>
      <c r="J35" s="74">
        <v>22389699</v>
      </c>
      <c r="K35" s="75">
        <f t="shared" si="0"/>
        <v>6514</v>
      </c>
      <c r="L35" s="76">
        <f t="shared" si="1"/>
        <v>0</v>
      </c>
      <c r="M35" s="76">
        <v>749153</v>
      </c>
      <c r="N35" s="78">
        <f t="shared" si="2"/>
        <v>2060</v>
      </c>
      <c r="O35" s="79">
        <f t="shared" si="3"/>
        <v>8574</v>
      </c>
      <c r="P35" s="74">
        <v>155902</v>
      </c>
      <c r="Q35" s="189">
        <f t="shared" si="4"/>
        <v>10727</v>
      </c>
    </row>
    <row r="36" spans="1:17" x14ac:dyDescent="0.25">
      <c r="A36" s="21"/>
      <c r="B36" s="8">
        <v>31</v>
      </c>
      <c r="C36" s="24"/>
      <c r="D36" s="124"/>
      <c r="E36" s="103"/>
      <c r="F36" s="109"/>
      <c r="G36" s="110"/>
      <c r="H36" s="111"/>
      <c r="I36" s="109"/>
      <c r="J36" s="74"/>
      <c r="K36" s="75"/>
      <c r="L36" s="76"/>
      <c r="M36" s="77"/>
      <c r="N36" s="78"/>
      <c r="O36" s="79"/>
      <c r="P36" s="74"/>
      <c r="Q36" s="189"/>
    </row>
    <row r="37" spans="1:17" ht="18.75" thickBot="1" x14ac:dyDescent="0.3">
      <c r="A37" s="21"/>
      <c r="B37" s="10"/>
      <c r="C37" s="105"/>
      <c r="D37" s="105"/>
      <c r="E37" s="104"/>
      <c r="F37" s="112"/>
      <c r="G37" s="113"/>
      <c r="H37" s="114"/>
      <c r="I37" s="112"/>
      <c r="J37" s="80"/>
      <c r="K37" s="81"/>
      <c r="L37" s="76"/>
      <c r="M37" s="82"/>
      <c r="N37" s="83"/>
      <c r="O37" s="84"/>
      <c r="P37" s="80"/>
      <c r="Q37" s="190"/>
    </row>
    <row r="38" spans="1:17" s="162" customFormat="1" ht="18.75" thickBot="1" x14ac:dyDescent="0.3">
      <c r="A38" s="159" t="s">
        <v>22</v>
      </c>
      <c r="B38" s="117"/>
      <c r="C38" s="160"/>
      <c r="D38" s="160"/>
      <c r="E38" s="160"/>
      <c r="F38" s="120"/>
      <c r="G38" s="119"/>
      <c r="H38" s="101"/>
      <c r="I38" s="115"/>
      <c r="J38" s="116"/>
      <c r="K38" s="118">
        <f>SUM(K6:K36)</f>
        <v>188048</v>
      </c>
      <c r="L38" s="120">
        <f>SUM(L6:L36)</f>
        <v>84508</v>
      </c>
      <c r="M38" s="116"/>
      <c r="N38" s="120">
        <f>SUM(N6:N36)</f>
        <v>66709</v>
      </c>
      <c r="O38" s="161">
        <f>SUM(O6:O36)</f>
        <v>339265</v>
      </c>
      <c r="P38" s="116"/>
      <c r="Q38" s="200">
        <f>SUM(Q6:Q36)</f>
        <v>396992</v>
      </c>
    </row>
    <row r="39" spans="1:17" ht="18.75" thickBot="1" x14ac:dyDescent="0.3">
      <c r="A39" s="17" t="s">
        <v>29</v>
      </c>
      <c r="B39" s="4"/>
      <c r="C39" s="5"/>
      <c r="D39" s="5"/>
      <c r="E39" s="5"/>
      <c r="F39" s="62">
        <f>MIN(F6:F36)</f>
        <v>1</v>
      </c>
      <c r="G39" s="63">
        <f>MIN(G6:G36)</f>
        <v>14</v>
      </c>
      <c r="H39" s="64">
        <f>MIN(H6:H36)</f>
        <v>7.7</v>
      </c>
      <c r="I39" s="64">
        <f>MIN(I6:I36)</f>
        <v>8.1999999999999993</v>
      </c>
      <c r="J39" s="74"/>
      <c r="K39" s="75"/>
      <c r="L39" s="76"/>
      <c r="M39" s="74"/>
      <c r="N39" s="86">
        <f>MIN(N6:N36)</f>
        <v>603</v>
      </c>
      <c r="O39" s="87">
        <f>MIN(O6:O36)</f>
        <v>7291</v>
      </c>
      <c r="P39" s="88"/>
      <c r="Q39" s="191">
        <f>MIN(Q6:Q36)</f>
        <v>10143</v>
      </c>
    </row>
    <row r="40" spans="1:17" ht="18.75" thickBot="1" x14ac:dyDescent="0.3">
      <c r="A40" s="17" t="s">
        <v>30</v>
      </c>
      <c r="B40" s="4"/>
      <c r="C40" s="5"/>
      <c r="D40" s="5"/>
      <c r="E40" s="5"/>
      <c r="F40" s="62">
        <f>MAX(F6:F36)</f>
        <v>8</v>
      </c>
      <c r="G40" s="63">
        <f>MAX(G6:G36)</f>
        <v>17</v>
      </c>
      <c r="H40" s="64">
        <f>MAX(H6:H36)</f>
        <v>8.1999999999999993</v>
      </c>
      <c r="I40" s="64">
        <f>MAX(I6:I36)</f>
        <v>9.1999999999999993</v>
      </c>
      <c r="J40" s="74"/>
      <c r="K40" s="75"/>
      <c r="L40" s="76"/>
      <c r="M40" s="74"/>
      <c r="N40" s="86">
        <f>MAX(N6:N36)</f>
        <v>3413</v>
      </c>
      <c r="O40" s="87">
        <f>MAX(O6:O36)</f>
        <v>28275</v>
      </c>
      <c r="P40" s="88"/>
      <c r="Q40" s="191">
        <f>MAX(Q6:Q36)</f>
        <v>32413</v>
      </c>
    </row>
    <row r="41" spans="1:17" ht="18.75" thickBot="1" x14ac:dyDescent="0.3">
      <c r="A41" s="17" t="s">
        <v>23</v>
      </c>
      <c r="B41" s="19"/>
      <c r="C41" s="20"/>
      <c r="D41" s="20"/>
      <c r="E41" s="20"/>
      <c r="F41" s="65">
        <f>SUM(F6:F36)/COUNT(E6:E36)</f>
        <v>4.7333333333333334</v>
      </c>
      <c r="G41" s="66">
        <f>SUM(G6:G36)/COUNT(E6:E36)</f>
        <v>16.433333333333334</v>
      </c>
      <c r="H41" s="67">
        <f>SUM(H6:H36)/COUNT(E6:E36)</f>
        <v>8.0299999999999976</v>
      </c>
      <c r="I41" s="67">
        <f>SUM(I6:I36)/COUNT(E6:E36)</f>
        <v>8.49</v>
      </c>
      <c r="J41" s="89"/>
      <c r="K41" s="90"/>
      <c r="L41" s="91"/>
      <c r="M41" s="89"/>
      <c r="N41" s="92">
        <f>SUM(N6:N36)/COUNT(E6:E36)</f>
        <v>2223.6333333333332</v>
      </c>
      <c r="O41" s="93">
        <f>SUM(O6:O36)/COUNT(E6:E36)</f>
        <v>11308.833333333334</v>
      </c>
      <c r="P41" s="94"/>
      <c r="Q41" s="192">
        <f>SUM(Q6:Q36)/COUNT(E6:E36)</f>
        <v>13233.066666666668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93"/>
    </row>
    <row r="43" spans="1:17" x14ac:dyDescent="0.25">
      <c r="A43" s="21"/>
      <c r="B43" s="11"/>
      <c r="C43" s="11" t="s">
        <v>24</v>
      </c>
      <c r="D43" s="11"/>
      <c r="E43" s="3">
        <f>SUM(M50:M80)</f>
        <v>5</v>
      </c>
      <c r="F43" s="11"/>
      <c r="G43" s="11"/>
      <c r="H43" s="11"/>
      <c r="I43" s="11"/>
      <c r="J43" s="11" t="s">
        <v>25</v>
      </c>
      <c r="K43" s="53">
        <f>SUM(J50:J80)</f>
        <v>25</v>
      </c>
      <c r="L43" s="11"/>
      <c r="M43" s="11"/>
      <c r="N43" s="11"/>
      <c r="O43" s="11"/>
      <c r="P43" s="11"/>
      <c r="Q43" s="193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93"/>
    </row>
    <row r="45" spans="1:17" x14ac:dyDescent="0.25">
      <c r="A45" s="21"/>
      <c r="B45" s="11"/>
      <c r="C45" s="3" t="s">
        <v>26</v>
      </c>
      <c r="D45" s="170">
        <f>O45-K45</f>
        <v>48819.399999999965</v>
      </c>
      <c r="E45" s="171"/>
      <c r="F45" s="171"/>
      <c r="G45" s="11" t="s">
        <v>15</v>
      </c>
      <c r="H45" s="11"/>
      <c r="I45" s="11"/>
      <c r="J45" s="3" t="s">
        <v>37</v>
      </c>
      <c r="K45" s="3">
        <f>(SUM(H50:I80)/(K43))*(K43+E43)</f>
        <v>290445.60000000003</v>
      </c>
      <c r="L45" s="11" t="s">
        <v>15</v>
      </c>
      <c r="M45" s="3" t="s">
        <v>38</v>
      </c>
      <c r="N45" s="3"/>
      <c r="O45" s="178">
        <f>O38</f>
        <v>339265</v>
      </c>
      <c r="P45" s="178"/>
      <c r="Q45" s="193" t="s">
        <v>15</v>
      </c>
    </row>
    <row r="46" spans="1:17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194"/>
    </row>
    <row r="49" spans="1:17" s="146" customFormat="1" ht="15.75" x14ac:dyDescent="0.25">
      <c r="A49" s="52"/>
      <c r="B49" s="52"/>
      <c r="C49" s="52"/>
      <c r="D49" s="52"/>
      <c r="E49" s="52"/>
      <c r="F49" s="52"/>
      <c r="G49" s="52"/>
      <c r="H49" s="52"/>
      <c r="I49" s="52"/>
      <c r="J49" s="147" t="s">
        <v>39</v>
      </c>
      <c r="K49" s="52"/>
      <c r="L49" s="148"/>
      <c r="M49" s="148" t="s">
        <v>40</v>
      </c>
      <c r="N49" s="52"/>
      <c r="O49" s="52">
        <f>SUM(H50:I80)</f>
        <v>242038</v>
      </c>
      <c r="P49" s="52" t="s">
        <v>41</v>
      </c>
      <c r="Q49" s="201"/>
    </row>
    <row r="50" spans="1:17" s="146" customFormat="1" ht="15.75" x14ac:dyDescent="0.25">
      <c r="A50" s="52"/>
      <c r="B50" s="52"/>
      <c r="C50" s="52"/>
      <c r="D50" s="52"/>
      <c r="E50" s="52"/>
      <c r="F50" s="52"/>
      <c r="G50" s="52"/>
      <c r="H50" s="182">
        <f>J50*O6</f>
        <v>9755</v>
      </c>
      <c r="I50" s="182"/>
      <c r="J50" s="149">
        <f>IF(K50&gt;0,1,0)</f>
        <v>1</v>
      </c>
      <c r="K50" s="149">
        <f>K6</f>
        <v>6926</v>
      </c>
      <c r="L50" s="149">
        <f>L6</f>
        <v>0</v>
      </c>
      <c r="M50" s="149">
        <f>IF(L50&gt;0,1,0)</f>
        <v>0</v>
      </c>
      <c r="N50" s="52"/>
      <c r="O50" s="150">
        <f>O49/K43</f>
        <v>9681.52</v>
      </c>
      <c r="P50" s="52" t="s">
        <v>42</v>
      </c>
      <c r="Q50" s="201"/>
    </row>
    <row r="51" spans="1:17" s="146" customFormat="1" ht="15.75" x14ac:dyDescent="0.25">
      <c r="A51" s="52"/>
      <c r="B51" s="52"/>
      <c r="C51" s="52"/>
      <c r="D51" s="52"/>
      <c r="E51" s="52"/>
      <c r="F51" s="52"/>
      <c r="G51" s="52"/>
      <c r="H51" s="182">
        <f t="shared" ref="H51:H80" si="5">J51*O7</f>
        <v>9149</v>
      </c>
      <c r="I51" s="182"/>
      <c r="J51" s="149">
        <f t="shared" ref="J51:J80" si="6">IF(K51&gt;0,1,0)</f>
        <v>1</v>
      </c>
      <c r="K51" s="149">
        <f t="shared" ref="K51:L66" si="7">K7</f>
        <v>6672</v>
      </c>
      <c r="L51" s="149">
        <f t="shared" si="7"/>
        <v>0</v>
      </c>
      <c r="M51" s="149">
        <f t="shared" ref="M51:M80" si="8">IF(L51&gt;0,1,0)</f>
        <v>0</v>
      </c>
      <c r="N51" s="52"/>
      <c r="O51" s="150">
        <f>O50*(K43+E43)</f>
        <v>290445.60000000003</v>
      </c>
      <c r="P51" s="52" t="s">
        <v>43</v>
      </c>
      <c r="Q51" s="201"/>
    </row>
    <row r="52" spans="1:17" x14ac:dyDescent="0.25">
      <c r="H52" s="172">
        <f t="shared" si="5"/>
        <v>9551</v>
      </c>
      <c r="I52" s="172"/>
      <c r="J52" s="95">
        <f t="shared" si="6"/>
        <v>1</v>
      </c>
      <c r="K52" s="95">
        <f t="shared" si="7"/>
        <v>6890</v>
      </c>
      <c r="L52" s="95">
        <f t="shared" si="7"/>
        <v>0</v>
      </c>
      <c r="M52" s="95">
        <f t="shared" si="8"/>
        <v>0</v>
      </c>
    </row>
    <row r="53" spans="1:17" x14ac:dyDescent="0.25">
      <c r="H53" s="172">
        <f t="shared" si="5"/>
        <v>10309</v>
      </c>
      <c r="I53" s="172"/>
      <c r="J53" s="95">
        <f t="shared" si="6"/>
        <v>1</v>
      </c>
      <c r="K53" s="95">
        <f t="shared" si="7"/>
        <v>7891</v>
      </c>
      <c r="L53" s="95">
        <f t="shared" si="7"/>
        <v>0</v>
      </c>
      <c r="M53" s="95">
        <f t="shared" si="8"/>
        <v>0</v>
      </c>
    </row>
    <row r="54" spans="1:17" x14ac:dyDescent="0.25">
      <c r="H54" s="172">
        <f t="shared" si="5"/>
        <v>10075</v>
      </c>
      <c r="I54" s="172"/>
      <c r="J54" s="95">
        <f t="shared" si="6"/>
        <v>1</v>
      </c>
      <c r="K54" s="95">
        <f t="shared" si="7"/>
        <v>7878</v>
      </c>
      <c r="L54" s="95">
        <f t="shared" si="7"/>
        <v>0</v>
      </c>
      <c r="M54" s="95">
        <f t="shared" si="8"/>
        <v>0</v>
      </c>
    </row>
    <row r="55" spans="1:17" x14ac:dyDescent="0.25">
      <c r="H55" s="172">
        <f t="shared" si="5"/>
        <v>0</v>
      </c>
      <c r="I55" s="172"/>
      <c r="J55" s="95">
        <f t="shared" si="6"/>
        <v>0</v>
      </c>
      <c r="K55" s="95">
        <f t="shared" si="7"/>
        <v>0</v>
      </c>
      <c r="L55" s="95">
        <f t="shared" si="7"/>
        <v>11560</v>
      </c>
      <c r="M55" s="95">
        <f t="shared" si="8"/>
        <v>1</v>
      </c>
    </row>
    <row r="56" spans="1:17" x14ac:dyDescent="0.25">
      <c r="H56" s="172">
        <f t="shared" si="5"/>
        <v>0</v>
      </c>
      <c r="I56" s="172"/>
      <c r="J56" s="95">
        <f t="shared" si="6"/>
        <v>0</v>
      </c>
      <c r="K56" s="95">
        <f t="shared" si="7"/>
        <v>0</v>
      </c>
      <c r="L56" s="95">
        <f t="shared" si="7"/>
        <v>18286</v>
      </c>
      <c r="M56" s="95">
        <f t="shared" si="8"/>
        <v>1</v>
      </c>
    </row>
    <row r="57" spans="1:17" x14ac:dyDescent="0.25">
      <c r="H57" s="172">
        <f t="shared" si="5"/>
        <v>10439</v>
      </c>
      <c r="I57" s="172"/>
      <c r="J57" s="95">
        <f t="shared" si="6"/>
        <v>1</v>
      </c>
      <c r="K57" s="95">
        <f t="shared" si="7"/>
        <v>7856</v>
      </c>
      <c r="L57" s="95">
        <f t="shared" si="7"/>
        <v>0</v>
      </c>
      <c r="M57" s="95">
        <f t="shared" si="8"/>
        <v>0</v>
      </c>
    </row>
    <row r="58" spans="1:17" x14ac:dyDescent="0.25">
      <c r="H58" s="172">
        <f t="shared" si="5"/>
        <v>9798</v>
      </c>
      <c r="I58" s="172"/>
      <c r="J58" s="95">
        <f t="shared" si="6"/>
        <v>1</v>
      </c>
      <c r="K58" s="95">
        <f t="shared" si="7"/>
        <v>7097</v>
      </c>
      <c r="L58" s="95">
        <f t="shared" si="7"/>
        <v>0</v>
      </c>
      <c r="M58" s="95">
        <f t="shared" si="8"/>
        <v>0</v>
      </c>
    </row>
    <row r="59" spans="1:17" x14ac:dyDescent="0.25">
      <c r="H59" s="172">
        <f t="shared" si="5"/>
        <v>9909</v>
      </c>
      <c r="I59" s="172"/>
      <c r="J59" s="95">
        <f t="shared" si="6"/>
        <v>1</v>
      </c>
      <c r="K59" s="95">
        <f t="shared" si="7"/>
        <v>7162</v>
      </c>
      <c r="L59" s="95">
        <f t="shared" si="7"/>
        <v>0</v>
      </c>
      <c r="M59" s="95">
        <f t="shared" si="8"/>
        <v>0</v>
      </c>
    </row>
    <row r="60" spans="1:17" x14ac:dyDescent="0.25">
      <c r="H60" s="172">
        <f t="shared" si="5"/>
        <v>10485</v>
      </c>
      <c r="I60" s="172"/>
      <c r="J60" s="95">
        <f t="shared" si="6"/>
        <v>1</v>
      </c>
      <c r="K60" s="95">
        <f t="shared" si="7"/>
        <v>8124</v>
      </c>
      <c r="L60" s="95">
        <f t="shared" si="7"/>
        <v>0</v>
      </c>
      <c r="M60" s="95">
        <f t="shared" si="8"/>
        <v>0</v>
      </c>
    </row>
    <row r="61" spans="1:17" x14ac:dyDescent="0.25">
      <c r="H61" s="172">
        <f t="shared" si="5"/>
        <v>10342</v>
      </c>
      <c r="I61" s="172"/>
      <c r="J61" s="95">
        <f t="shared" si="6"/>
        <v>1</v>
      </c>
      <c r="K61" s="95">
        <f t="shared" si="7"/>
        <v>7810</v>
      </c>
      <c r="L61" s="95">
        <f t="shared" si="7"/>
        <v>0</v>
      </c>
      <c r="M61" s="95">
        <f t="shared" si="8"/>
        <v>0</v>
      </c>
    </row>
    <row r="62" spans="1:17" x14ac:dyDescent="0.25">
      <c r="H62" s="172">
        <f t="shared" si="5"/>
        <v>10595</v>
      </c>
      <c r="I62" s="172"/>
      <c r="J62" s="95">
        <f t="shared" si="6"/>
        <v>1</v>
      </c>
      <c r="K62" s="95">
        <f t="shared" si="7"/>
        <v>7773</v>
      </c>
      <c r="L62" s="95">
        <f t="shared" si="7"/>
        <v>0</v>
      </c>
      <c r="M62" s="95">
        <f t="shared" si="8"/>
        <v>0</v>
      </c>
    </row>
    <row r="63" spans="1:17" x14ac:dyDescent="0.25">
      <c r="H63" s="172">
        <f t="shared" si="5"/>
        <v>10093</v>
      </c>
      <c r="I63" s="172"/>
      <c r="J63" s="95">
        <f t="shared" si="6"/>
        <v>1</v>
      </c>
      <c r="K63" s="95">
        <f t="shared" si="7"/>
        <v>7824</v>
      </c>
      <c r="L63" s="95">
        <f t="shared" si="7"/>
        <v>0</v>
      </c>
      <c r="M63" s="95">
        <f t="shared" si="8"/>
        <v>0</v>
      </c>
    </row>
    <row r="64" spans="1:17" x14ac:dyDescent="0.25">
      <c r="H64" s="172">
        <f t="shared" si="5"/>
        <v>8529</v>
      </c>
      <c r="I64" s="172"/>
      <c r="J64" s="95">
        <f t="shared" si="6"/>
        <v>1</v>
      </c>
      <c r="K64" s="95">
        <f t="shared" si="7"/>
        <v>7314</v>
      </c>
      <c r="L64" s="95">
        <f t="shared" si="7"/>
        <v>0</v>
      </c>
      <c r="M64" s="95">
        <f t="shared" si="8"/>
        <v>0</v>
      </c>
    </row>
    <row r="65" spans="8:13" x14ac:dyDescent="0.25">
      <c r="H65" s="172">
        <f t="shared" si="5"/>
        <v>7291</v>
      </c>
      <c r="I65" s="172"/>
      <c r="J65" s="95">
        <f t="shared" si="6"/>
        <v>1</v>
      </c>
      <c r="K65" s="95">
        <f t="shared" si="7"/>
        <v>6688</v>
      </c>
      <c r="L65" s="95">
        <f t="shared" si="7"/>
        <v>0</v>
      </c>
      <c r="M65" s="95">
        <f t="shared" si="8"/>
        <v>0</v>
      </c>
    </row>
    <row r="66" spans="8:13" x14ac:dyDescent="0.25">
      <c r="H66" s="172">
        <f t="shared" si="5"/>
        <v>7738</v>
      </c>
      <c r="I66" s="172"/>
      <c r="J66" s="95">
        <f t="shared" si="6"/>
        <v>1</v>
      </c>
      <c r="K66" s="95">
        <f t="shared" si="7"/>
        <v>6831</v>
      </c>
      <c r="L66" s="95">
        <f t="shared" si="7"/>
        <v>0</v>
      </c>
      <c r="M66" s="95">
        <f t="shared" si="8"/>
        <v>0</v>
      </c>
    </row>
    <row r="67" spans="8:13" x14ac:dyDescent="0.25">
      <c r="H67" s="172">
        <f t="shared" si="5"/>
        <v>0</v>
      </c>
      <c r="I67" s="172"/>
      <c r="J67" s="95">
        <f t="shared" si="6"/>
        <v>0</v>
      </c>
      <c r="K67" s="95">
        <f t="shared" ref="K67:L80" si="9">K23</f>
        <v>0</v>
      </c>
      <c r="L67" s="95">
        <f t="shared" si="9"/>
        <v>11462</v>
      </c>
      <c r="M67" s="95">
        <f t="shared" si="8"/>
        <v>1</v>
      </c>
    </row>
    <row r="68" spans="8:13" x14ac:dyDescent="0.25">
      <c r="H68" s="172">
        <f t="shared" si="5"/>
        <v>0</v>
      </c>
      <c r="I68" s="172"/>
      <c r="J68" s="95">
        <f t="shared" si="6"/>
        <v>0</v>
      </c>
      <c r="K68" s="95">
        <f t="shared" si="9"/>
        <v>0</v>
      </c>
      <c r="L68" s="95">
        <f t="shared" si="9"/>
        <v>27309</v>
      </c>
      <c r="M68" s="95">
        <f t="shared" si="8"/>
        <v>1</v>
      </c>
    </row>
    <row r="69" spans="8:13" x14ac:dyDescent="0.25">
      <c r="H69" s="172">
        <f t="shared" si="5"/>
        <v>0</v>
      </c>
      <c r="I69" s="172"/>
      <c r="J69" s="95">
        <f t="shared" si="6"/>
        <v>0</v>
      </c>
      <c r="K69" s="95">
        <f t="shared" si="9"/>
        <v>0</v>
      </c>
      <c r="L69" s="95">
        <f t="shared" si="9"/>
        <v>15891</v>
      </c>
      <c r="M69" s="95">
        <f t="shared" si="8"/>
        <v>1</v>
      </c>
    </row>
    <row r="70" spans="8:13" x14ac:dyDescent="0.25">
      <c r="H70" s="172">
        <f t="shared" si="5"/>
        <v>12045</v>
      </c>
      <c r="I70" s="172"/>
      <c r="J70" s="95">
        <f t="shared" si="6"/>
        <v>1</v>
      </c>
      <c r="K70" s="95">
        <f t="shared" si="9"/>
        <v>9355</v>
      </c>
      <c r="L70" s="95">
        <f t="shared" si="9"/>
        <v>0</v>
      </c>
      <c r="M70" s="95">
        <f t="shared" si="8"/>
        <v>0</v>
      </c>
    </row>
    <row r="71" spans="8:13" x14ac:dyDescent="0.25">
      <c r="H71" s="172">
        <f t="shared" si="5"/>
        <v>9900</v>
      </c>
      <c r="I71" s="172"/>
      <c r="J71" s="95">
        <f t="shared" si="6"/>
        <v>1</v>
      </c>
      <c r="K71" s="95">
        <f t="shared" si="9"/>
        <v>7703</v>
      </c>
      <c r="L71" s="95">
        <f t="shared" si="9"/>
        <v>0</v>
      </c>
      <c r="M71" s="95">
        <f t="shared" si="8"/>
        <v>0</v>
      </c>
    </row>
    <row r="72" spans="8:13" x14ac:dyDescent="0.25">
      <c r="H72" s="172">
        <f t="shared" si="5"/>
        <v>8928</v>
      </c>
      <c r="I72" s="172"/>
      <c r="J72" s="95">
        <f t="shared" si="6"/>
        <v>1</v>
      </c>
      <c r="K72" s="95">
        <f t="shared" si="9"/>
        <v>6924</v>
      </c>
      <c r="L72" s="95">
        <f t="shared" si="9"/>
        <v>0</v>
      </c>
      <c r="M72" s="95">
        <f t="shared" si="8"/>
        <v>0</v>
      </c>
    </row>
    <row r="73" spans="8:13" x14ac:dyDescent="0.25">
      <c r="H73" s="172">
        <f t="shared" si="5"/>
        <v>9550</v>
      </c>
      <c r="I73" s="172"/>
      <c r="J73" s="95">
        <f t="shared" si="6"/>
        <v>1</v>
      </c>
      <c r="K73" s="95">
        <f t="shared" si="9"/>
        <v>7071</v>
      </c>
      <c r="L73" s="95">
        <f t="shared" si="9"/>
        <v>0</v>
      </c>
      <c r="M73" s="95">
        <f t="shared" si="8"/>
        <v>0</v>
      </c>
    </row>
    <row r="74" spans="8:13" x14ac:dyDescent="0.25">
      <c r="H74" s="172">
        <f t="shared" si="5"/>
        <v>10162</v>
      </c>
      <c r="I74" s="172"/>
      <c r="J74" s="95">
        <f t="shared" si="6"/>
        <v>1</v>
      </c>
      <c r="K74" s="95">
        <f t="shared" si="9"/>
        <v>8213</v>
      </c>
      <c r="L74" s="95">
        <f t="shared" si="9"/>
        <v>0</v>
      </c>
      <c r="M74" s="95">
        <f t="shared" si="8"/>
        <v>0</v>
      </c>
    </row>
    <row r="75" spans="8:13" x14ac:dyDescent="0.25">
      <c r="H75" s="172">
        <f t="shared" si="5"/>
        <v>10104</v>
      </c>
      <c r="I75" s="172"/>
      <c r="J75" s="95">
        <f t="shared" si="6"/>
        <v>1</v>
      </c>
      <c r="K75" s="95">
        <f t="shared" si="9"/>
        <v>8240</v>
      </c>
      <c r="L75" s="95">
        <f t="shared" si="9"/>
        <v>0</v>
      </c>
      <c r="M75" s="95">
        <f t="shared" si="8"/>
        <v>0</v>
      </c>
    </row>
    <row r="76" spans="8:13" x14ac:dyDescent="0.25">
      <c r="H76" s="172">
        <f t="shared" si="5"/>
        <v>9950</v>
      </c>
      <c r="I76" s="172"/>
      <c r="J76" s="95">
        <f t="shared" si="6"/>
        <v>1</v>
      </c>
      <c r="K76" s="95">
        <f t="shared" si="9"/>
        <v>7842</v>
      </c>
      <c r="L76" s="95">
        <f t="shared" si="9"/>
        <v>0</v>
      </c>
      <c r="M76" s="95">
        <f t="shared" si="8"/>
        <v>0</v>
      </c>
    </row>
    <row r="77" spans="8:13" x14ac:dyDescent="0.25">
      <c r="H77" s="172">
        <f t="shared" si="5"/>
        <v>10049</v>
      </c>
      <c r="I77" s="172"/>
      <c r="J77" s="95">
        <f t="shared" si="6"/>
        <v>1</v>
      </c>
      <c r="K77" s="95">
        <f t="shared" si="9"/>
        <v>8197</v>
      </c>
      <c r="L77" s="95">
        <f t="shared" si="9"/>
        <v>0</v>
      </c>
      <c r="M77" s="95">
        <f t="shared" si="8"/>
        <v>0</v>
      </c>
    </row>
    <row r="78" spans="8:13" x14ac:dyDescent="0.25">
      <c r="H78" s="172">
        <f t="shared" si="5"/>
        <v>8718</v>
      </c>
      <c r="I78" s="172"/>
      <c r="J78" s="95">
        <f t="shared" si="6"/>
        <v>1</v>
      </c>
      <c r="K78" s="95">
        <f t="shared" si="9"/>
        <v>7253</v>
      </c>
      <c r="L78" s="95">
        <f t="shared" si="9"/>
        <v>0</v>
      </c>
      <c r="M78" s="95">
        <f t="shared" si="8"/>
        <v>0</v>
      </c>
    </row>
    <row r="79" spans="8:13" x14ac:dyDescent="0.25">
      <c r="H79" s="172">
        <f t="shared" si="5"/>
        <v>8574</v>
      </c>
      <c r="I79" s="172"/>
      <c r="J79" s="95">
        <f t="shared" si="6"/>
        <v>1</v>
      </c>
      <c r="K79" s="95">
        <f t="shared" si="9"/>
        <v>6514</v>
      </c>
      <c r="L79" s="95">
        <f t="shared" si="9"/>
        <v>0</v>
      </c>
      <c r="M79" s="95">
        <f t="shared" si="8"/>
        <v>0</v>
      </c>
    </row>
    <row r="80" spans="8:13" x14ac:dyDescent="0.25">
      <c r="H80" s="172">
        <f t="shared" si="5"/>
        <v>0</v>
      </c>
      <c r="I80" s="172"/>
      <c r="J80" s="95">
        <f t="shared" si="6"/>
        <v>0</v>
      </c>
      <c r="K80" s="95">
        <f t="shared" si="9"/>
        <v>0</v>
      </c>
      <c r="L80" s="95">
        <f t="shared" si="9"/>
        <v>0</v>
      </c>
      <c r="M80" s="95">
        <f t="shared" si="8"/>
        <v>0</v>
      </c>
    </row>
    <row r="81" spans="10:13" x14ac:dyDescent="0.25">
      <c r="J81" s="95"/>
      <c r="K81" s="95"/>
      <c r="L81" s="95"/>
      <c r="M81" s="95"/>
    </row>
    <row r="82" spans="10:13" x14ac:dyDescent="0.25">
      <c r="J82" s="95"/>
      <c r="K82" s="95"/>
      <c r="L82" s="95"/>
      <c r="M82" s="95"/>
    </row>
    <row r="83" spans="10:13" x14ac:dyDescent="0.25">
      <c r="J83" s="95"/>
      <c r="K83" s="95"/>
      <c r="L83" s="95"/>
      <c r="M83" s="95"/>
    </row>
  </sheetData>
  <customSheetViews>
    <customSheetView guid="{B6ED9F5D-61BD-40D6-902A-409318D15853}" scale="75" showRuler="0">
      <pageMargins left="0.78740157499999996" right="0.78740157499999996" top="0.984251969" bottom="0.984251969" header="0.4921259845" footer="0.4921259845"/>
      <pageSetup paperSize="9" orientation="portrait" horizontalDpi="4294967293" verticalDpi="0" r:id="rId1"/>
      <headerFooter alignWithMargins="0"/>
    </customSheetView>
  </customSheetViews>
  <mergeCells count="36">
    <mergeCell ref="H80:I80"/>
    <mergeCell ref="H76:I76"/>
    <mergeCell ref="H77:I77"/>
    <mergeCell ref="H78:I78"/>
    <mergeCell ref="H79:I79"/>
    <mergeCell ref="H75:I75"/>
    <mergeCell ref="H70:I70"/>
    <mergeCell ref="H74:I74"/>
    <mergeCell ref="H58:I58"/>
    <mergeCell ref="H73:I73"/>
    <mergeCell ref="H72:I72"/>
    <mergeCell ref="H59:I59"/>
    <mergeCell ref="H71:I71"/>
    <mergeCell ref="H67:I67"/>
    <mergeCell ref="H61:I61"/>
    <mergeCell ref="H62:I62"/>
    <mergeCell ref="H60:I60"/>
    <mergeCell ref="H63:I63"/>
    <mergeCell ref="H64:I64"/>
    <mergeCell ref="H66:I66"/>
    <mergeCell ref="H69:I69"/>
    <mergeCell ref="H65:I65"/>
    <mergeCell ref="H68:I68"/>
    <mergeCell ref="H57:I57"/>
    <mergeCell ref="D45:F45"/>
    <mergeCell ref="H56:I56"/>
    <mergeCell ref="H50:I50"/>
    <mergeCell ref="H51:I51"/>
    <mergeCell ref="H52:I52"/>
    <mergeCell ref="H55:I55"/>
    <mergeCell ref="H53:I53"/>
    <mergeCell ref="H54:I54"/>
    <mergeCell ref="G2:L2"/>
    <mergeCell ref="M2:N2"/>
    <mergeCell ref="P2:Q2"/>
    <mergeCell ref="O45:P45"/>
  </mergeCells>
  <phoneticPr fontId="7" type="noConversion"/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zoomScale="75" workbookViewId="0">
      <selection activeCell="T4" sqref="T4"/>
    </sheetView>
  </sheetViews>
  <sheetFormatPr baseColWidth="10" defaultRowHeight="18" x14ac:dyDescent="0.25"/>
  <cols>
    <col min="1" max="1" width="19.28515625" style="1" customWidth="1"/>
    <col min="2" max="2" width="5.7109375" style="1" customWidth="1"/>
    <col min="3" max="3" width="7.7109375" style="1" customWidth="1"/>
    <col min="4" max="4" width="8.42578125" style="1" customWidth="1"/>
    <col min="5" max="5" width="6.140625" style="1" customWidth="1"/>
    <col min="6" max="6" width="7.140625" style="1" customWidth="1"/>
    <col min="7" max="7" width="6.28515625" style="1" customWidth="1"/>
    <col min="8" max="8" width="5.28515625" style="1" customWidth="1"/>
    <col min="9" max="9" width="4.85546875" style="1" customWidth="1"/>
    <col min="10" max="10" width="17.7109375" style="1" customWidth="1"/>
    <col min="11" max="11" width="13" style="1" customWidth="1"/>
    <col min="12" max="12" width="10.28515625" style="1" customWidth="1"/>
    <col min="13" max="13" width="15.28515625" style="1" customWidth="1"/>
    <col min="14" max="14" width="11.5703125" style="1" customWidth="1"/>
    <col min="15" max="15" width="12.28515625" style="1" customWidth="1"/>
    <col min="16" max="16" width="17.140625" style="1" customWidth="1"/>
    <col min="17" max="17" width="11.5703125" style="197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7"/>
      <c r="P1" s="15"/>
      <c r="Q1" s="184"/>
    </row>
    <row r="2" spans="1:17" ht="36" customHeight="1" x14ac:dyDescent="0.25">
      <c r="A2" s="21"/>
      <c r="B2" s="2"/>
      <c r="C2" s="3"/>
      <c r="D2" s="3"/>
      <c r="E2" s="3"/>
      <c r="F2" s="3"/>
      <c r="G2" s="173" t="s">
        <v>28</v>
      </c>
      <c r="H2" s="174"/>
      <c r="I2" s="174"/>
      <c r="J2" s="174"/>
      <c r="K2" s="174"/>
      <c r="L2" s="175"/>
      <c r="M2" s="166" t="s">
        <v>27</v>
      </c>
      <c r="N2" s="167"/>
      <c r="O2" s="35" t="s">
        <v>33</v>
      </c>
      <c r="P2" s="168" t="s">
        <v>35</v>
      </c>
      <c r="Q2" s="169"/>
    </row>
    <row r="3" spans="1:17" ht="96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185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186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5">
        <v>9</v>
      </c>
      <c r="K5" s="54">
        <v>10</v>
      </c>
      <c r="L5" s="33">
        <v>11</v>
      </c>
      <c r="M5" s="32">
        <v>12</v>
      </c>
      <c r="N5" s="32">
        <v>13</v>
      </c>
      <c r="O5" s="56">
        <v>14</v>
      </c>
      <c r="P5" s="55">
        <v>15</v>
      </c>
      <c r="Q5" s="187">
        <v>16</v>
      </c>
    </row>
    <row r="6" spans="1:17" ht="15.75" x14ac:dyDescent="0.25">
      <c r="A6" s="39" t="s">
        <v>16</v>
      </c>
      <c r="B6" s="131">
        <v>1</v>
      </c>
      <c r="C6" s="24" t="s">
        <v>49</v>
      </c>
      <c r="D6" s="124">
        <v>0.29166666666666669</v>
      </c>
      <c r="E6" s="102">
        <v>1</v>
      </c>
      <c r="F6" s="106">
        <v>3</v>
      </c>
      <c r="G6" s="107">
        <v>16</v>
      </c>
      <c r="H6" s="108">
        <v>8.1</v>
      </c>
      <c r="I6" s="106">
        <v>8.5</v>
      </c>
      <c r="J6" s="68">
        <v>22396464</v>
      </c>
      <c r="K6" s="75">
        <f>(J6-Nov_1!J35)*(IF(E6=1,1,0)+IF(E6=2,1,0)+IF(E6=5,1,0))</f>
        <v>6765</v>
      </c>
      <c r="L6" s="76">
        <f>(J6-Nov_1!J35)*(IF(E6=3,1,0)+IF(E6=4,1,0)+IF(E6=6,1,0)+IF(E6=7,1,0))</f>
        <v>0</v>
      </c>
      <c r="M6" s="71">
        <v>751533</v>
      </c>
      <c r="N6" s="78">
        <f>M6-Nov_1!M35</f>
        <v>2380</v>
      </c>
      <c r="O6" s="73">
        <f>K6+L6+N6</f>
        <v>9145</v>
      </c>
      <c r="P6" s="68">
        <v>166660</v>
      </c>
      <c r="Q6" s="198">
        <f>P6-Nov_1!P35</f>
        <v>10758</v>
      </c>
    </row>
    <row r="7" spans="1:17" ht="15.75" x14ac:dyDescent="0.25">
      <c r="A7" s="39" t="s">
        <v>17</v>
      </c>
      <c r="B7" s="22">
        <v>2</v>
      </c>
      <c r="C7" s="24" t="s">
        <v>50</v>
      </c>
      <c r="D7" s="124">
        <v>0.29166666666666669</v>
      </c>
      <c r="E7" s="103">
        <v>3</v>
      </c>
      <c r="F7" s="109">
        <v>3</v>
      </c>
      <c r="G7" s="110">
        <v>16</v>
      </c>
      <c r="H7" s="111">
        <v>8</v>
      </c>
      <c r="I7" s="109">
        <v>8.4</v>
      </c>
      <c r="J7" s="74">
        <v>22405205</v>
      </c>
      <c r="K7" s="75">
        <f>(J7-J6)*(IF(E7=1,1,0)+IF(E7=2,1,0)+IF(E7=5,1,0))</f>
        <v>0</v>
      </c>
      <c r="L7" s="76">
        <f>(J7-J6)*(IF(E7=3,1,0)+IF(E7=4,1,0)+IF(E7=6,1,0)+IF(E7=7,1,0))</f>
        <v>8741</v>
      </c>
      <c r="M7" s="77">
        <v>753022</v>
      </c>
      <c r="N7" s="78">
        <f>M7-M6</f>
        <v>1489</v>
      </c>
      <c r="O7" s="79">
        <f>K7+L7+N7</f>
        <v>10230</v>
      </c>
      <c r="P7" s="74">
        <v>180893</v>
      </c>
      <c r="Q7" s="189">
        <f>P7-P6</f>
        <v>14233</v>
      </c>
    </row>
    <row r="8" spans="1:17" ht="15.75" x14ac:dyDescent="0.25">
      <c r="A8" s="39" t="s">
        <v>18</v>
      </c>
      <c r="B8" s="22">
        <v>3</v>
      </c>
      <c r="C8" s="24" t="s">
        <v>51</v>
      </c>
      <c r="D8" s="124">
        <v>0.29166666666666669</v>
      </c>
      <c r="E8" s="103">
        <v>7</v>
      </c>
      <c r="F8" s="109">
        <v>2</v>
      </c>
      <c r="G8" s="110">
        <v>16</v>
      </c>
      <c r="H8" s="111">
        <v>8</v>
      </c>
      <c r="I8" s="109">
        <v>8.6</v>
      </c>
      <c r="J8" s="74">
        <v>22414047</v>
      </c>
      <c r="K8" s="75">
        <f t="shared" ref="K8:K36" si="0">(J8-J7)*(IF(E8=1,1,0)+IF(E8=2,1,0)+IF(E8=5,1,0))</f>
        <v>0</v>
      </c>
      <c r="L8" s="76">
        <f t="shared" ref="L8:L36" si="1">(J8-J7)*(IF(E8=3,1,0)+IF(E8=4,1,0)+IF(E8=6,1,0)+IF(E8=7,1,0))</f>
        <v>8842</v>
      </c>
      <c r="M8" s="77">
        <v>755092</v>
      </c>
      <c r="N8" s="78">
        <f t="shared" ref="N8:N36" si="2">M8-M7</f>
        <v>2070</v>
      </c>
      <c r="O8" s="79">
        <f t="shared" ref="O8:O36" si="3">K8+L8+N8</f>
        <v>10912</v>
      </c>
      <c r="P8" s="74">
        <v>194577</v>
      </c>
      <c r="Q8" s="189">
        <f t="shared" ref="Q8:Q36" si="4">P8-P7</f>
        <v>13684</v>
      </c>
    </row>
    <row r="9" spans="1:17" ht="15.75" x14ac:dyDescent="0.25">
      <c r="A9" s="39" t="s">
        <v>19</v>
      </c>
      <c r="B9" s="22">
        <v>4</v>
      </c>
      <c r="C9" s="24" t="s">
        <v>52</v>
      </c>
      <c r="D9" s="124">
        <v>0.29166666666666702</v>
      </c>
      <c r="E9" s="103">
        <v>1</v>
      </c>
      <c r="F9" s="109">
        <v>3</v>
      </c>
      <c r="G9" s="110">
        <v>16</v>
      </c>
      <c r="H9" s="111">
        <v>8.1</v>
      </c>
      <c r="I9" s="109">
        <v>8.6</v>
      </c>
      <c r="J9" s="74">
        <v>22422527</v>
      </c>
      <c r="K9" s="75">
        <f t="shared" si="0"/>
        <v>8480</v>
      </c>
      <c r="L9" s="76">
        <f t="shared" si="1"/>
        <v>0</v>
      </c>
      <c r="M9" s="77">
        <v>756660</v>
      </c>
      <c r="N9" s="78">
        <f t="shared" si="2"/>
        <v>1568</v>
      </c>
      <c r="O9" s="79">
        <f t="shared" si="3"/>
        <v>10048</v>
      </c>
      <c r="P9" s="74">
        <v>206161</v>
      </c>
      <c r="Q9" s="189">
        <f t="shared" si="4"/>
        <v>11584</v>
      </c>
    </row>
    <row r="10" spans="1:17" ht="15.75" x14ac:dyDescent="0.25">
      <c r="A10" s="39" t="s">
        <v>20</v>
      </c>
      <c r="B10" s="22">
        <v>5</v>
      </c>
      <c r="C10" s="24" t="s">
        <v>53</v>
      </c>
      <c r="D10" s="124">
        <v>0.29166666666666702</v>
      </c>
      <c r="E10" s="103">
        <v>1</v>
      </c>
      <c r="F10" s="109">
        <v>5</v>
      </c>
      <c r="G10" s="110">
        <v>16</v>
      </c>
      <c r="H10" s="111">
        <v>8</v>
      </c>
      <c r="I10" s="109">
        <v>8.5</v>
      </c>
      <c r="J10" s="74">
        <v>22430780</v>
      </c>
      <c r="K10" s="75">
        <f t="shared" si="0"/>
        <v>8253</v>
      </c>
      <c r="L10" s="76">
        <f t="shared" si="1"/>
        <v>0</v>
      </c>
      <c r="M10" s="74">
        <v>757662</v>
      </c>
      <c r="N10" s="78">
        <f t="shared" si="2"/>
        <v>1002</v>
      </c>
      <c r="O10" s="79">
        <f t="shared" si="3"/>
        <v>9255</v>
      </c>
      <c r="P10" s="74">
        <v>219374</v>
      </c>
      <c r="Q10" s="189">
        <f t="shared" si="4"/>
        <v>13213</v>
      </c>
    </row>
    <row r="11" spans="1:17" ht="15.75" x14ac:dyDescent="0.25">
      <c r="A11" s="39" t="s">
        <v>21</v>
      </c>
      <c r="B11" s="22">
        <v>6</v>
      </c>
      <c r="C11" s="24" t="s">
        <v>47</v>
      </c>
      <c r="D11" s="124">
        <v>0.29166666666666702</v>
      </c>
      <c r="E11" s="103">
        <v>1</v>
      </c>
      <c r="F11" s="109">
        <v>3</v>
      </c>
      <c r="G11" s="110">
        <v>16</v>
      </c>
      <c r="H11" s="111">
        <v>8.1999999999999993</v>
      </c>
      <c r="I11" s="109">
        <v>8.6</v>
      </c>
      <c r="J11" s="74">
        <v>22439110</v>
      </c>
      <c r="K11" s="75">
        <f t="shared" si="0"/>
        <v>8330</v>
      </c>
      <c r="L11" s="76">
        <f t="shared" si="1"/>
        <v>0</v>
      </c>
      <c r="M11" s="77">
        <v>759698</v>
      </c>
      <c r="N11" s="78">
        <f t="shared" si="2"/>
        <v>2036</v>
      </c>
      <c r="O11" s="79">
        <f t="shared" si="3"/>
        <v>10366</v>
      </c>
      <c r="P11" s="74">
        <v>231511</v>
      </c>
      <c r="Q11" s="189">
        <f t="shared" si="4"/>
        <v>12137</v>
      </c>
    </row>
    <row r="12" spans="1:17" ht="15.75" x14ac:dyDescent="0.25">
      <c r="A12" s="39" t="s">
        <v>36</v>
      </c>
      <c r="B12" s="22">
        <v>7</v>
      </c>
      <c r="C12" s="24" t="s">
        <v>48</v>
      </c>
      <c r="D12" s="124">
        <v>0.29166666666666702</v>
      </c>
      <c r="E12" s="103">
        <v>1</v>
      </c>
      <c r="F12" s="109">
        <v>5</v>
      </c>
      <c r="G12" s="110">
        <v>16</v>
      </c>
      <c r="H12" s="111">
        <v>8.1999999999999993</v>
      </c>
      <c r="I12" s="109">
        <v>8.6</v>
      </c>
      <c r="J12" s="74">
        <v>22444941</v>
      </c>
      <c r="K12" s="75">
        <f t="shared" si="0"/>
        <v>5831</v>
      </c>
      <c r="L12" s="76">
        <f t="shared" si="1"/>
        <v>0</v>
      </c>
      <c r="M12" s="77">
        <v>762502</v>
      </c>
      <c r="N12" s="78">
        <f t="shared" si="2"/>
        <v>2804</v>
      </c>
      <c r="O12" s="79">
        <f t="shared" si="3"/>
        <v>8635</v>
      </c>
      <c r="P12" s="74">
        <v>242346</v>
      </c>
      <c r="Q12" s="189">
        <f t="shared" si="4"/>
        <v>10835</v>
      </c>
    </row>
    <row r="13" spans="1:17" x14ac:dyDescent="0.25">
      <c r="A13" s="21"/>
      <c r="B13" s="22">
        <v>8</v>
      </c>
      <c r="C13" s="24" t="s">
        <v>49</v>
      </c>
      <c r="D13" s="124">
        <v>0.29166666666666702</v>
      </c>
      <c r="E13" s="103">
        <v>3</v>
      </c>
      <c r="F13" s="109">
        <v>3</v>
      </c>
      <c r="G13" s="110">
        <v>16</v>
      </c>
      <c r="H13" s="111">
        <v>8.1999999999999993</v>
      </c>
      <c r="I13" s="109">
        <v>9</v>
      </c>
      <c r="J13" s="74">
        <v>22452301</v>
      </c>
      <c r="K13" s="75">
        <f t="shared" si="0"/>
        <v>0</v>
      </c>
      <c r="L13" s="76">
        <f t="shared" si="1"/>
        <v>7360</v>
      </c>
      <c r="M13" s="77">
        <v>765116</v>
      </c>
      <c r="N13" s="78">
        <f t="shared" si="2"/>
        <v>2614</v>
      </c>
      <c r="O13" s="79">
        <f t="shared" si="3"/>
        <v>9974</v>
      </c>
      <c r="P13" s="74">
        <v>253360</v>
      </c>
      <c r="Q13" s="189">
        <f t="shared" si="4"/>
        <v>11014</v>
      </c>
    </row>
    <row r="14" spans="1:17" x14ac:dyDescent="0.25">
      <c r="A14" s="21"/>
      <c r="B14" s="22">
        <v>9</v>
      </c>
      <c r="C14" s="24" t="s">
        <v>50</v>
      </c>
      <c r="D14" s="124">
        <v>0.29166666666666702</v>
      </c>
      <c r="E14" s="103">
        <v>7</v>
      </c>
      <c r="F14" s="109">
        <v>0</v>
      </c>
      <c r="G14" s="110">
        <v>16</v>
      </c>
      <c r="H14" s="111">
        <v>8.1999999999999993</v>
      </c>
      <c r="I14" s="109">
        <v>8.6</v>
      </c>
      <c r="J14" s="74">
        <v>22460959</v>
      </c>
      <c r="K14" s="75">
        <f t="shared" si="0"/>
        <v>0</v>
      </c>
      <c r="L14" s="76">
        <f t="shared" si="1"/>
        <v>8658</v>
      </c>
      <c r="M14" s="77">
        <v>766727</v>
      </c>
      <c r="N14" s="78">
        <f t="shared" si="2"/>
        <v>1611</v>
      </c>
      <c r="O14" s="79">
        <f t="shared" si="3"/>
        <v>10269</v>
      </c>
      <c r="P14" s="74">
        <v>268791</v>
      </c>
      <c r="Q14" s="189">
        <f t="shared" si="4"/>
        <v>15431</v>
      </c>
    </row>
    <row r="15" spans="1:17" x14ac:dyDescent="0.25">
      <c r="A15" s="21"/>
      <c r="B15" s="22">
        <v>10</v>
      </c>
      <c r="C15" s="24" t="s">
        <v>51</v>
      </c>
      <c r="D15" s="124">
        <v>0.29166666666666702</v>
      </c>
      <c r="E15" s="103">
        <v>1</v>
      </c>
      <c r="F15" s="109">
        <v>0</v>
      </c>
      <c r="G15" s="110">
        <v>16</v>
      </c>
      <c r="H15" s="111">
        <v>7.9</v>
      </c>
      <c r="I15" s="109">
        <v>8.5</v>
      </c>
      <c r="J15" s="74">
        <v>22469297</v>
      </c>
      <c r="K15" s="75">
        <f t="shared" si="0"/>
        <v>8338</v>
      </c>
      <c r="L15" s="76">
        <f t="shared" si="1"/>
        <v>0</v>
      </c>
      <c r="M15" s="77">
        <v>770053</v>
      </c>
      <c r="N15" s="78">
        <f t="shared" si="2"/>
        <v>3326</v>
      </c>
      <c r="O15" s="79">
        <f t="shared" si="3"/>
        <v>11664</v>
      </c>
      <c r="P15" s="74">
        <v>282610</v>
      </c>
      <c r="Q15" s="189">
        <f t="shared" si="4"/>
        <v>13819</v>
      </c>
    </row>
    <row r="16" spans="1:17" x14ac:dyDescent="0.25">
      <c r="A16" s="21"/>
      <c r="B16" s="22">
        <v>11</v>
      </c>
      <c r="C16" s="24" t="s">
        <v>52</v>
      </c>
      <c r="D16" s="124">
        <v>0.29166666666666702</v>
      </c>
      <c r="E16" s="103">
        <v>1</v>
      </c>
      <c r="F16" s="109">
        <v>4</v>
      </c>
      <c r="G16" s="110">
        <v>16</v>
      </c>
      <c r="H16" s="111">
        <v>8</v>
      </c>
      <c r="I16" s="109">
        <v>8.6</v>
      </c>
      <c r="J16" s="74">
        <v>22477718</v>
      </c>
      <c r="K16" s="75">
        <f t="shared" si="0"/>
        <v>8421</v>
      </c>
      <c r="L16" s="76">
        <f t="shared" si="1"/>
        <v>0</v>
      </c>
      <c r="M16" s="77">
        <v>772638</v>
      </c>
      <c r="N16" s="78">
        <f t="shared" si="2"/>
        <v>2585</v>
      </c>
      <c r="O16" s="79">
        <f t="shared" si="3"/>
        <v>11006</v>
      </c>
      <c r="P16" s="74">
        <v>295555</v>
      </c>
      <c r="Q16" s="189">
        <f t="shared" si="4"/>
        <v>12945</v>
      </c>
    </row>
    <row r="17" spans="1:17" x14ac:dyDescent="0.25">
      <c r="A17" s="21"/>
      <c r="B17" s="22">
        <v>12</v>
      </c>
      <c r="C17" s="24" t="s">
        <v>53</v>
      </c>
      <c r="D17" s="124">
        <v>0.29166666666666702</v>
      </c>
      <c r="E17" s="103">
        <v>1</v>
      </c>
      <c r="F17" s="109">
        <v>6</v>
      </c>
      <c r="G17" s="110">
        <v>16</v>
      </c>
      <c r="H17" s="111">
        <v>8</v>
      </c>
      <c r="I17" s="109">
        <v>8.6</v>
      </c>
      <c r="J17" s="74">
        <v>22486025</v>
      </c>
      <c r="K17" s="75">
        <f t="shared" si="0"/>
        <v>8307</v>
      </c>
      <c r="L17" s="76">
        <f t="shared" si="1"/>
        <v>0</v>
      </c>
      <c r="M17" s="77">
        <v>775699</v>
      </c>
      <c r="N17" s="78">
        <f t="shared" si="2"/>
        <v>3061</v>
      </c>
      <c r="O17" s="79">
        <f t="shared" si="3"/>
        <v>11368</v>
      </c>
      <c r="P17" s="74">
        <v>305810</v>
      </c>
      <c r="Q17" s="189">
        <f t="shared" si="4"/>
        <v>10255</v>
      </c>
    </row>
    <row r="18" spans="1:17" x14ac:dyDescent="0.25">
      <c r="A18" s="21"/>
      <c r="B18" s="22">
        <v>13</v>
      </c>
      <c r="C18" s="24" t="s">
        <v>47</v>
      </c>
      <c r="D18" s="124">
        <v>0.29166666666666702</v>
      </c>
      <c r="E18" s="103">
        <v>1</v>
      </c>
      <c r="F18" s="109">
        <v>1</v>
      </c>
      <c r="G18" s="110">
        <v>16</v>
      </c>
      <c r="H18" s="111">
        <v>8.3000000000000007</v>
      </c>
      <c r="I18" s="109">
        <v>8.6</v>
      </c>
      <c r="J18" s="74">
        <v>22493409</v>
      </c>
      <c r="K18" s="75">
        <f t="shared" si="0"/>
        <v>7384</v>
      </c>
      <c r="L18" s="76">
        <f t="shared" si="1"/>
        <v>0</v>
      </c>
      <c r="M18" s="77">
        <v>778293</v>
      </c>
      <c r="N18" s="78">
        <f t="shared" si="2"/>
        <v>2594</v>
      </c>
      <c r="O18" s="79">
        <f t="shared" si="3"/>
        <v>9978</v>
      </c>
      <c r="P18" s="74">
        <v>317780</v>
      </c>
      <c r="Q18" s="189">
        <f t="shared" si="4"/>
        <v>11970</v>
      </c>
    </row>
    <row r="19" spans="1:17" x14ac:dyDescent="0.25">
      <c r="A19" s="21"/>
      <c r="B19" s="22">
        <v>14</v>
      </c>
      <c r="C19" s="24" t="s">
        <v>48</v>
      </c>
      <c r="D19" s="124">
        <v>0.29166666666666702</v>
      </c>
      <c r="E19" s="103">
        <v>1</v>
      </c>
      <c r="F19" s="109">
        <v>6</v>
      </c>
      <c r="G19" s="110">
        <v>16</v>
      </c>
      <c r="H19" s="111">
        <v>7.9</v>
      </c>
      <c r="I19" s="109">
        <v>8.3000000000000007</v>
      </c>
      <c r="J19" s="74">
        <v>22499929</v>
      </c>
      <c r="K19" s="75">
        <f t="shared" si="0"/>
        <v>6520</v>
      </c>
      <c r="L19" s="76">
        <f t="shared" si="1"/>
        <v>0</v>
      </c>
      <c r="M19" s="77">
        <v>780521</v>
      </c>
      <c r="N19" s="78">
        <f t="shared" si="2"/>
        <v>2228</v>
      </c>
      <c r="O19" s="79">
        <f t="shared" si="3"/>
        <v>8748</v>
      </c>
      <c r="P19" s="74">
        <v>328403</v>
      </c>
      <c r="Q19" s="189">
        <f t="shared" si="4"/>
        <v>10623</v>
      </c>
    </row>
    <row r="20" spans="1:17" x14ac:dyDescent="0.25">
      <c r="A20" s="21"/>
      <c r="B20" s="22">
        <v>15</v>
      </c>
      <c r="C20" s="24" t="s">
        <v>49</v>
      </c>
      <c r="D20" s="124">
        <v>0.29166666666666702</v>
      </c>
      <c r="E20" s="103">
        <v>3</v>
      </c>
      <c r="F20" s="109">
        <v>6</v>
      </c>
      <c r="G20" s="110">
        <v>17</v>
      </c>
      <c r="H20" s="111">
        <v>8.3000000000000007</v>
      </c>
      <c r="I20" s="109">
        <v>9.3000000000000007</v>
      </c>
      <c r="J20" s="74">
        <v>22506782</v>
      </c>
      <c r="K20" s="75">
        <f t="shared" si="0"/>
        <v>0</v>
      </c>
      <c r="L20" s="76">
        <f t="shared" si="1"/>
        <v>6853</v>
      </c>
      <c r="M20" s="77">
        <v>783226</v>
      </c>
      <c r="N20" s="78">
        <f t="shared" si="2"/>
        <v>2705</v>
      </c>
      <c r="O20" s="79">
        <f t="shared" si="3"/>
        <v>9558</v>
      </c>
      <c r="P20" s="74">
        <v>339140</v>
      </c>
      <c r="Q20" s="189">
        <f t="shared" si="4"/>
        <v>10737</v>
      </c>
    </row>
    <row r="21" spans="1:17" x14ac:dyDescent="0.25">
      <c r="A21" s="21"/>
      <c r="B21" s="22">
        <v>16</v>
      </c>
      <c r="C21" s="24" t="s">
        <v>50</v>
      </c>
      <c r="D21" s="124">
        <v>0.29166666666666702</v>
      </c>
      <c r="E21" s="103">
        <v>7</v>
      </c>
      <c r="F21" s="109">
        <v>6</v>
      </c>
      <c r="G21" s="110">
        <v>16</v>
      </c>
      <c r="H21" s="111">
        <v>8.3000000000000007</v>
      </c>
      <c r="I21" s="109">
        <v>8.6</v>
      </c>
      <c r="J21" s="74">
        <v>22515267</v>
      </c>
      <c r="K21" s="75">
        <f t="shared" si="0"/>
        <v>0</v>
      </c>
      <c r="L21" s="76">
        <f t="shared" si="1"/>
        <v>8485</v>
      </c>
      <c r="M21" s="77">
        <v>786063</v>
      </c>
      <c r="N21" s="78">
        <f t="shared" si="2"/>
        <v>2837</v>
      </c>
      <c r="O21" s="79">
        <f t="shared" si="3"/>
        <v>11322</v>
      </c>
      <c r="P21" s="74">
        <v>352233</v>
      </c>
      <c r="Q21" s="189">
        <f t="shared" si="4"/>
        <v>13093</v>
      </c>
    </row>
    <row r="22" spans="1:17" x14ac:dyDescent="0.25">
      <c r="A22" s="21"/>
      <c r="B22" s="22">
        <v>17</v>
      </c>
      <c r="C22" s="24" t="s">
        <v>51</v>
      </c>
      <c r="D22" s="124">
        <v>0.29166666666666702</v>
      </c>
      <c r="E22" s="103">
        <v>3</v>
      </c>
      <c r="F22" s="109">
        <v>3</v>
      </c>
      <c r="G22" s="110">
        <v>15</v>
      </c>
      <c r="H22" s="111">
        <v>8.1</v>
      </c>
      <c r="I22" s="109">
        <v>8.6</v>
      </c>
      <c r="J22" s="74">
        <v>22525465</v>
      </c>
      <c r="K22" s="75">
        <f t="shared" si="0"/>
        <v>0</v>
      </c>
      <c r="L22" s="76">
        <f t="shared" si="1"/>
        <v>10198</v>
      </c>
      <c r="M22" s="77">
        <v>789162</v>
      </c>
      <c r="N22" s="78">
        <f t="shared" si="2"/>
        <v>3099</v>
      </c>
      <c r="O22" s="79">
        <f t="shared" si="3"/>
        <v>13297</v>
      </c>
      <c r="P22" s="74">
        <v>367733</v>
      </c>
      <c r="Q22" s="189">
        <f t="shared" si="4"/>
        <v>15500</v>
      </c>
    </row>
    <row r="23" spans="1:17" x14ac:dyDescent="0.25">
      <c r="A23" s="21"/>
      <c r="B23" s="22">
        <v>18</v>
      </c>
      <c r="C23" s="24" t="s">
        <v>52</v>
      </c>
      <c r="D23" s="124">
        <v>0.29166666666666702</v>
      </c>
      <c r="E23" s="103">
        <v>7</v>
      </c>
      <c r="F23" s="109">
        <v>7</v>
      </c>
      <c r="G23" s="110">
        <v>15</v>
      </c>
      <c r="H23" s="111">
        <v>8.3000000000000007</v>
      </c>
      <c r="I23" s="109">
        <v>8.9</v>
      </c>
      <c r="J23" s="74">
        <v>22543381</v>
      </c>
      <c r="K23" s="75">
        <f t="shared" si="0"/>
        <v>0</v>
      </c>
      <c r="L23" s="76">
        <f t="shared" si="1"/>
        <v>17916</v>
      </c>
      <c r="M23" s="77">
        <v>791954</v>
      </c>
      <c r="N23" s="78">
        <f t="shared" si="2"/>
        <v>2792</v>
      </c>
      <c r="O23" s="79">
        <f t="shared" si="3"/>
        <v>20708</v>
      </c>
      <c r="P23" s="74">
        <v>391011</v>
      </c>
      <c r="Q23" s="189">
        <f t="shared" si="4"/>
        <v>23278</v>
      </c>
    </row>
    <row r="24" spans="1:17" x14ac:dyDescent="0.25">
      <c r="A24" s="21"/>
      <c r="B24" s="22">
        <v>19</v>
      </c>
      <c r="C24" s="24" t="s">
        <v>53</v>
      </c>
      <c r="D24" s="124">
        <v>0.29166666666666702</v>
      </c>
      <c r="E24" s="103">
        <v>3</v>
      </c>
      <c r="F24" s="109">
        <v>9</v>
      </c>
      <c r="G24" s="110">
        <v>16</v>
      </c>
      <c r="H24" s="111">
        <v>8.1999999999999993</v>
      </c>
      <c r="I24" s="109">
        <v>8.8000000000000007</v>
      </c>
      <c r="J24" s="74">
        <v>22553670</v>
      </c>
      <c r="K24" s="75">
        <f t="shared" si="0"/>
        <v>0</v>
      </c>
      <c r="L24" s="76">
        <f t="shared" si="1"/>
        <v>10289</v>
      </c>
      <c r="M24" s="77">
        <v>794824</v>
      </c>
      <c r="N24" s="78">
        <f t="shared" si="2"/>
        <v>2870</v>
      </c>
      <c r="O24" s="79">
        <f t="shared" si="3"/>
        <v>13159</v>
      </c>
      <c r="P24" s="74">
        <v>406120</v>
      </c>
      <c r="Q24" s="189">
        <f t="shared" si="4"/>
        <v>15109</v>
      </c>
    </row>
    <row r="25" spans="1:17" x14ac:dyDescent="0.25">
      <c r="A25" s="21"/>
      <c r="B25" s="22">
        <v>20</v>
      </c>
      <c r="C25" s="24" t="s">
        <v>47</v>
      </c>
      <c r="D25" s="124">
        <v>0.29166666666666702</v>
      </c>
      <c r="E25" s="103">
        <v>3</v>
      </c>
      <c r="F25" s="109">
        <v>4</v>
      </c>
      <c r="G25" s="110">
        <v>14</v>
      </c>
      <c r="H25" s="111">
        <v>8.1999999999999993</v>
      </c>
      <c r="I25" s="109">
        <v>8.6</v>
      </c>
      <c r="J25" s="74">
        <v>22570443</v>
      </c>
      <c r="K25" s="75">
        <f t="shared" si="0"/>
        <v>0</v>
      </c>
      <c r="L25" s="76">
        <f t="shared" si="1"/>
        <v>16773</v>
      </c>
      <c r="M25" s="77">
        <v>797894</v>
      </c>
      <c r="N25" s="78">
        <f t="shared" si="2"/>
        <v>3070</v>
      </c>
      <c r="O25" s="79">
        <f t="shared" si="3"/>
        <v>19843</v>
      </c>
      <c r="P25" s="74">
        <v>428113</v>
      </c>
      <c r="Q25" s="189">
        <f t="shared" si="4"/>
        <v>21993</v>
      </c>
    </row>
    <row r="26" spans="1:17" x14ac:dyDescent="0.25">
      <c r="A26" s="21"/>
      <c r="B26" s="22">
        <v>21</v>
      </c>
      <c r="C26" s="24" t="s">
        <v>48</v>
      </c>
      <c r="D26" s="124">
        <v>0.29166666666666702</v>
      </c>
      <c r="E26" s="103">
        <v>7</v>
      </c>
      <c r="F26" s="109">
        <v>3</v>
      </c>
      <c r="G26" s="110">
        <v>14</v>
      </c>
      <c r="H26" s="111">
        <v>8.1999999999999993</v>
      </c>
      <c r="I26" s="109">
        <v>8.6</v>
      </c>
      <c r="J26" s="74">
        <v>22582642</v>
      </c>
      <c r="K26" s="75">
        <f t="shared" si="0"/>
        <v>0</v>
      </c>
      <c r="L26" s="76">
        <f t="shared" si="1"/>
        <v>12199</v>
      </c>
      <c r="M26" s="77">
        <v>801271</v>
      </c>
      <c r="N26" s="78">
        <f t="shared" si="2"/>
        <v>3377</v>
      </c>
      <c r="O26" s="79">
        <f t="shared" si="3"/>
        <v>15576</v>
      </c>
      <c r="P26" s="74">
        <v>445155</v>
      </c>
      <c r="Q26" s="189">
        <f t="shared" si="4"/>
        <v>17042</v>
      </c>
    </row>
    <row r="27" spans="1:17" x14ac:dyDescent="0.25">
      <c r="A27" s="21"/>
      <c r="B27" s="22">
        <v>22</v>
      </c>
      <c r="C27" s="24" t="s">
        <v>49</v>
      </c>
      <c r="D27" s="124">
        <v>0.29166666666666702</v>
      </c>
      <c r="E27" s="103">
        <v>1</v>
      </c>
      <c r="F27" s="109">
        <v>3</v>
      </c>
      <c r="G27" s="110">
        <v>15</v>
      </c>
      <c r="H27" s="111">
        <v>8</v>
      </c>
      <c r="I27" s="109">
        <v>8.5</v>
      </c>
      <c r="J27" s="74">
        <v>22589985</v>
      </c>
      <c r="K27" s="75">
        <f t="shared" si="0"/>
        <v>7343</v>
      </c>
      <c r="L27" s="76">
        <f t="shared" si="1"/>
        <v>0</v>
      </c>
      <c r="M27" s="77">
        <v>804834</v>
      </c>
      <c r="N27" s="78">
        <f t="shared" si="2"/>
        <v>3563</v>
      </c>
      <c r="O27" s="79">
        <f t="shared" si="3"/>
        <v>10906</v>
      </c>
      <c r="P27" s="74">
        <v>456560</v>
      </c>
      <c r="Q27" s="189">
        <f t="shared" si="4"/>
        <v>11405</v>
      </c>
    </row>
    <row r="28" spans="1:17" x14ac:dyDescent="0.25">
      <c r="A28" s="21"/>
      <c r="B28" s="22">
        <v>23</v>
      </c>
      <c r="C28" s="24" t="s">
        <v>50</v>
      </c>
      <c r="D28" s="124">
        <v>0.29166666666666702</v>
      </c>
      <c r="E28" s="103">
        <v>1</v>
      </c>
      <c r="F28" s="109">
        <v>6</v>
      </c>
      <c r="G28" s="110">
        <v>15</v>
      </c>
      <c r="H28" s="111">
        <v>8.3000000000000007</v>
      </c>
      <c r="I28" s="109">
        <v>8.6999999999999993</v>
      </c>
      <c r="J28" s="74">
        <v>22597798</v>
      </c>
      <c r="K28" s="75">
        <f t="shared" si="0"/>
        <v>7813</v>
      </c>
      <c r="L28" s="76">
        <f t="shared" si="1"/>
        <v>0</v>
      </c>
      <c r="M28" s="77">
        <v>808080</v>
      </c>
      <c r="N28" s="78">
        <f t="shared" si="2"/>
        <v>3246</v>
      </c>
      <c r="O28" s="79">
        <f t="shared" si="3"/>
        <v>11059</v>
      </c>
      <c r="P28" s="74">
        <v>468982</v>
      </c>
      <c r="Q28" s="189">
        <f t="shared" si="4"/>
        <v>12422</v>
      </c>
    </row>
    <row r="29" spans="1:17" x14ac:dyDescent="0.25">
      <c r="A29" s="21"/>
      <c r="B29" s="22">
        <v>24</v>
      </c>
      <c r="C29" s="24" t="s">
        <v>51</v>
      </c>
      <c r="D29" s="124">
        <v>0.29166666666666702</v>
      </c>
      <c r="E29" s="103">
        <v>1</v>
      </c>
      <c r="F29" s="109">
        <v>1</v>
      </c>
      <c r="G29" s="110">
        <v>15</v>
      </c>
      <c r="H29" s="111">
        <v>8.1999999999999993</v>
      </c>
      <c r="I29" s="109">
        <v>8.6</v>
      </c>
      <c r="J29" s="74">
        <v>22604950</v>
      </c>
      <c r="K29" s="75">
        <f t="shared" si="0"/>
        <v>7152</v>
      </c>
      <c r="L29" s="76">
        <f t="shared" si="1"/>
        <v>0</v>
      </c>
      <c r="M29" s="77">
        <v>811246</v>
      </c>
      <c r="N29" s="78">
        <f t="shared" si="2"/>
        <v>3166</v>
      </c>
      <c r="O29" s="79">
        <f t="shared" si="3"/>
        <v>10318</v>
      </c>
      <c r="P29" s="74">
        <v>480872</v>
      </c>
      <c r="Q29" s="189">
        <f t="shared" si="4"/>
        <v>11890</v>
      </c>
    </row>
    <row r="30" spans="1:17" x14ac:dyDescent="0.25">
      <c r="A30" s="21"/>
      <c r="B30" s="22">
        <v>25</v>
      </c>
      <c r="C30" s="24" t="s">
        <v>52</v>
      </c>
      <c r="D30" s="124">
        <v>0.29166666666666702</v>
      </c>
      <c r="E30" s="103">
        <v>1</v>
      </c>
      <c r="F30" s="109">
        <v>6</v>
      </c>
      <c r="G30" s="110">
        <v>14</v>
      </c>
      <c r="H30" s="111">
        <v>8.1</v>
      </c>
      <c r="I30" s="109">
        <v>8.6</v>
      </c>
      <c r="J30" s="74">
        <v>22610743</v>
      </c>
      <c r="K30" s="75">
        <f t="shared" si="0"/>
        <v>5793</v>
      </c>
      <c r="L30" s="76">
        <f t="shared" si="1"/>
        <v>0</v>
      </c>
      <c r="M30" s="77">
        <v>814141</v>
      </c>
      <c r="N30" s="78">
        <f t="shared" si="2"/>
        <v>2895</v>
      </c>
      <c r="O30" s="79">
        <f t="shared" si="3"/>
        <v>8688</v>
      </c>
      <c r="P30" s="74">
        <v>490647</v>
      </c>
      <c r="Q30" s="189">
        <f t="shared" si="4"/>
        <v>9775</v>
      </c>
    </row>
    <row r="31" spans="1:17" x14ac:dyDescent="0.25">
      <c r="A31" s="21"/>
      <c r="B31" s="22">
        <v>26</v>
      </c>
      <c r="C31" s="24" t="s">
        <v>53</v>
      </c>
      <c r="D31" s="124">
        <v>0.29166666666666702</v>
      </c>
      <c r="E31" s="103">
        <v>5</v>
      </c>
      <c r="F31" s="109">
        <v>0</v>
      </c>
      <c r="G31" s="110">
        <v>14</v>
      </c>
      <c r="H31" s="111">
        <v>8.3000000000000007</v>
      </c>
      <c r="I31" s="109">
        <v>8.6</v>
      </c>
      <c r="J31" s="74">
        <v>22619010</v>
      </c>
      <c r="K31" s="75">
        <f t="shared" si="0"/>
        <v>8267</v>
      </c>
      <c r="L31" s="76">
        <f t="shared" si="1"/>
        <v>0</v>
      </c>
      <c r="M31" s="77">
        <v>817112</v>
      </c>
      <c r="N31" s="78">
        <f t="shared" si="2"/>
        <v>2971</v>
      </c>
      <c r="O31" s="79">
        <f t="shared" si="3"/>
        <v>11238</v>
      </c>
      <c r="P31" s="74">
        <v>502938</v>
      </c>
      <c r="Q31" s="189">
        <f t="shared" si="4"/>
        <v>12291</v>
      </c>
    </row>
    <row r="32" spans="1:17" x14ac:dyDescent="0.25">
      <c r="A32" s="21"/>
      <c r="B32" s="22">
        <v>27</v>
      </c>
      <c r="C32" s="24" t="s">
        <v>47</v>
      </c>
      <c r="D32" s="124">
        <v>0.29166666666666702</v>
      </c>
      <c r="E32" s="103">
        <v>2</v>
      </c>
      <c r="F32" s="109">
        <v>-2</v>
      </c>
      <c r="G32" s="110">
        <v>14</v>
      </c>
      <c r="H32" s="111">
        <v>8.3000000000000007</v>
      </c>
      <c r="I32" s="109">
        <v>8.6</v>
      </c>
      <c r="J32" s="74">
        <v>22625421</v>
      </c>
      <c r="K32" s="75">
        <f t="shared" si="0"/>
        <v>6411</v>
      </c>
      <c r="L32" s="76">
        <f t="shared" si="1"/>
        <v>0</v>
      </c>
      <c r="M32" s="77">
        <v>820364</v>
      </c>
      <c r="N32" s="78">
        <f t="shared" si="2"/>
        <v>3252</v>
      </c>
      <c r="O32" s="79">
        <f t="shared" si="3"/>
        <v>9663</v>
      </c>
      <c r="P32" s="74">
        <v>513332</v>
      </c>
      <c r="Q32" s="189">
        <f t="shared" si="4"/>
        <v>10394</v>
      </c>
    </row>
    <row r="33" spans="1:17" x14ac:dyDescent="0.25">
      <c r="A33" s="21"/>
      <c r="B33" s="22">
        <v>28</v>
      </c>
      <c r="C33" s="24" t="s">
        <v>48</v>
      </c>
      <c r="D33" s="124">
        <v>0.29166666666666702</v>
      </c>
      <c r="E33" s="103">
        <v>2</v>
      </c>
      <c r="F33" s="109">
        <v>-1</v>
      </c>
      <c r="G33" s="110">
        <v>14</v>
      </c>
      <c r="H33" s="111">
        <v>8.1999999999999993</v>
      </c>
      <c r="I33" s="109">
        <v>8.6</v>
      </c>
      <c r="J33" s="74">
        <v>22631818</v>
      </c>
      <c r="K33" s="75">
        <f t="shared" si="0"/>
        <v>6397</v>
      </c>
      <c r="L33" s="76">
        <f t="shared" si="1"/>
        <v>0</v>
      </c>
      <c r="M33" s="77">
        <v>823713</v>
      </c>
      <c r="N33" s="78">
        <f t="shared" si="2"/>
        <v>3349</v>
      </c>
      <c r="O33" s="79">
        <f t="shared" si="3"/>
        <v>9746</v>
      </c>
      <c r="P33" s="74">
        <v>523870</v>
      </c>
      <c r="Q33" s="189">
        <f t="shared" si="4"/>
        <v>10538</v>
      </c>
    </row>
    <row r="34" spans="1:17" x14ac:dyDescent="0.25">
      <c r="A34" s="21"/>
      <c r="B34" s="22">
        <v>29</v>
      </c>
      <c r="C34" s="24" t="s">
        <v>49</v>
      </c>
      <c r="D34" s="124">
        <v>0.29166666666666702</v>
      </c>
      <c r="E34" s="103">
        <v>2</v>
      </c>
      <c r="F34" s="109">
        <v>-10</v>
      </c>
      <c r="G34" s="110">
        <v>15</v>
      </c>
      <c r="H34" s="111">
        <v>8</v>
      </c>
      <c r="I34" s="109">
        <v>8.6</v>
      </c>
      <c r="J34" s="74">
        <v>22638416</v>
      </c>
      <c r="K34" s="75">
        <f t="shared" si="0"/>
        <v>6598</v>
      </c>
      <c r="L34" s="76">
        <f t="shared" si="1"/>
        <v>0</v>
      </c>
      <c r="M34" s="77">
        <v>826796</v>
      </c>
      <c r="N34" s="78">
        <f t="shared" si="2"/>
        <v>3083</v>
      </c>
      <c r="O34" s="79">
        <f t="shared" si="3"/>
        <v>9681</v>
      </c>
      <c r="P34" s="74">
        <v>534381</v>
      </c>
      <c r="Q34" s="189">
        <f t="shared" si="4"/>
        <v>10511</v>
      </c>
    </row>
    <row r="35" spans="1:17" x14ac:dyDescent="0.25">
      <c r="A35" s="21"/>
      <c r="B35" s="22">
        <v>30</v>
      </c>
      <c r="C35" s="24" t="s">
        <v>50</v>
      </c>
      <c r="D35" s="124">
        <v>0.29166666666666702</v>
      </c>
      <c r="E35" s="103">
        <v>2</v>
      </c>
      <c r="F35" s="109">
        <v>-4</v>
      </c>
      <c r="G35" s="110">
        <v>15</v>
      </c>
      <c r="H35" s="111">
        <v>7.9</v>
      </c>
      <c r="I35" s="109">
        <v>8.6999999999999993</v>
      </c>
      <c r="J35" s="74">
        <v>22645244</v>
      </c>
      <c r="K35" s="75">
        <f t="shared" si="0"/>
        <v>6828</v>
      </c>
      <c r="L35" s="76">
        <f t="shared" si="1"/>
        <v>0</v>
      </c>
      <c r="M35" s="77">
        <v>830075</v>
      </c>
      <c r="N35" s="78">
        <f t="shared" si="2"/>
        <v>3279</v>
      </c>
      <c r="O35" s="79">
        <f t="shared" si="3"/>
        <v>10107</v>
      </c>
      <c r="P35" s="74">
        <v>545324</v>
      </c>
      <c r="Q35" s="189">
        <f t="shared" si="4"/>
        <v>10943</v>
      </c>
    </row>
    <row r="36" spans="1:17" x14ac:dyDescent="0.25">
      <c r="A36" s="21"/>
      <c r="B36" s="22">
        <v>31</v>
      </c>
      <c r="C36" s="24" t="s">
        <v>51</v>
      </c>
      <c r="D36" s="124">
        <v>0.29166666666666702</v>
      </c>
      <c r="E36" s="103">
        <v>5</v>
      </c>
      <c r="F36" s="109">
        <v>0</v>
      </c>
      <c r="G36" s="110">
        <v>15</v>
      </c>
      <c r="H36" s="111">
        <v>8</v>
      </c>
      <c r="I36" s="109">
        <v>8.5</v>
      </c>
      <c r="J36" s="74">
        <v>22652188</v>
      </c>
      <c r="K36" s="75">
        <f t="shared" si="0"/>
        <v>6944</v>
      </c>
      <c r="L36" s="76">
        <f t="shared" si="1"/>
        <v>0</v>
      </c>
      <c r="M36" s="77">
        <v>832700</v>
      </c>
      <c r="N36" s="78">
        <f t="shared" si="2"/>
        <v>2625</v>
      </c>
      <c r="O36" s="79">
        <f t="shared" si="3"/>
        <v>9569</v>
      </c>
      <c r="P36" s="74">
        <v>557027</v>
      </c>
      <c r="Q36" s="189">
        <f t="shared" si="4"/>
        <v>11703</v>
      </c>
    </row>
    <row r="37" spans="1:17" ht="18.75" thickBot="1" x14ac:dyDescent="0.3">
      <c r="A37" s="21"/>
      <c r="B37" s="80"/>
      <c r="C37" s="105"/>
      <c r="D37" s="105"/>
      <c r="E37" s="104"/>
      <c r="F37" s="112"/>
      <c r="G37" s="113"/>
      <c r="H37" s="114"/>
      <c r="I37" s="112"/>
      <c r="J37" s="80"/>
      <c r="K37" s="81"/>
      <c r="L37" s="76"/>
      <c r="M37" s="82"/>
      <c r="N37" s="83"/>
      <c r="O37" s="84"/>
      <c r="P37" s="80"/>
      <c r="Q37" s="190"/>
    </row>
    <row r="38" spans="1:17" s="145" customFormat="1" ht="18.75" thickBot="1" x14ac:dyDescent="0.3">
      <c r="A38" s="18" t="s">
        <v>22</v>
      </c>
      <c r="B38" s="68"/>
      <c r="C38" s="100"/>
      <c r="D38" s="100"/>
      <c r="E38" s="100"/>
      <c r="F38" s="58"/>
      <c r="G38" s="59"/>
      <c r="H38" s="60"/>
      <c r="I38" s="61"/>
      <c r="J38" s="68"/>
      <c r="K38" s="69">
        <f>SUM(K6:K36)</f>
        <v>146175</v>
      </c>
      <c r="L38" s="70">
        <f>SUM(L6:L36)</f>
        <v>116314</v>
      </c>
      <c r="M38" s="68"/>
      <c r="N38" s="70">
        <f>SUM(N6:N36)</f>
        <v>83547</v>
      </c>
      <c r="O38" s="85">
        <f>SUM(O6:O36)</f>
        <v>346036</v>
      </c>
      <c r="P38" s="68"/>
      <c r="Q38" s="188">
        <f>SUM(Q6:Q36)</f>
        <v>401125</v>
      </c>
    </row>
    <row r="39" spans="1:17" s="145" customFormat="1" ht="18.75" thickBot="1" x14ac:dyDescent="0.3">
      <c r="A39" s="17" t="s">
        <v>29</v>
      </c>
      <c r="B39" s="74"/>
      <c r="C39" s="98"/>
      <c r="D39" s="98"/>
      <c r="E39" s="98"/>
      <c r="F39" s="62">
        <f>MIN(F6:F36)</f>
        <v>-10</v>
      </c>
      <c r="G39" s="63">
        <f>MIN(G6:G36)</f>
        <v>14</v>
      </c>
      <c r="H39" s="64">
        <f>MIN(H6:H36)</f>
        <v>7.9</v>
      </c>
      <c r="I39" s="64">
        <f>MIN(I6:I36)</f>
        <v>8.3000000000000007</v>
      </c>
      <c r="J39" s="74"/>
      <c r="K39" s="75"/>
      <c r="L39" s="76"/>
      <c r="M39" s="74"/>
      <c r="N39" s="86">
        <f>MIN(N6:N36)</f>
        <v>1002</v>
      </c>
      <c r="O39" s="87">
        <f>MIN(O6:O36)</f>
        <v>8635</v>
      </c>
      <c r="P39" s="88"/>
      <c r="Q39" s="191">
        <f>MIN(Q6:Q36)</f>
        <v>9775</v>
      </c>
    </row>
    <row r="40" spans="1:17" s="145" customFormat="1" ht="18.75" thickBot="1" x14ac:dyDescent="0.3">
      <c r="A40" s="17" t="s">
        <v>30</v>
      </c>
      <c r="B40" s="74"/>
      <c r="C40" s="98"/>
      <c r="D40" s="98"/>
      <c r="E40" s="98"/>
      <c r="F40" s="62">
        <f>MAX(F6:F36)</f>
        <v>9</v>
      </c>
      <c r="G40" s="63">
        <f>MAX(G6:G36)</f>
        <v>17</v>
      </c>
      <c r="H40" s="64">
        <f>MAX(H6:H36)</f>
        <v>8.3000000000000007</v>
      </c>
      <c r="I40" s="64">
        <f>MAX(I6:I36)</f>
        <v>9.3000000000000007</v>
      </c>
      <c r="J40" s="74"/>
      <c r="K40" s="75"/>
      <c r="L40" s="76"/>
      <c r="M40" s="74"/>
      <c r="N40" s="86">
        <f>MAX(N6:N36)</f>
        <v>3563</v>
      </c>
      <c r="O40" s="87">
        <f>MAX(O6:O36)</f>
        <v>20708</v>
      </c>
      <c r="P40" s="88"/>
      <c r="Q40" s="191">
        <f>MAX(Q6:Q36)</f>
        <v>23278</v>
      </c>
    </row>
    <row r="41" spans="1:17" s="145" customFormat="1" ht="18.75" thickBot="1" x14ac:dyDescent="0.3">
      <c r="A41" s="17" t="s">
        <v>23</v>
      </c>
      <c r="B41" s="121"/>
      <c r="C41" s="99"/>
      <c r="D41" s="99"/>
      <c r="E41" s="99"/>
      <c r="F41" s="65">
        <f>SUM(F6:F36)/COUNT(E6:E36)</f>
        <v>2.6129032258064515</v>
      </c>
      <c r="G41" s="66">
        <f>SUM(G6:G36)/COUNT(E6:E36)</f>
        <v>15.387096774193548</v>
      </c>
      <c r="H41" s="67">
        <f>SUM(H6:H36)/COUNT(E6:E36)</f>
        <v>8.129032258064516</v>
      </c>
      <c r="I41" s="67">
        <f>SUM(I6:I36)/COUNT(E6:E36)</f>
        <v>8.6258064516129007</v>
      </c>
      <c r="J41" s="89"/>
      <c r="K41" s="90"/>
      <c r="L41" s="91"/>
      <c r="M41" s="89"/>
      <c r="N41" s="92">
        <f>SUM(N6:N36)/COUNT(E6:E36)</f>
        <v>2695.0645161290322</v>
      </c>
      <c r="O41" s="93">
        <f>SUM(O6:O36)/COUNT(E6:E36)</f>
        <v>11162.451612903225</v>
      </c>
      <c r="P41" s="94"/>
      <c r="Q41" s="192">
        <f>SUM(Q6:Q36)/COUNT(E6:E36)</f>
        <v>12939.516129032258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93"/>
    </row>
    <row r="43" spans="1:17" x14ac:dyDescent="0.25">
      <c r="A43" s="21"/>
      <c r="B43" s="11"/>
      <c r="C43" s="11" t="s">
        <v>46</v>
      </c>
      <c r="D43" s="11"/>
      <c r="E43" s="3">
        <f>SUM(M50:M80)</f>
        <v>11</v>
      </c>
      <c r="F43" s="11"/>
      <c r="G43" s="11"/>
      <c r="H43" s="11"/>
      <c r="I43" s="11"/>
      <c r="J43" s="11" t="s">
        <v>25</v>
      </c>
      <c r="K43" s="53">
        <f>SUM(J50:J80)</f>
        <v>20</v>
      </c>
      <c r="L43" s="11"/>
      <c r="M43" s="11"/>
      <c r="N43" s="11"/>
      <c r="O43" s="11"/>
      <c r="P43" s="11"/>
      <c r="Q43" s="193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93"/>
    </row>
    <row r="45" spans="1:17" x14ac:dyDescent="0.25">
      <c r="A45" s="21"/>
      <c r="B45" s="11"/>
      <c r="C45" s="3" t="s">
        <v>26</v>
      </c>
      <c r="D45" s="163">
        <f>O45-K45</f>
        <v>34194.600000000035</v>
      </c>
      <c r="E45" s="183"/>
      <c r="F45" s="183"/>
      <c r="G45" s="11" t="s">
        <v>15</v>
      </c>
      <c r="H45" s="11"/>
      <c r="I45" s="11"/>
      <c r="J45" s="3" t="s">
        <v>37</v>
      </c>
      <c r="K45" s="132">
        <f>(SUM(H50:I80)/(K43))*(K43+E43)</f>
        <v>311841.39999999997</v>
      </c>
      <c r="L45" s="11" t="s">
        <v>15</v>
      </c>
      <c r="M45" s="3" t="s">
        <v>38</v>
      </c>
      <c r="N45" s="3"/>
      <c r="O45" s="178">
        <f>O38</f>
        <v>346036</v>
      </c>
      <c r="P45" s="178"/>
      <c r="Q45" s="193" t="s">
        <v>15</v>
      </c>
    </row>
    <row r="46" spans="1:17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194"/>
    </row>
    <row r="47" spans="1:17" x14ac:dyDescent="0.25"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99"/>
    </row>
    <row r="48" spans="1:17" x14ac:dyDescent="0.25"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99"/>
    </row>
    <row r="49" spans="2:17" x14ac:dyDescent="0.25">
      <c r="B49" s="142"/>
      <c r="C49" s="142"/>
      <c r="D49" s="142"/>
      <c r="E49" s="142"/>
      <c r="F49" s="142"/>
      <c r="G49" s="142"/>
      <c r="H49" s="142"/>
      <c r="I49" s="142"/>
      <c r="J49" s="143" t="s">
        <v>39</v>
      </c>
      <c r="K49" s="142"/>
      <c r="L49" s="144"/>
      <c r="M49" s="144" t="s">
        <v>40</v>
      </c>
      <c r="N49" s="142"/>
      <c r="O49" s="1">
        <f>SUM(H50:I80)</f>
        <v>201188</v>
      </c>
      <c r="P49" s="1" t="s">
        <v>41</v>
      </c>
      <c r="Q49" s="199"/>
    </row>
    <row r="50" spans="2:17" x14ac:dyDescent="0.25">
      <c r="H50" s="172">
        <f>J50*O6</f>
        <v>9145</v>
      </c>
      <c r="I50" s="172"/>
      <c r="J50" s="95">
        <f>IF(K50&gt;0,1,0)</f>
        <v>1</v>
      </c>
      <c r="K50" s="95">
        <f>K6</f>
        <v>6765</v>
      </c>
      <c r="L50" s="95">
        <f>L6</f>
        <v>0</v>
      </c>
      <c r="M50" s="95">
        <f>IF(L50&gt;0,1,0)</f>
        <v>0</v>
      </c>
      <c r="O50" s="126">
        <f>O49/K43</f>
        <v>10059.4</v>
      </c>
      <c r="P50" s="1" t="s">
        <v>42</v>
      </c>
    </row>
    <row r="51" spans="2:17" x14ac:dyDescent="0.25">
      <c r="H51" s="172">
        <f t="shared" ref="H51:H80" si="5">J51*O7</f>
        <v>0</v>
      </c>
      <c r="I51" s="172"/>
      <c r="J51" s="95">
        <f t="shared" ref="J51:J80" si="6">IF(K51&gt;0,1,0)</f>
        <v>0</v>
      </c>
      <c r="K51" s="95">
        <f t="shared" ref="K51:L66" si="7">K7</f>
        <v>0</v>
      </c>
      <c r="L51" s="95">
        <f t="shared" si="7"/>
        <v>8741</v>
      </c>
      <c r="M51" s="95">
        <f t="shared" ref="M51:M80" si="8">IF(L51&gt;0,1,0)</f>
        <v>1</v>
      </c>
      <c r="O51" s="126">
        <f>O50*(K43+E43)</f>
        <v>311841.39999999997</v>
      </c>
      <c r="P51" s="1" t="s">
        <v>43</v>
      </c>
    </row>
    <row r="52" spans="2:17" x14ac:dyDescent="0.25">
      <c r="H52" s="172">
        <f t="shared" si="5"/>
        <v>0</v>
      </c>
      <c r="I52" s="172"/>
      <c r="J52" s="95">
        <f t="shared" si="6"/>
        <v>0</v>
      </c>
      <c r="K52" s="95">
        <f t="shared" si="7"/>
        <v>0</v>
      </c>
      <c r="L52" s="95">
        <f t="shared" si="7"/>
        <v>8842</v>
      </c>
      <c r="M52" s="95">
        <f t="shared" si="8"/>
        <v>1</v>
      </c>
    </row>
    <row r="53" spans="2:17" x14ac:dyDescent="0.25">
      <c r="H53" s="172">
        <f t="shared" si="5"/>
        <v>10048</v>
      </c>
      <c r="I53" s="172"/>
      <c r="J53" s="95">
        <f t="shared" si="6"/>
        <v>1</v>
      </c>
      <c r="K53" s="95">
        <f t="shared" si="7"/>
        <v>8480</v>
      </c>
      <c r="L53" s="95">
        <f t="shared" si="7"/>
        <v>0</v>
      </c>
      <c r="M53" s="95">
        <f t="shared" si="8"/>
        <v>0</v>
      </c>
    </row>
    <row r="54" spans="2:17" x14ac:dyDescent="0.25">
      <c r="H54" s="172">
        <f t="shared" si="5"/>
        <v>9255</v>
      </c>
      <c r="I54" s="172"/>
      <c r="J54" s="95">
        <f t="shared" si="6"/>
        <v>1</v>
      </c>
      <c r="K54" s="95">
        <f t="shared" si="7"/>
        <v>8253</v>
      </c>
      <c r="L54" s="95">
        <f t="shared" si="7"/>
        <v>0</v>
      </c>
      <c r="M54" s="95">
        <f t="shared" si="8"/>
        <v>0</v>
      </c>
    </row>
    <row r="55" spans="2:17" x14ac:dyDescent="0.25">
      <c r="H55" s="172">
        <f t="shared" si="5"/>
        <v>10366</v>
      </c>
      <c r="I55" s="172"/>
      <c r="J55" s="95">
        <f t="shared" si="6"/>
        <v>1</v>
      </c>
      <c r="K55" s="95">
        <f t="shared" si="7"/>
        <v>8330</v>
      </c>
      <c r="L55" s="95">
        <f t="shared" si="7"/>
        <v>0</v>
      </c>
      <c r="M55" s="95">
        <f t="shared" si="8"/>
        <v>0</v>
      </c>
    </row>
    <row r="56" spans="2:17" x14ac:dyDescent="0.25">
      <c r="H56" s="172">
        <f t="shared" si="5"/>
        <v>8635</v>
      </c>
      <c r="I56" s="172"/>
      <c r="J56" s="95">
        <f t="shared" si="6"/>
        <v>1</v>
      </c>
      <c r="K56" s="95">
        <f t="shared" si="7"/>
        <v>5831</v>
      </c>
      <c r="L56" s="95">
        <f t="shared" si="7"/>
        <v>0</v>
      </c>
      <c r="M56" s="95">
        <f t="shared" si="8"/>
        <v>0</v>
      </c>
    </row>
    <row r="57" spans="2:17" x14ac:dyDescent="0.25">
      <c r="H57" s="172">
        <f t="shared" si="5"/>
        <v>0</v>
      </c>
      <c r="I57" s="172"/>
      <c r="J57" s="95">
        <f t="shared" si="6"/>
        <v>0</v>
      </c>
      <c r="K57" s="95">
        <f t="shared" si="7"/>
        <v>0</v>
      </c>
      <c r="L57" s="95">
        <f t="shared" si="7"/>
        <v>7360</v>
      </c>
      <c r="M57" s="95">
        <f t="shared" si="8"/>
        <v>1</v>
      </c>
    </row>
    <row r="58" spans="2:17" x14ac:dyDescent="0.25">
      <c r="H58" s="172">
        <f t="shared" si="5"/>
        <v>0</v>
      </c>
      <c r="I58" s="172"/>
      <c r="J58" s="95">
        <f t="shared" si="6"/>
        <v>0</v>
      </c>
      <c r="K58" s="95">
        <f t="shared" si="7"/>
        <v>0</v>
      </c>
      <c r="L58" s="95">
        <f t="shared" si="7"/>
        <v>8658</v>
      </c>
      <c r="M58" s="95">
        <f t="shared" si="8"/>
        <v>1</v>
      </c>
    </row>
    <row r="59" spans="2:17" x14ac:dyDescent="0.25">
      <c r="H59" s="172">
        <f t="shared" si="5"/>
        <v>11664</v>
      </c>
      <c r="I59" s="172"/>
      <c r="J59" s="95">
        <f t="shared" si="6"/>
        <v>1</v>
      </c>
      <c r="K59" s="95">
        <f t="shared" si="7"/>
        <v>8338</v>
      </c>
      <c r="L59" s="95">
        <f t="shared" si="7"/>
        <v>0</v>
      </c>
      <c r="M59" s="95">
        <f t="shared" si="8"/>
        <v>0</v>
      </c>
    </row>
    <row r="60" spans="2:17" x14ac:dyDescent="0.25">
      <c r="H60" s="172">
        <f t="shared" si="5"/>
        <v>11006</v>
      </c>
      <c r="I60" s="172"/>
      <c r="J60" s="95">
        <f t="shared" si="6"/>
        <v>1</v>
      </c>
      <c r="K60" s="95">
        <f t="shared" si="7"/>
        <v>8421</v>
      </c>
      <c r="L60" s="95">
        <f t="shared" si="7"/>
        <v>0</v>
      </c>
      <c r="M60" s="95">
        <f t="shared" si="8"/>
        <v>0</v>
      </c>
    </row>
    <row r="61" spans="2:17" x14ac:dyDescent="0.25">
      <c r="H61" s="172">
        <f t="shared" si="5"/>
        <v>11368</v>
      </c>
      <c r="I61" s="172"/>
      <c r="J61" s="95">
        <f t="shared" si="6"/>
        <v>1</v>
      </c>
      <c r="K61" s="95">
        <f t="shared" si="7"/>
        <v>8307</v>
      </c>
      <c r="L61" s="95">
        <f t="shared" si="7"/>
        <v>0</v>
      </c>
      <c r="M61" s="95">
        <f t="shared" si="8"/>
        <v>0</v>
      </c>
    </row>
    <row r="62" spans="2:17" x14ac:dyDescent="0.25">
      <c r="H62" s="172">
        <f t="shared" si="5"/>
        <v>9978</v>
      </c>
      <c r="I62" s="172"/>
      <c r="J62" s="95">
        <f t="shared" si="6"/>
        <v>1</v>
      </c>
      <c r="K62" s="95">
        <f t="shared" si="7"/>
        <v>7384</v>
      </c>
      <c r="L62" s="95">
        <f t="shared" si="7"/>
        <v>0</v>
      </c>
      <c r="M62" s="95">
        <f t="shared" si="8"/>
        <v>0</v>
      </c>
    </row>
    <row r="63" spans="2:17" x14ac:dyDescent="0.25">
      <c r="H63" s="172">
        <f t="shared" si="5"/>
        <v>8748</v>
      </c>
      <c r="I63" s="172"/>
      <c r="J63" s="95">
        <f t="shared" si="6"/>
        <v>1</v>
      </c>
      <c r="K63" s="95">
        <f t="shared" si="7"/>
        <v>6520</v>
      </c>
      <c r="L63" s="95">
        <f t="shared" si="7"/>
        <v>0</v>
      </c>
      <c r="M63" s="95">
        <f t="shared" si="8"/>
        <v>0</v>
      </c>
    </row>
    <row r="64" spans="2:17" x14ac:dyDescent="0.25">
      <c r="H64" s="172">
        <f t="shared" si="5"/>
        <v>0</v>
      </c>
      <c r="I64" s="172"/>
      <c r="J64" s="95">
        <f t="shared" si="6"/>
        <v>0</v>
      </c>
      <c r="K64" s="95">
        <f t="shared" si="7"/>
        <v>0</v>
      </c>
      <c r="L64" s="95">
        <f t="shared" si="7"/>
        <v>6853</v>
      </c>
      <c r="M64" s="95">
        <f t="shared" si="8"/>
        <v>1</v>
      </c>
    </row>
    <row r="65" spans="8:13" x14ac:dyDescent="0.25">
      <c r="H65" s="172">
        <f t="shared" si="5"/>
        <v>0</v>
      </c>
      <c r="I65" s="172"/>
      <c r="J65" s="95">
        <f t="shared" si="6"/>
        <v>0</v>
      </c>
      <c r="K65" s="95">
        <f t="shared" si="7"/>
        <v>0</v>
      </c>
      <c r="L65" s="95">
        <f t="shared" si="7"/>
        <v>8485</v>
      </c>
      <c r="M65" s="95">
        <f t="shared" si="8"/>
        <v>1</v>
      </c>
    </row>
    <row r="66" spans="8:13" x14ac:dyDescent="0.25">
      <c r="H66" s="172">
        <f t="shared" si="5"/>
        <v>0</v>
      </c>
      <c r="I66" s="172"/>
      <c r="J66" s="95">
        <f t="shared" si="6"/>
        <v>0</v>
      </c>
      <c r="K66" s="95">
        <f t="shared" si="7"/>
        <v>0</v>
      </c>
      <c r="L66" s="95">
        <f t="shared" si="7"/>
        <v>10198</v>
      </c>
      <c r="M66" s="95">
        <f t="shared" si="8"/>
        <v>1</v>
      </c>
    </row>
    <row r="67" spans="8:13" x14ac:dyDescent="0.25">
      <c r="H67" s="172">
        <f t="shared" si="5"/>
        <v>0</v>
      </c>
      <c r="I67" s="172"/>
      <c r="J67" s="95">
        <f t="shared" si="6"/>
        <v>0</v>
      </c>
      <c r="K67" s="95">
        <f t="shared" ref="K67:L80" si="9">K23</f>
        <v>0</v>
      </c>
      <c r="L67" s="95">
        <f t="shared" si="9"/>
        <v>17916</v>
      </c>
      <c r="M67" s="95">
        <f t="shared" si="8"/>
        <v>1</v>
      </c>
    </row>
    <row r="68" spans="8:13" x14ac:dyDescent="0.25">
      <c r="H68" s="172">
        <f t="shared" si="5"/>
        <v>0</v>
      </c>
      <c r="I68" s="172"/>
      <c r="J68" s="95">
        <f t="shared" si="6"/>
        <v>0</v>
      </c>
      <c r="K68" s="95">
        <f t="shared" si="9"/>
        <v>0</v>
      </c>
      <c r="L68" s="95">
        <f t="shared" si="9"/>
        <v>10289</v>
      </c>
      <c r="M68" s="95">
        <f t="shared" si="8"/>
        <v>1</v>
      </c>
    </row>
    <row r="69" spans="8:13" x14ac:dyDescent="0.25">
      <c r="H69" s="172">
        <f t="shared" si="5"/>
        <v>0</v>
      </c>
      <c r="I69" s="172"/>
      <c r="J69" s="95">
        <f t="shared" si="6"/>
        <v>0</v>
      </c>
      <c r="K69" s="95">
        <f t="shared" si="9"/>
        <v>0</v>
      </c>
      <c r="L69" s="95">
        <f t="shared" si="9"/>
        <v>16773</v>
      </c>
      <c r="M69" s="95">
        <f t="shared" si="8"/>
        <v>1</v>
      </c>
    </row>
    <row r="70" spans="8:13" x14ac:dyDescent="0.25">
      <c r="H70" s="172">
        <f t="shared" si="5"/>
        <v>0</v>
      </c>
      <c r="I70" s="172"/>
      <c r="J70" s="95">
        <f t="shared" si="6"/>
        <v>0</v>
      </c>
      <c r="K70" s="95">
        <f t="shared" si="9"/>
        <v>0</v>
      </c>
      <c r="L70" s="95">
        <f t="shared" si="9"/>
        <v>12199</v>
      </c>
      <c r="M70" s="95">
        <f t="shared" si="8"/>
        <v>1</v>
      </c>
    </row>
    <row r="71" spans="8:13" x14ac:dyDescent="0.25">
      <c r="H71" s="172">
        <f t="shared" si="5"/>
        <v>10906</v>
      </c>
      <c r="I71" s="172"/>
      <c r="J71" s="95">
        <f t="shared" si="6"/>
        <v>1</v>
      </c>
      <c r="K71" s="95">
        <f t="shared" si="9"/>
        <v>7343</v>
      </c>
      <c r="L71" s="95">
        <f t="shared" si="9"/>
        <v>0</v>
      </c>
      <c r="M71" s="95">
        <f t="shared" si="8"/>
        <v>0</v>
      </c>
    </row>
    <row r="72" spans="8:13" x14ac:dyDescent="0.25">
      <c r="H72" s="172">
        <f t="shared" si="5"/>
        <v>11059</v>
      </c>
      <c r="I72" s="172"/>
      <c r="J72" s="95">
        <f t="shared" si="6"/>
        <v>1</v>
      </c>
      <c r="K72" s="95">
        <f t="shared" si="9"/>
        <v>7813</v>
      </c>
      <c r="L72" s="95">
        <f t="shared" si="9"/>
        <v>0</v>
      </c>
      <c r="M72" s="95">
        <f t="shared" si="8"/>
        <v>0</v>
      </c>
    </row>
    <row r="73" spans="8:13" x14ac:dyDescent="0.25">
      <c r="H73" s="172">
        <f t="shared" si="5"/>
        <v>10318</v>
      </c>
      <c r="I73" s="172"/>
      <c r="J73" s="95">
        <f t="shared" si="6"/>
        <v>1</v>
      </c>
      <c r="K73" s="95">
        <f t="shared" si="9"/>
        <v>7152</v>
      </c>
      <c r="L73" s="95">
        <f t="shared" si="9"/>
        <v>0</v>
      </c>
      <c r="M73" s="95">
        <f t="shared" si="8"/>
        <v>0</v>
      </c>
    </row>
    <row r="74" spans="8:13" x14ac:dyDescent="0.25">
      <c r="H74" s="172">
        <f t="shared" si="5"/>
        <v>8688</v>
      </c>
      <c r="I74" s="172"/>
      <c r="J74" s="95">
        <f t="shared" si="6"/>
        <v>1</v>
      </c>
      <c r="K74" s="95">
        <f t="shared" si="9"/>
        <v>5793</v>
      </c>
      <c r="L74" s="95">
        <f t="shared" si="9"/>
        <v>0</v>
      </c>
      <c r="M74" s="95">
        <f t="shared" si="8"/>
        <v>0</v>
      </c>
    </row>
    <row r="75" spans="8:13" x14ac:dyDescent="0.25">
      <c r="H75" s="172">
        <f t="shared" si="5"/>
        <v>11238</v>
      </c>
      <c r="I75" s="172"/>
      <c r="J75" s="95">
        <f t="shared" si="6"/>
        <v>1</v>
      </c>
      <c r="K75" s="95">
        <f t="shared" si="9"/>
        <v>8267</v>
      </c>
      <c r="L75" s="95">
        <f t="shared" si="9"/>
        <v>0</v>
      </c>
      <c r="M75" s="95">
        <f t="shared" si="8"/>
        <v>0</v>
      </c>
    </row>
    <row r="76" spans="8:13" x14ac:dyDescent="0.25">
      <c r="H76" s="172">
        <f t="shared" si="5"/>
        <v>9663</v>
      </c>
      <c r="I76" s="172"/>
      <c r="J76" s="95">
        <f t="shared" si="6"/>
        <v>1</v>
      </c>
      <c r="K76" s="95">
        <f t="shared" si="9"/>
        <v>6411</v>
      </c>
      <c r="L76" s="95">
        <f t="shared" si="9"/>
        <v>0</v>
      </c>
      <c r="M76" s="95">
        <f t="shared" si="8"/>
        <v>0</v>
      </c>
    </row>
    <row r="77" spans="8:13" x14ac:dyDescent="0.25">
      <c r="H77" s="172">
        <f t="shared" si="5"/>
        <v>9746</v>
      </c>
      <c r="I77" s="172"/>
      <c r="J77" s="95">
        <f t="shared" si="6"/>
        <v>1</v>
      </c>
      <c r="K77" s="95">
        <f t="shared" si="9"/>
        <v>6397</v>
      </c>
      <c r="L77" s="95">
        <f t="shared" si="9"/>
        <v>0</v>
      </c>
      <c r="M77" s="95">
        <f t="shared" si="8"/>
        <v>0</v>
      </c>
    </row>
    <row r="78" spans="8:13" x14ac:dyDescent="0.25">
      <c r="H78" s="172">
        <f t="shared" si="5"/>
        <v>9681</v>
      </c>
      <c r="I78" s="172"/>
      <c r="J78" s="95">
        <f t="shared" si="6"/>
        <v>1</v>
      </c>
      <c r="K78" s="95">
        <f t="shared" si="9"/>
        <v>6598</v>
      </c>
      <c r="L78" s="95">
        <f t="shared" si="9"/>
        <v>0</v>
      </c>
      <c r="M78" s="95">
        <f t="shared" si="8"/>
        <v>0</v>
      </c>
    </row>
    <row r="79" spans="8:13" x14ac:dyDescent="0.25">
      <c r="H79" s="172">
        <f t="shared" si="5"/>
        <v>10107</v>
      </c>
      <c r="I79" s="172"/>
      <c r="J79" s="95">
        <f t="shared" si="6"/>
        <v>1</v>
      </c>
      <c r="K79" s="95">
        <f t="shared" si="9"/>
        <v>6828</v>
      </c>
      <c r="L79" s="95">
        <f t="shared" si="9"/>
        <v>0</v>
      </c>
      <c r="M79" s="95">
        <f t="shared" si="8"/>
        <v>0</v>
      </c>
    </row>
    <row r="80" spans="8:13" x14ac:dyDescent="0.25">
      <c r="H80" s="172">
        <f t="shared" si="5"/>
        <v>9569</v>
      </c>
      <c r="I80" s="172"/>
      <c r="J80" s="95">
        <f t="shared" si="6"/>
        <v>1</v>
      </c>
      <c r="K80" s="95">
        <f t="shared" si="9"/>
        <v>6944</v>
      </c>
      <c r="L80" s="95">
        <f t="shared" si="9"/>
        <v>0</v>
      </c>
      <c r="M80" s="95">
        <f t="shared" si="8"/>
        <v>0</v>
      </c>
    </row>
    <row r="81" spans="10:13" x14ac:dyDescent="0.25">
      <c r="J81" s="95"/>
      <c r="K81" s="95"/>
      <c r="L81" s="95"/>
      <c r="M81" s="95"/>
    </row>
    <row r="82" spans="10:13" x14ac:dyDescent="0.25">
      <c r="J82" s="95"/>
      <c r="K82" s="95"/>
      <c r="L82" s="95"/>
      <c r="M82" s="95"/>
    </row>
    <row r="83" spans="10:13" x14ac:dyDescent="0.25">
      <c r="J83" s="95"/>
      <c r="K83" s="95"/>
      <c r="L83" s="95"/>
      <c r="M83" s="95"/>
    </row>
  </sheetData>
  <customSheetViews>
    <customSheetView guid="{B6ED9F5D-61BD-40D6-902A-409318D15853}" scale="75" showRuler="0">
      <selection activeCell="D2" sqref="D2"/>
      <pageMargins left="0.78740157499999996" right="0.78740157499999996" top="0.984251969" bottom="0.984251969" header="0.4921259845" footer="0.4921259845"/>
      <pageSetup paperSize="9" orientation="portrait" horizontalDpi="4294967293" verticalDpi="0" r:id="rId1"/>
      <headerFooter alignWithMargins="0"/>
    </customSheetView>
  </customSheetViews>
  <mergeCells count="36">
    <mergeCell ref="H80:I80"/>
    <mergeCell ref="H76:I76"/>
    <mergeCell ref="H77:I77"/>
    <mergeCell ref="H78:I78"/>
    <mergeCell ref="H79:I79"/>
    <mergeCell ref="H75:I75"/>
    <mergeCell ref="H70:I70"/>
    <mergeCell ref="H74:I74"/>
    <mergeCell ref="H58:I58"/>
    <mergeCell ref="H73:I73"/>
    <mergeCell ref="H72:I72"/>
    <mergeCell ref="H59:I59"/>
    <mergeCell ref="H71:I71"/>
    <mergeCell ref="H67:I67"/>
    <mergeCell ref="H61:I61"/>
    <mergeCell ref="H62:I62"/>
    <mergeCell ref="H60:I60"/>
    <mergeCell ref="H63:I63"/>
    <mergeCell ref="H64:I64"/>
    <mergeCell ref="H66:I66"/>
    <mergeCell ref="H69:I69"/>
    <mergeCell ref="H65:I65"/>
    <mergeCell ref="H68:I68"/>
    <mergeCell ref="H57:I57"/>
    <mergeCell ref="D45:F45"/>
    <mergeCell ref="H56:I56"/>
    <mergeCell ref="H50:I50"/>
    <mergeCell ref="H51:I51"/>
    <mergeCell ref="H52:I52"/>
    <mergeCell ref="H55:I55"/>
    <mergeCell ref="H53:I53"/>
    <mergeCell ref="H54:I54"/>
    <mergeCell ref="G2:L2"/>
    <mergeCell ref="M2:N2"/>
    <mergeCell ref="P2:Q2"/>
    <mergeCell ref="O45:P45"/>
  </mergeCells>
  <phoneticPr fontId="7" type="noConversion"/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tabSelected="1" topLeftCell="G1" zoomScale="75" workbookViewId="0">
      <selection activeCell="T4" sqref="T4"/>
    </sheetView>
  </sheetViews>
  <sheetFormatPr baseColWidth="10" defaultRowHeight="18" x14ac:dyDescent="0.25"/>
  <cols>
    <col min="1" max="1" width="16.42578125" style="1" customWidth="1"/>
    <col min="2" max="2" width="5.7109375" style="1" customWidth="1"/>
    <col min="3" max="3" width="8.42578125" style="1" customWidth="1"/>
    <col min="4" max="4" width="7.42578125" style="1" customWidth="1"/>
    <col min="5" max="5" width="9.7109375" style="1" bestFit="1" customWidth="1"/>
    <col min="6" max="6" width="6.28515625" style="1" bestFit="1" customWidth="1"/>
    <col min="7" max="8" width="6.5703125" style="1" customWidth="1"/>
    <col min="9" max="9" width="9.7109375" style="1" bestFit="1" customWidth="1"/>
    <col min="10" max="10" width="18.7109375" style="1" customWidth="1"/>
    <col min="11" max="12" width="15.7109375" style="1" customWidth="1"/>
    <col min="13" max="13" width="21.42578125" style="1" customWidth="1"/>
    <col min="14" max="14" width="11.5703125" style="1" customWidth="1"/>
    <col min="15" max="15" width="15.7109375" style="1" customWidth="1"/>
    <col min="16" max="16" width="18.7109375" style="1" customWidth="1"/>
    <col min="17" max="17" width="11.5703125" style="197" customWidth="1"/>
  </cols>
  <sheetData>
    <row r="1" spans="1:17" s="1" customFormat="1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7"/>
      <c r="P1" s="15"/>
      <c r="Q1" s="184"/>
    </row>
    <row r="2" spans="1:17" s="1" customFormat="1" ht="36" customHeight="1" x14ac:dyDescent="0.25">
      <c r="A2" s="21"/>
      <c r="B2" s="2"/>
      <c r="C2" s="3"/>
      <c r="D2" s="3"/>
      <c r="E2" s="3"/>
      <c r="F2" s="3"/>
      <c r="G2" s="173" t="s">
        <v>28</v>
      </c>
      <c r="H2" s="174"/>
      <c r="I2" s="174"/>
      <c r="J2" s="174"/>
      <c r="K2" s="174"/>
      <c r="L2" s="175"/>
      <c r="M2" s="166" t="s">
        <v>27</v>
      </c>
      <c r="N2" s="167"/>
      <c r="O2" s="35" t="s">
        <v>33</v>
      </c>
      <c r="P2" s="168" t="s">
        <v>35</v>
      </c>
      <c r="Q2" s="169"/>
    </row>
    <row r="3" spans="1:17" s="52" customFormat="1" ht="114" customHeight="1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185" t="s">
        <v>11</v>
      </c>
    </row>
    <row r="4" spans="1:17" s="31" customFormat="1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186" t="s">
        <v>15</v>
      </c>
    </row>
    <row r="5" spans="1:17" s="31" customFormat="1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5">
        <v>9</v>
      </c>
      <c r="K5" s="54">
        <v>10</v>
      </c>
      <c r="L5" s="33">
        <v>11</v>
      </c>
      <c r="M5" s="32">
        <v>12</v>
      </c>
      <c r="N5" s="32">
        <v>13</v>
      </c>
      <c r="O5" s="56">
        <v>14</v>
      </c>
      <c r="P5" s="55">
        <v>15</v>
      </c>
      <c r="Q5" s="187">
        <v>16</v>
      </c>
    </row>
    <row r="6" spans="1:17" x14ac:dyDescent="0.25">
      <c r="A6" s="39" t="s">
        <v>16</v>
      </c>
      <c r="B6" s="6">
        <v>1</v>
      </c>
      <c r="C6" s="24" t="s">
        <v>47</v>
      </c>
      <c r="D6" s="124">
        <v>0.29166666666666669</v>
      </c>
      <c r="E6" s="102">
        <v>1</v>
      </c>
      <c r="F6" s="155">
        <v>-3</v>
      </c>
      <c r="G6" s="151">
        <v>14</v>
      </c>
      <c r="H6" s="152">
        <v>7.9</v>
      </c>
      <c r="I6" s="106">
        <v>8.4</v>
      </c>
      <c r="J6" s="68">
        <v>19425077</v>
      </c>
      <c r="K6" s="75">
        <f>(J6-Jan_1!J36)*(IF(E6=1,1,0)+IF(E6=2,1,0)+IF(E6=5,1,0))</f>
        <v>7861</v>
      </c>
      <c r="L6" s="76">
        <f>(J6-Jan_1!J6)*(IF(E6=3,1,0)+IF(E6=4,1,0)+IF(E6=6,1,0)+IF(E6=7,1,0))</f>
        <v>0</v>
      </c>
      <c r="M6" s="71">
        <v>100837</v>
      </c>
      <c r="N6" s="78">
        <f>M6-Jan_1!M36</f>
        <v>3292</v>
      </c>
      <c r="O6" s="73">
        <f>K6+L6+N6</f>
        <v>11153</v>
      </c>
      <c r="P6" s="68">
        <v>5859972</v>
      </c>
      <c r="Q6" s="189">
        <f>P6-Jan_1!P36</f>
        <v>12359</v>
      </c>
    </row>
    <row r="7" spans="1:17" x14ac:dyDescent="0.25">
      <c r="A7" s="39" t="s">
        <v>17</v>
      </c>
      <c r="B7" s="8">
        <v>2</v>
      </c>
      <c r="C7" s="24" t="s">
        <v>55</v>
      </c>
      <c r="D7" s="124">
        <v>0.29166666666666669</v>
      </c>
      <c r="E7" s="103">
        <v>1</v>
      </c>
      <c r="F7" s="155">
        <v>0</v>
      </c>
      <c r="G7" s="110">
        <v>13</v>
      </c>
      <c r="H7" s="111">
        <v>7.6</v>
      </c>
      <c r="I7" s="109">
        <v>8</v>
      </c>
      <c r="J7" s="74">
        <v>19432637</v>
      </c>
      <c r="K7" s="75">
        <f>(J7-J6)*(IF(E7=1,1,0)+IF(E7=2,1,0)+IF(E7=5,1,0))</f>
        <v>7560</v>
      </c>
      <c r="L7" s="76">
        <f>(J7-J6)*(IF(E7=3,1,0)+IF(E7=4,1,0)+IF(E7=6,1,0)+IF(E7=7,1,0))</f>
        <v>0</v>
      </c>
      <c r="M7" s="77">
        <v>104032</v>
      </c>
      <c r="N7" s="78">
        <f>M7-M6</f>
        <v>3195</v>
      </c>
      <c r="O7" s="79">
        <f>K7+L7+N7</f>
        <v>10755</v>
      </c>
      <c r="P7" s="74">
        <v>5871252</v>
      </c>
      <c r="Q7" s="189">
        <f>P7-P6</f>
        <v>11280</v>
      </c>
    </row>
    <row r="8" spans="1:17" x14ac:dyDescent="0.25">
      <c r="A8" s="39" t="s">
        <v>18</v>
      </c>
      <c r="B8" s="8">
        <v>3</v>
      </c>
      <c r="C8" s="24" t="s">
        <v>56</v>
      </c>
      <c r="D8" s="124">
        <v>0.29166666666666669</v>
      </c>
      <c r="E8" s="103">
        <v>6</v>
      </c>
      <c r="F8" s="155">
        <v>0</v>
      </c>
      <c r="G8" s="110">
        <v>14</v>
      </c>
      <c r="H8" s="111">
        <v>7.9</v>
      </c>
      <c r="I8" s="109">
        <v>8.6</v>
      </c>
      <c r="J8" s="74">
        <v>19442348</v>
      </c>
      <c r="K8" s="75">
        <f t="shared" ref="K8:K33" si="0">(J8-J7)*(IF(E8=1,1,0)+IF(E8=2,1,0)+IF(E8=5,1,0))</f>
        <v>0</v>
      </c>
      <c r="L8" s="76">
        <f t="shared" ref="L8:L33" si="1">(J8-J7)*(IF(E8=3,1,0)+IF(E8=4,1,0)+IF(E8=6,1,0)+IF(E8=7,1,0))</f>
        <v>9711</v>
      </c>
      <c r="M8" s="77">
        <v>107294</v>
      </c>
      <c r="N8" s="78">
        <f t="shared" ref="N8:N33" si="2">M8-M7</f>
        <v>3262</v>
      </c>
      <c r="O8" s="79">
        <f t="shared" ref="O8:O33" si="3">K8+L8+N8</f>
        <v>12973</v>
      </c>
      <c r="P8" s="74">
        <v>5884891</v>
      </c>
      <c r="Q8" s="189">
        <f t="shared" ref="Q8:Q33" si="4">P8-P7</f>
        <v>13639</v>
      </c>
    </row>
    <row r="9" spans="1:17" x14ac:dyDescent="0.25">
      <c r="A9" s="39" t="s">
        <v>19</v>
      </c>
      <c r="B9" s="8">
        <v>4</v>
      </c>
      <c r="C9" s="24" t="s">
        <v>57</v>
      </c>
      <c r="D9" s="124">
        <v>0.29166666666666669</v>
      </c>
      <c r="E9" s="103">
        <v>1</v>
      </c>
      <c r="F9" s="155">
        <v>0</v>
      </c>
      <c r="G9" s="110">
        <v>14</v>
      </c>
      <c r="H9" s="111">
        <v>7.7</v>
      </c>
      <c r="I9" s="109">
        <v>8.1999999999999993</v>
      </c>
      <c r="J9" s="74">
        <v>19451238</v>
      </c>
      <c r="K9" s="75">
        <f t="shared" si="0"/>
        <v>8890</v>
      </c>
      <c r="L9" s="76">
        <f t="shared" si="1"/>
        <v>0</v>
      </c>
      <c r="M9" s="77">
        <v>110423</v>
      </c>
      <c r="N9" s="78">
        <f t="shared" si="2"/>
        <v>3129</v>
      </c>
      <c r="O9" s="79">
        <f t="shared" si="3"/>
        <v>12019</v>
      </c>
      <c r="P9" s="74">
        <v>5897939</v>
      </c>
      <c r="Q9" s="189">
        <f t="shared" si="4"/>
        <v>13048</v>
      </c>
    </row>
    <row r="10" spans="1:17" x14ac:dyDescent="0.25">
      <c r="A10" s="39" t="s">
        <v>20</v>
      </c>
      <c r="B10" s="8">
        <v>5</v>
      </c>
      <c r="C10" s="24" t="s">
        <v>54</v>
      </c>
      <c r="D10" s="124">
        <v>0.29166666666666669</v>
      </c>
      <c r="E10" s="103">
        <v>1</v>
      </c>
      <c r="F10" s="155">
        <v>-2</v>
      </c>
      <c r="G10" s="110">
        <v>14</v>
      </c>
      <c r="H10" s="111">
        <v>7.9</v>
      </c>
      <c r="I10" s="109">
        <v>8.6</v>
      </c>
      <c r="J10" s="74">
        <v>19459890</v>
      </c>
      <c r="K10" s="75">
        <f t="shared" si="0"/>
        <v>8652</v>
      </c>
      <c r="L10" s="76">
        <f t="shared" si="1"/>
        <v>0</v>
      </c>
      <c r="M10" s="77">
        <v>113414</v>
      </c>
      <c r="N10" s="78">
        <f t="shared" si="2"/>
        <v>2991</v>
      </c>
      <c r="O10" s="79">
        <f t="shared" si="3"/>
        <v>11643</v>
      </c>
      <c r="P10" s="74">
        <v>5910647</v>
      </c>
      <c r="Q10" s="189">
        <f t="shared" si="4"/>
        <v>12708</v>
      </c>
    </row>
    <row r="11" spans="1:17" x14ac:dyDescent="0.25">
      <c r="A11" s="39" t="s">
        <v>21</v>
      </c>
      <c r="B11" s="8">
        <v>6</v>
      </c>
      <c r="C11" s="24" t="s">
        <v>58</v>
      </c>
      <c r="D11" s="124">
        <v>0.29166666666666669</v>
      </c>
      <c r="E11" s="103">
        <v>1</v>
      </c>
      <c r="F11" s="155">
        <v>1</v>
      </c>
      <c r="G11" s="110">
        <v>14</v>
      </c>
      <c r="H11" s="111">
        <v>7.9</v>
      </c>
      <c r="I11" s="109">
        <v>8.3000000000000007</v>
      </c>
      <c r="J11" s="74">
        <v>19468419</v>
      </c>
      <c r="K11" s="75">
        <f t="shared" si="0"/>
        <v>8529</v>
      </c>
      <c r="L11" s="76">
        <f t="shared" si="1"/>
        <v>0</v>
      </c>
      <c r="M11" s="77">
        <v>116527</v>
      </c>
      <c r="N11" s="78">
        <f t="shared" si="2"/>
        <v>3113</v>
      </c>
      <c r="O11" s="79">
        <f t="shared" si="3"/>
        <v>11642</v>
      </c>
      <c r="P11" s="74">
        <v>5923053</v>
      </c>
      <c r="Q11" s="189">
        <f t="shared" si="4"/>
        <v>12406</v>
      </c>
    </row>
    <row r="12" spans="1:17" x14ac:dyDescent="0.25">
      <c r="A12" s="39" t="s">
        <v>36</v>
      </c>
      <c r="B12" s="8">
        <v>7</v>
      </c>
      <c r="C12" s="24" t="s">
        <v>59</v>
      </c>
      <c r="D12" s="124">
        <v>0.29166666666666669</v>
      </c>
      <c r="E12" s="103">
        <v>1</v>
      </c>
      <c r="F12" s="155">
        <v>0</v>
      </c>
      <c r="G12" s="110">
        <v>14</v>
      </c>
      <c r="H12" s="111">
        <v>8.1</v>
      </c>
      <c r="I12" s="109">
        <v>8.6999999999999993</v>
      </c>
      <c r="J12" s="74">
        <v>19477247</v>
      </c>
      <c r="K12" s="75">
        <f t="shared" si="0"/>
        <v>8828</v>
      </c>
      <c r="L12" s="76">
        <f t="shared" si="1"/>
        <v>0</v>
      </c>
      <c r="M12" s="77">
        <v>119751</v>
      </c>
      <c r="N12" s="78">
        <f t="shared" si="2"/>
        <v>3224</v>
      </c>
      <c r="O12" s="79">
        <f t="shared" si="3"/>
        <v>12052</v>
      </c>
      <c r="P12" s="74">
        <v>5936207</v>
      </c>
      <c r="Q12" s="189">
        <f t="shared" si="4"/>
        <v>13154</v>
      </c>
    </row>
    <row r="13" spans="1:17" x14ac:dyDescent="0.25">
      <c r="A13" s="21"/>
      <c r="B13" s="8">
        <v>8</v>
      </c>
      <c r="C13" s="24" t="s">
        <v>60</v>
      </c>
      <c r="D13" s="124">
        <v>0.29166666666666669</v>
      </c>
      <c r="E13" s="103">
        <v>1</v>
      </c>
      <c r="F13" s="155">
        <v>-1</v>
      </c>
      <c r="G13" s="110">
        <v>14</v>
      </c>
      <c r="H13" s="111">
        <v>8.1999999999999993</v>
      </c>
      <c r="I13" s="109">
        <v>8.6</v>
      </c>
      <c r="J13" s="74">
        <v>19485108</v>
      </c>
      <c r="K13" s="75">
        <f t="shared" si="0"/>
        <v>7861</v>
      </c>
      <c r="L13" s="76">
        <f t="shared" si="1"/>
        <v>0</v>
      </c>
      <c r="M13" s="77">
        <v>122967</v>
      </c>
      <c r="N13" s="78">
        <f t="shared" si="2"/>
        <v>3216</v>
      </c>
      <c r="O13" s="79">
        <f t="shared" si="3"/>
        <v>11077</v>
      </c>
      <c r="P13" s="74">
        <v>5948109</v>
      </c>
      <c r="Q13" s="189">
        <f t="shared" si="4"/>
        <v>11902</v>
      </c>
    </row>
    <row r="14" spans="1:17" x14ac:dyDescent="0.25">
      <c r="A14" s="21"/>
      <c r="B14" s="8">
        <v>9</v>
      </c>
      <c r="C14" s="24" t="s">
        <v>55</v>
      </c>
      <c r="D14" s="124">
        <v>0.29166666666666669</v>
      </c>
      <c r="E14" s="103">
        <v>1</v>
      </c>
      <c r="F14" s="155">
        <v>5</v>
      </c>
      <c r="G14" s="110">
        <v>14</v>
      </c>
      <c r="H14" s="111">
        <v>8</v>
      </c>
      <c r="I14" s="109">
        <v>8.3000000000000007</v>
      </c>
      <c r="J14" s="74">
        <v>19492189</v>
      </c>
      <c r="K14" s="75">
        <f t="shared" si="0"/>
        <v>7081</v>
      </c>
      <c r="L14" s="76">
        <f t="shared" si="1"/>
        <v>0</v>
      </c>
      <c r="M14" s="77">
        <v>126156</v>
      </c>
      <c r="N14" s="78">
        <f t="shared" si="2"/>
        <v>3189</v>
      </c>
      <c r="O14" s="79">
        <f t="shared" si="3"/>
        <v>10270</v>
      </c>
      <c r="P14" s="74">
        <v>5959508</v>
      </c>
      <c r="Q14" s="189">
        <f t="shared" si="4"/>
        <v>11399</v>
      </c>
    </row>
    <row r="15" spans="1:17" x14ac:dyDescent="0.25">
      <c r="A15" s="21"/>
      <c r="B15" s="8">
        <v>10</v>
      </c>
      <c r="C15" s="24" t="s">
        <v>56</v>
      </c>
      <c r="D15" s="124">
        <v>0.29166666666666669</v>
      </c>
      <c r="E15" s="103">
        <v>2</v>
      </c>
      <c r="F15" s="155">
        <v>-2</v>
      </c>
      <c r="G15" s="110">
        <v>14</v>
      </c>
      <c r="H15" s="111">
        <v>7.5</v>
      </c>
      <c r="I15" s="109">
        <v>8.9</v>
      </c>
      <c r="J15" s="74">
        <v>19499199</v>
      </c>
      <c r="K15" s="75">
        <f t="shared" si="0"/>
        <v>7010</v>
      </c>
      <c r="L15" s="76">
        <f t="shared" si="1"/>
        <v>0</v>
      </c>
      <c r="M15" s="77">
        <v>129370</v>
      </c>
      <c r="N15" s="78">
        <f t="shared" si="2"/>
        <v>3214</v>
      </c>
      <c r="O15" s="79">
        <f t="shared" si="3"/>
        <v>10224</v>
      </c>
      <c r="P15" s="74">
        <v>5970312</v>
      </c>
      <c r="Q15" s="189">
        <f t="shared" si="4"/>
        <v>10804</v>
      </c>
    </row>
    <row r="16" spans="1:17" x14ac:dyDescent="0.25">
      <c r="A16" s="21"/>
      <c r="B16" s="8">
        <v>11</v>
      </c>
      <c r="C16" s="24" t="s">
        <v>57</v>
      </c>
      <c r="D16" s="124">
        <v>0.29166666666666669</v>
      </c>
      <c r="E16" s="103">
        <v>1</v>
      </c>
      <c r="F16" s="155">
        <v>4</v>
      </c>
      <c r="G16" s="110">
        <v>15</v>
      </c>
      <c r="H16" s="111">
        <v>7.5</v>
      </c>
      <c r="I16" s="109">
        <v>7.9</v>
      </c>
      <c r="J16" s="74">
        <v>19507089</v>
      </c>
      <c r="K16" s="75">
        <f t="shared" si="0"/>
        <v>7890</v>
      </c>
      <c r="L16" s="76">
        <f t="shared" si="1"/>
        <v>0</v>
      </c>
      <c r="M16" s="77">
        <v>132691</v>
      </c>
      <c r="N16" s="78">
        <f t="shared" si="2"/>
        <v>3321</v>
      </c>
      <c r="O16" s="79">
        <f t="shared" si="3"/>
        <v>11211</v>
      </c>
      <c r="P16" s="74">
        <v>5982461</v>
      </c>
      <c r="Q16" s="189">
        <f t="shared" si="4"/>
        <v>12149</v>
      </c>
    </row>
    <row r="17" spans="1:17" ht="18" customHeight="1" x14ac:dyDescent="0.25">
      <c r="A17" s="21"/>
      <c r="B17" s="8">
        <v>12</v>
      </c>
      <c r="C17" s="24" t="s">
        <v>54</v>
      </c>
      <c r="D17" s="124">
        <v>0.29166666666666669</v>
      </c>
      <c r="E17" s="103">
        <v>2</v>
      </c>
      <c r="F17" s="155">
        <v>-1</v>
      </c>
      <c r="G17" s="110">
        <v>15</v>
      </c>
      <c r="H17" s="111">
        <v>7.3</v>
      </c>
      <c r="I17" s="109">
        <v>8</v>
      </c>
      <c r="J17" s="74">
        <v>19515304</v>
      </c>
      <c r="K17" s="75">
        <f t="shared" si="0"/>
        <v>8215</v>
      </c>
      <c r="L17" s="76">
        <f t="shared" si="1"/>
        <v>0</v>
      </c>
      <c r="M17" s="77">
        <v>135961</v>
      </c>
      <c r="N17" s="78">
        <f t="shared" si="2"/>
        <v>3270</v>
      </c>
      <c r="O17" s="79">
        <f t="shared" si="3"/>
        <v>11485</v>
      </c>
      <c r="P17" s="74">
        <v>5994966</v>
      </c>
      <c r="Q17" s="189">
        <f t="shared" si="4"/>
        <v>12505</v>
      </c>
    </row>
    <row r="18" spans="1:17" x14ac:dyDescent="0.25">
      <c r="A18" s="21"/>
      <c r="B18" s="8">
        <v>13</v>
      </c>
      <c r="C18" s="24" t="s">
        <v>58</v>
      </c>
      <c r="D18" s="124">
        <v>0.29166666666666669</v>
      </c>
      <c r="E18" s="103">
        <v>1</v>
      </c>
      <c r="F18" s="155">
        <v>0</v>
      </c>
      <c r="G18" s="110">
        <v>14</v>
      </c>
      <c r="H18" s="111">
        <v>7.3</v>
      </c>
      <c r="I18" s="109">
        <v>7.7</v>
      </c>
      <c r="J18" s="74">
        <v>19523297</v>
      </c>
      <c r="K18" s="75">
        <f t="shared" si="0"/>
        <v>7993</v>
      </c>
      <c r="L18" s="76">
        <f t="shared" si="1"/>
        <v>0</v>
      </c>
      <c r="M18" s="77">
        <v>139273</v>
      </c>
      <c r="N18" s="78">
        <f t="shared" si="2"/>
        <v>3312</v>
      </c>
      <c r="O18" s="79">
        <f t="shared" si="3"/>
        <v>11305</v>
      </c>
      <c r="P18" s="74">
        <v>6007381</v>
      </c>
      <c r="Q18" s="189">
        <f t="shared" si="4"/>
        <v>12415</v>
      </c>
    </row>
    <row r="19" spans="1:17" x14ac:dyDescent="0.25">
      <c r="A19" s="21"/>
      <c r="B19" s="8">
        <v>14</v>
      </c>
      <c r="C19" s="24" t="s">
        <v>59</v>
      </c>
      <c r="D19" s="124">
        <v>0.29166666666666669</v>
      </c>
      <c r="E19" s="103">
        <v>1</v>
      </c>
      <c r="F19" s="155">
        <v>1</v>
      </c>
      <c r="G19" s="110">
        <v>15</v>
      </c>
      <c r="H19" s="111">
        <v>7.4</v>
      </c>
      <c r="I19" s="109">
        <v>8</v>
      </c>
      <c r="J19" s="74">
        <v>19531421</v>
      </c>
      <c r="K19" s="75">
        <f t="shared" si="0"/>
        <v>8124</v>
      </c>
      <c r="L19" s="76">
        <f t="shared" si="1"/>
        <v>0</v>
      </c>
      <c r="M19" s="77">
        <v>142552</v>
      </c>
      <c r="N19" s="78">
        <f t="shared" si="2"/>
        <v>3279</v>
      </c>
      <c r="O19" s="79">
        <f t="shared" si="3"/>
        <v>11403</v>
      </c>
      <c r="P19" s="74">
        <v>6019572</v>
      </c>
      <c r="Q19" s="189">
        <f t="shared" si="4"/>
        <v>12191</v>
      </c>
    </row>
    <row r="20" spans="1:17" x14ac:dyDescent="0.25">
      <c r="A20" s="21"/>
      <c r="B20" s="8">
        <v>15</v>
      </c>
      <c r="C20" s="24" t="s">
        <v>60</v>
      </c>
      <c r="D20" s="124">
        <v>0.29166666666666669</v>
      </c>
      <c r="E20" s="103">
        <v>2</v>
      </c>
      <c r="F20" s="155">
        <v>-1</v>
      </c>
      <c r="G20" s="110">
        <v>14</v>
      </c>
      <c r="H20" s="111">
        <v>7</v>
      </c>
      <c r="I20" s="109">
        <v>7.6</v>
      </c>
      <c r="J20" s="74">
        <v>19539155</v>
      </c>
      <c r="K20" s="75">
        <f t="shared" si="0"/>
        <v>7734</v>
      </c>
      <c r="L20" s="76">
        <f t="shared" si="1"/>
        <v>0</v>
      </c>
      <c r="M20" s="77">
        <v>145927</v>
      </c>
      <c r="N20" s="78">
        <v>3375</v>
      </c>
      <c r="O20" s="79">
        <f t="shared" si="3"/>
        <v>11109</v>
      </c>
      <c r="P20" s="74">
        <v>6031983</v>
      </c>
      <c r="Q20" s="189">
        <f t="shared" si="4"/>
        <v>12411</v>
      </c>
    </row>
    <row r="21" spans="1:17" x14ac:dyDescent="0.25">
      <c r="A21" s="21"/>
      <c r="B21" s="8">
        <v>16</v>
      </c>
      <c r="C21" s="24" t="s">
        <v>55</v>
      </c>
      <c r="D21" s="124">
        <v>0.29166666666666669</v>
      </c>
      <c r="E21" s="103">
        <v>5</v>
      </c>
      <c r="F21" s="155">
        <v>1</v>
      </c>
      <c r="G21" s="110">
        <v>15</v>
      </c>
      <c r="H21" s="111">
        <v>7</v>
      </c>
      <c r="I21" s="109">
        <v>7.7</v>
      </c>
      <c r="J21" s="74">
        <v>19546020</v>
      </c>
      <c r="K21" s="75">
        <f t="shared" si="0"/>
        <v>6865</v>
      </c>
      <c r="L21" s="76">
        <f t="shared" si="1"/>
        <v>0</v>
      </c>
      <c r="M21" s="77">
        <v>149131</v>
      </c>
      <c r="N21" s="78">
        <f t="shared" si="2"/>
        <v>3204</v>
      </c>
      <c r="O21" s="79">
        <f t="shared" si="3"/>
        <v>10069</v>
      </c>
      <c r="P21" s="74">
        <v>6042667</v>
      </c>
      <c r="Q21" s="189">
        <f t="shared" si="4"/>
        <v>10684</v>
      </c>
    </row>
    <row r="22" spans="1:17" x14ac:dyDescent="0.25">
      <c r="A22" s="21"/>
      <c r="B22" s="8">
        <v>17</v>
      </c>
      <c r="C22" s="24" t="s">
        <v>56</v>
      </c>
      <c r="D22" s="124">
        <v>0.29166666666666669</v>
      </c>
      <c r="E22" s="103">
        <v>1</v>
      </c>
      <c r="F22" s="155">
        <v>1</v>
      </c>
      <c r="G22" s="110">
        <v>15</v>
      </c>
      <c r="H22" s="111">
        <v>6.8</v>
      </c>
      <c r="I22" s="109">
        <v>7.5</v>
      </c>
      <c r="J22" s="74">
        <v>19552735</v>
      </c>
      <c r="K22" s="75">
        <f t="shared" si="0"/>
        <v>6715</v>
      </c>
      <c r="L22" s="76">
        <f t="shared" si="1"/>
        <v>0</v>
      </c>
      <c r="M22" s="77">
        <v>152488</v>
      </c>
      <c r="N22" s="78">
        <f t="shared" si="2"/>
        <v>3357</v>
      </c>
      <c r="O22" s="79">
        <f t="shared" si="3"/>
        <v>10072</v>
      </c>
      <c r="P22" s="74">
        <v>6052234</v>
      </c>
      <c r="Q22" s="189">
        <f t="shared" si="4"/>
        <v>9567</v>
      </c>
    </row>
    <row r="23" spans="1:17" x14ac:dyDescent="0.25">
      <c r="A23" s="21"/>
      <c r="B23" s="8">
        <v>18</v>
      </c>
      <c r="C23" s="24" t="s">
        <v>57</v>
      </c>
      <c r="D23" s="124">
        <v>0.29166666666666669</v>
      </c>
      <c r="E23" s="103">
        <v>1</v>
      </c>
      <c r="F23" s="155">
        <v>0</v>
      </c>
      <c r="G23" s="110">
        <v>15</v>
      </c>
      <c r="H23" s="111">
        <v>6.9</v>
      </c>
      <c r="I23" s="109">
        <v>7.3</v>
      </c>
      <c r="J23" s="74">
        <v>19560697</v>
      </c>
      <c r="K23" s="75">
        <f t="shared" si="0"/>
        <v>7962</v>
      </c>
      <c r="L23" s="76">
        <f t="shared" si="1"/>
        <v>0</v>
      </c>
      <c r="M23" s="77">
        <v>155803</v>
      </c>
      <c r="N23" s="78">
        <f t="shared" si="2"/>
        <v>3315</v>
      </c>
      <c r="O23" s="79">
        <f t="shared" si="3"/>
        <v>11277</v>
      </c>
      <c r="P23" s="74">
        <v>6065386</v>
      </c>
      <c r="Q23" s="189">
        <f t="shared" si="4"/>
        <v>13152</v>
      </c>
    </row>
    <row r="24" spans="1:17" x14ac:dyDescent="0.25">
      <c r="A24" s="21"/>
      <c r="B24" s="8">
        <v>19</v>
      </c>
      <c r="C24" s="24" t="s">
        <v>54</v>
      </c>
      <c r="D24" s="124">
        <v>0.29166666666666669</v>
      </c>
      <c r="E24" s="103">
        <v>3</v>
      </c>
      <c r="F24" s="155">
        <v>3</v>
      </c>
      <c r="G24" s="110">
        <v>15</v>
      </c>
      <c r="H24" s="111">
        <v>6.9</v>
      </c>
      <c r="I24" s="109">
        <v>7.8</v>
      </c>
      <c r="J24" s="74">
        <v>19568635</v>
      </c>
      <c r="K24" s="75">
        <f t="shared" si="0"/>
        <v>0</v>
      </c>
      <c r="L24" s="76">
        <f t="shared" si="1"/>
        <v>7938</v>
      </c>
      <c r="M24" s="77">
        <v>159115</v>
      </c>
      <c r="N24" s="78">
        <v>3312</v>
      </c>
      <c r="O24" s="79">
        <f t="shared" si="3"/>
        <v>11250</v>
      </c>
      <c r="P24" s="74">
        <v>6077692</v>
      </c>
      <c r="Q24" s="189">
        <f t="shared" si="4"/>
        <v>12306</v>
      </c>
    </row>
    <row r="25" spans="1:17" x14ac:dyDescent="0.25">
      <c r="A25" s="21"/>
      <c r="B25" s="8">
        <v>20</v>
      </c>
      <c r="C25" s="24" t="s">
        <v>58</v>
      </c>
      <c r="D25" s="124">
        <v>0.29166666666666669</v>
      </c>
      <c r="E25" s="103">
        <v>3</v>
      </c>
      <c r="F25" s="155">
        <v>3</v>
      </c>
      <c r="G25" s="110">
        <v>15</v>
      </c>
      <c r="H25" s="111">
        <v>7.3</v>
      </c>
      <c r="I25" s="109">
        <v>7.7</v>
      </c>
      <c r="J25" s="74">
        <v>19576352</v>
      </c>
      <c r="K25" s="75">
        <f t="shared" si="0"/>
        <v>0</v>
      </c>
      <c r="L25" s="76">
        <f t="shared" si="1"/>
        <v>7717</v>
      </c>
      <c r="M25" s="77">
        <v>162461</v>
      </c>
      <c r="N25" s="78">
        <f t="shared" si="2"/>
        <v>3346</v>
      </c>
      <c r="O25" s="79">
        <f t="shared" si="3"/>
        <v>11063</v>
      </c>
      <c r="P25" s="74">
        <v>6089724</v>
      </c>
      <c r="Q25" s="189">
        <f t="shared" si="4"/>
        <v>12032</v>
      </c>
    </row>
    <row r="26" spans="1:17" x14ac:dyDescent="0.25">
      <c r="A26" s="21"/>
      <c r="B26" s="8">
        <v>21</v>
      </c>
      <c r="C26" s="24" t="s">
        <v>59</v>
      </c>
      <c r="D26" s="124">
        <v>0.29166666666666669</v>
      </c>
      <c r="E26" s="103">
        <v>7</v>
      </c>
      <c r="F26" s="155">
        <v>1</v>
      </c>
      <c r="G26" s="110">
        <v>14</v>
      </c>
      <c r="H26" s="111">
        <v>7</v>
      </c>
      <c r="I26" s="109">
        <v>7.5</v>
      </c>
      <c r="J26" s="74">
        <v>19584227</v>
      </c>
      <c r="K26" s="75">
        <f t="shared" si="0"/>
        <v>0</v>
      </c>
      <c r="L26" s="76">
        <f t="shared" si="1"/>
        <v>7875</v>
      </c>
      <c r="M26" s="77">
        <v>165825</v>
      </c>
      <c r="N26" s="78">
        <f t="shared" si="2"/>
        <v>3364</v>
      </c>
      <c r="O26" s="79">
        <f t="shared" si="3"/>
        <v>11239</v>
      </c>
      <c r="P26" s="74">
        <v>6101911</v>
      </c>
      <c r="Q26" s="189">
        <f t="shared" si="4"/>
        <v>12187</v>
      </c>
    </row>
    <row r="27" spans="1:17" x14ac:dyDescent="0.25">
      <c r="A27" s="21"/>
      <c r="B27" s="8">
        <v>22</v>
      </c>
      <c r="C27" s="24" t="s">
        <v>60</v>
      </c>
      <c r="D27" s="124">
        <v>0.29166666666666669</v>
      </c>
      <c r="E27" s="103">
        <v>7</v>
      </c>
      <c r="F27" s="155">
        <v>1</v>
      </c>
      <c r="G27" s="110">
        <v>14</v>
      </c>
      <c r="H27" s="111">
        <v>6.8</v>
      </c>
      <c r="I27" s="109">
        <v>7.2</v>
      </c>
      <c r="J27" s="74">
        <v>19594859</v>
      </c>
      <c r="K27" s="75">
        <f t="shared" si="0"/>
        <v>0</v>
      </c>
      <c r="L27" s="76">
        <f t="shared" si="1"/>
        <v>10632</v>
      </c>
      <c r="M27" s="77">
        <v>169104</v>
      </c>
      <c r="N27" s="78">
        <f t="shared" si="2"/>
        <v>3279</v>
      </c>
      <c r="O27" s="79">
        <f t="shared" si="3"/>
        <v>13911</v>
      </c>
      <c r="P27" s="74">
        <v>6117065</v>
      </c>
      <c r="Q27" s="189">
        <f t="shared" si="4"/>
        <v>15154</v>
      </c>
    </row>
    <row r="28" spans="1:17" x14ac:dyDescent="0.25">
      <c r="A28" s="21"/>
      <c r="B28" s="8">
        <v>23</v>
      </c>
      <c r="C28" s="24" t="s">
        <v>55</v>
      </c>
      <c r="D28" s="124">
        <v>0.29166666666666669</v>
      </c>
      <c r="E28" s="103">
        <v>1</v>
      </c>
      <c r="F28" s="155">
        <v>2</v>
      </c>
      <c r="G28" s="110">
        <v>14</v>
      </c>
      <c r="H28" s="111">
        <v>6.7</v>
      </c>
      <c r="I28" s="109">
        <v>6.9</v>
      </c>
      <c r="J28" s="74">
        <v>19602618</v>
      </c>
      <c r="K28" s="75">
        <f t="shared" si="0"/>
        <v>7759</v>
      </c>
      <c r="L28" s="76">
        <f t="shared" si="1"/>
        <v>0</v>
      </c>
      <c r="M28" s="77">
        <v>172546</v>
      </c>
      <c r="N28" s="78">
        <f t="shared" si="2"/>
        <v>3442</v>
      </c>
      <c r="O28" s="79">
        <f t="shared" si="3"/>
        <v>11201</v>
      </c>
      <c r="P28" s="74">
        <v>6128217</v>
      </c>
      <c r="Q28" s="189">
        <f t="shared" si="4"/>
        <v>11152</v>
      </c>
    </row>
    <row r="29" spans="1:17" x14ac:dyDescent="0.25">
      <c r="A29" s="21"/>
      <c r="B29" s="8">
        <v>24</v>
      </c>
      <c r="C29" s="24" t="s">
        <v>56</v>
      </c>
      <c r="D29" s="124">
        <v>0.29166666666666669</v>
      </c>
      <c r="E29" s="103">
        <v>1</v>
      </c>
      <c r="F29" s="155">
        <v>0</v>
      </c>
      <c r="G29" s="110">
        <v>14</v>
      </c>
      <c r="H29" s="111">
        <v>6.7</v>
      </c>
      <c r="I29" s="109">
        <v>8.1</v>
      </c>
      <c r="J29" s="74">
        <v>19609077</v>
      </c>
      <c r="K29" s="75">
        <f t="shared" si="0"/>
        <v>6459</v>
      </c>
      <c r="L29" s="76">
        <f t="shared" si="1"/>
        <v>0</v>
      </c>
      <c r="M29" s="77">
        <v>175643</v>
      </c>
      <c r="N29" s="78">
        <f t="shared" si="2"/>
        <v>3097</v>
      </c>
      <c r="O29" s="79">
        <f t="shared" si="3"/>
        <v>9556</v>
      </c>
      <c r="P29" s="74">
        <v>6138871</v>
      </c>
      <c r="Q29" s="189">
        <f t="shared" si="4"/>
        <v>10654</v>
      </c>
    </row>
    <row r="30" spans="1:17" x14ac:dyDescent="0.25">
      <c r="A30" s="21"/>
      <c r="B30" s="8">
        <v>25</v>
      </c>
      <c r="C30" s="24" t="s">
        <v>57</v>
      </c>
      <c r="D30" s="124">
        <v>0.29166666666666669</v>
      </c>
      <c r="E30" s="103">
        <v>1</v>
      </c>
      <c r="F30" s="155">
        <v>-2</v>
      </c>
      <c r="G30" s="110">
        <v>15</v>
      </c>
      <c r="H30" s="111">
        <v>7.2</v>
      </c>
      <c r="I30" s="109">
        <v>7.9</v>
      </c>
      <c r="J30" s="74">
        <v>19616647</v>
      </c>
      <c r="K30" s="75">
        <f t="shared" si="0"/>
        <v>7570</v>
      </c>
      <c r="L30" s="76">
        <f t="shared" si="1"/>
        <v>0</v>
      </c>
      <c r="M30" s="77">
        <v>179005</v>
      </c>
      <c r="N30" s="78">
        <f t="shared" si="2"/>
        <v>3362</v>
      </c>
      <c r="O30" s="79">
        <f t="shared" si="3"/>
        <v>10932</v>
      </c>
      <c r="P30" s="74">
        <v>6150728</v>
      </c>
      <c r="Q30" s="189">
        <f t="shared" si="4"/>
        <v>11857</v>
      </c>
    </row>
    <row r="31" spans="1:17" x14ac:dyDescent="0.25">
      <c r="A31" s="21"/>
      <c r="B31" s="8">
        <v>26</v>
      </c>
      <c r="C31" s="24" t="s">
        <v>54</v>
      </c>
      <c r="D31" s="124">
        <v>0.29166666666666669</v>
      </c>
      <c r="E31" s="103">
        <v>1</v>
      </c>
      <c r="F31" s="155">
        <v>0</v>
      </c>
      <c r="G31" s="110">
        <v>15</v>
      </c>
      <c r="H31" s="111">
        <v>7.2</v>
      </c>
      <c r="I31" s="109">
        <v>7.7</v>
      </c>
      <c r="J31" s="74">
        <v>19624517</v>
      </c>
      <c r="K31" s="75">
        <f t="shared" si="0"/>
        <v>7870</v>
      </c>
      <c r="L31" s="76">
        <f t="shared" si="1"/>
        <v>0</v>
      </c>
      <c r="M31" s="77">
        <v>182344</v>
      </c>
      <c r="N31" s="78">
        <f t="shared" si="2"/>
        <v>3339</v>
      </c>
      <c r="O31" s="79">
        <f t="shared" si="3"/>
        <v>11209</v>
      </c>
      <c r="P31" s="74">
        <v>6162960</v>
      </c>
      <c r="Q31" s="189">
        <f t="shared" si="4"/>
        <v>12232</v>
      </c>
    </row>
    <row r="32" spans="1:17" x14ac:dyDescent="0.25">
      <c r="A32" s="21"/>
      <c r="B32" s="8">
        <v>27</v>
      </c>
      <c r="C32" s="24" t="s">
        <v>58</v>
      </c>
      <c r="D32" s="124">
        <v>0.29166666666666669</v>
      </c>
      <c r="E32" s="103">
        <v>1</v>
      </c>
      <c r="F32" s="155">
        <v>4</v>
      </c>
      <c r="G32" s="110">
        <v>15</v>
      </c>
      <c r="H32" s="111">
        <v>7</v>
      </c>
      <c r="I32" s="109">
        <v>7.4</v>
      </c>
      <c r="J32" s="74">
        <v>19632342</v>
      </c>
      <c r="K32" s="75">
        <f t="shared" si="0"/>
        <v>7825</v>
      </c>
      <c r="L32" s="76">
        <f t="shared" si="1"/>
        <v>0</v>
      </c>
      <c r="M32" s="77">
        <v>185682</v>
      </c>
      <c r="N32" s="78">
        <f t="shared" si="2"/>
        <v>3338</v>
      </c>
      <c r="O32" s="79">
        <f t="shared" si="3"/>
        <v>11163</v>
      </c>
      <c r="P32" s="74">
        <v>6174968</v>
      </c>
      <c r="Q32" s="189">
        <f t="shared" si="4"/>
        <v>12008</v>
      </c>
    </row>
    <row r="33" spans="1:17" x14ac:dyDescent="0.25">
      <c r="A33" s="21"/>
      <c r="B33" s="8">
        <v>28</v>
      </c>
      <c r="C33" s="24" t="s">
        <v>59</v>
      </c>
      <c r="D33" s="124">
        <v>0.29166666666666669</v>
      </c>
      <c r="E33" s="103">
        <v>3</v>
      </c>
      <c r="F33" s="155">
        <v>2</v>
      </c>
      <c r="G33" s="110">
        <v>14</v>
      </c>
      <c r="H33" s="111">
        <v>7.4</v>
      </c>
      <c r="I33" s="109">
        <v>8</v>
      </c>
      <c r="J33" s="74">
        <v>19641440</v>
      </c>
      <c r="K33" s="75">
        <f t="shared" si="0"/>
        <v>0</v>
      </c>
      <c r="L33" s="76">
        <f t="shared" si="1"/>
        <v>9098</v>
      </c>
      <c r="M33" s="77">
        <v>189050</v>
      </c>
      <c r="N33" s="78">
        <f t="shared" si="2"/>
        <v>3368</v>
      </c>
      <c r="O33" s="79">
        <f t="shared" si="3"/>
        <v>12466</v>
      </c>
      <c r="P33" s="74">
        <v>6188362</v>
      </c>
      <c r="Q33" s="189">
        <f t="shared" si="4"/>
        <v>13394</v>
      </c>
    </row>
    <row r="34" spans="1:17" x14ac:dyDescent="0.25">
      <c r="A34" s="21"/>
      <c r="B34" s="8">
        <v>29</v>
      </c>
      <c r="C34" s="24"/>
      <c r="D34" s="124"/>
      <c r="E34" s="103"/>
      <c r="F34" s="109"/>
      <c r="G34" s="110"/>
      <c r="H34" s="111"/>
      <c r="I34" s="109"/>
      <c r="J34" s="74"/>
      <c r="K34" s="75"/>
      <c r="L34" s="76"/>
      <c r="M34" s="77"/>
      <c r="N34" s="78"/>
      <c r="O34" s="79"/>
      <c r="P34" s="74"/>
      <c r="Q34" s="189"/>
    </row>
    <row r="35" spans="1:17" x14ac:dyDescent="0.25">
      <c r="A35" s="21"/>
      <c r="B35" s="8">
        <v>30</v>
      </c>
      <c r="C35" s="105"/>
      <c r="D35" s="154"/>
      <c r="E35" s="104"/>
      <c r="F35" s="112"/>
      <c r="G35" s="113"/>
      <c r="H35" s="114"/>
      <c r="I35" s="112"/>
      <c r="J35" s="80"/>
      <c r="K35" s="81"/>
      <c r="L35" s="76"/>
      <c r="M35" s="82"/>
      <c r="N35" s="83"/>
      <c r="O35" s="84"/>
      <c r="P35" s="80"/>
      <c r="Q35" s="190"/>
    </row>
    <row r="36" spans="1:17" x14ac:dyDescent="0.25">
      <c r="A36" s="21"/>
      <c r="B36" s="8">
        <v>31</v>
      </c>
      <c r="C36" s="105"/>
      <c r="D36" s="154"/>
      <c r="E36" s="104"/>
      <c r="F36" s="112"/>
      <c r="G36" s="113"/>
      <c r="H36" s="114"/>
      <c r="I36" s="112"/>
      <c r="J36" s="80"/>
      <c r="K36" s="81"/>
      <c r="L36" s="76"/>
      <c r="M36" s="82"/>
      <c r="N36" s="83"/>
      <c r="O36" s="84"/>
      <c r="P36" s="80"/>
      <c r="Q36" s="190"/>
    </row>
    <row r="37" spans="1:17" ht="18.75" thickBot="1" x14ac:dyDescent="0.3">
      <c r="A37" s="21"/>
      <c r="B37" s="10"/>
      <c r="C37" s="105"/>
      <c r="D37" s="105"/>
      <c r="E37" s="104"/>
      <c r="F37" s="112"/>
      <c r="G37" s="113"/>
      <c r="H37" s="114"/>
      <c r="I37" s="112"/>
      <c r="J37" s="80"/>
      <c r="K37" s="81"/>
      <c r="L37" s="76"/>
      <c r="M37" s="82"/>
      <c r="N37" s="83"/>
      <c r="O37" s="84"/>
      <c r="P37" s="80"/>
      <c r="Q37" s="190"/>
    </row>
    <row r="38" spans="1:17" ht="18.75" thickBot="1" x14ac:dyDescent="0.3">
      <c r="A38" s="18"/>
      <c r="B38" s="9"/>
      <c r="C38" s="7"/>
      <c r="D38" s="7"/>
      <c r="E38" s="7"/>
      <c r="F38" s="58"/>
      <c r="G38" s="59"/>
      <c r="H38" s="60"/>
      <c r="I38" s="61"/>
      <c r="J38" s="68"/>
      <c r="K38" s="69">
        <f>SUM(K6:K34)</f>
        <v>171253</v>
      </c>
      <c r="L38" s="70">
        <f>SUM(L6:L34)</f>
        <v>52971</v>
      </c>
      <c r="M38" s="68"/>
      <c r="N38" s="70">
        <f>SUM(N6:N34)</f>
        <v>91505</v>
      </c>
      <c r="O38" s="85">
        <f>SUM(O6:O34)</f>
        <v>315729</v>
      </c>
      <c r="P38" s="68"/>
      <c r="Q38" s="188">
        <f>SUM(Q6:Q34)</f>
        <v>340749</v>
      </c>
    </row>
    <row r="39" spans="1:17" ht="18.75" thickBot="1" x14ac:dyDescent="0.3">
      <c r="A39" s="17" t="s">
        <v>29</v>
      </c>
      <c r="B39" s="4"/>
      <c r="C39" s="5"/>
      <c r="D39" s="5"/>
      <c r="E39" s="5"/>
      <c r="F39" s="62">
        <f>MIN(F6:F34)</f>
        <v>-3</v>
      </c>
      <c r="G39" s="63">
        <f>MIN(G6:G34)</f>
        <v>13</v>
      </c>
      <c r="H39" s="64">
        <f>MIN(H6:H34)</f>
        <v>6.7</v>
      </c>
      <c r="I39" s="64">
        <f>MIN(I6:I34)</f>
        <v>6.9</v>
      </c>
      <c r="J39" s="74"/>
      <c r="K39" s="75"/>
      <c r="L39" s="76"/>
      <c r="M39" s="74"/>
      <c r="N39" s="86">
        <f>MIN(N6:N33)</f>
        <v>2991</v>
      </c>
      <c r="O39" s="87">
        <f>MIN(O6:O33)</f>
        <v>9556</v>
      </c>
      <c r="P39" s="88"/>
      <c r="Q39" s="191">
        <f>MIN(Q6:Q33)</f>
        <v>9567</v>
      </c>
    </row>
    <row r="40" spans="1:17" ht="18.75" thickBot="1" x14ac:dyDescent="0.3">
      <c r="A40" s="17" t="s">
        <v>30</v>
      </c>
      <c r="B40" s="4"/>
      <c r="C40" s="5"/>
      <c r="D40" s="5"/>
      <c r="E40" s="5"/>
      <c r="F40" s="62">
        <f>MAX(F6:F34)</f>
        <v>5</v>
      </c>
      <c r="G40" s="63">
        <f>MAX(G6:G34)</f>
        <v>15</v>
      </c>
      <c r="H40" s="64">
        <f>MAX(H6:H34)</f>
        <v>8.1999999999999993</v>
      </c>
      <c r="I40" s="64">
        <f>MAX(I6:I34)</f>
        <v>8.9</v>
      </c>
      <c r="J40" s="74"/>
      <c r="K40" s="75"/>
      <c r="L40" s="76"/>
      <c r="M40" s="74"/>
      <c r="N40" s="86">
        <f>MAX(N6:N34)</f>
        <v>3442</v>
      </c>
      <c r="O40" s="87">
        <f>MAX(O6:O34)</f>
        <v>13911</v>
      </c>
      <c r="P40" s="88"/>
      <c r="Q40" s="191">
        <f>MAX(Q6:Q34)</f>
        <v>15154</v>
      </c>
    </row>
    <row r="41" spans="1:17" ht="18.75" thickBot="1" x14ac:dyDescent="0.3">
      <c r="A41" s="17" t="s">
        <v>23</v>
      </c>
      <c r="B41" s="19"/>
      <c r="C41" s="20"/>
      <c r="D41" s="20"/>
      <c r="E41" s="20"/>
      <c r="F41" s="65">
        <f>SUM(F6:F34)/COUNT(E6:E34)</f>
        <v>0.6071428571428571</v>
      </c>
      <c r="G41" s="66">
        <f>SUM(G6:G34)/COUNT(E6:E34)</f>
        <v>14.357142857142858</v>
      </c>
      <c r="H41" s="67">
        <f>SUM(H6:H34)/COUNT(E6:E34)</f>
        <v>7.3607142857142858</v>
      </c>
      <c r="I41" s="67">
        <f>SUM(I6:I34)/COUNT(E6:E34)</f>
        <v>7.9464285714285712</v>
      </c>
      <c r="J41" s="89"/>
      <c r="K41" s="90"/>
      <c r="L41" s="91"/>
      <c r="M41" s="89"/>
      <c r="N41" s="92">
        <f>SUM(N6:N34)/COUNT(E6:E34)</f>
        <v>3268.0357142857142</v>
      </c>
      <c r="O41" s="93">
        <f>SUM(O6:O34)/COUNT(E6:E34)</f>
        <v>11276.035714285714</v>
      </c>
      <c r="P41" s="94"/>
      <c r="Q41" s="192">
        <f>SUM(Q6:Q34)/COUNT(E6:E34)</f>
        <v>12169.607142857143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93"/>
    </row>
    <row r="43" spans="1:17" x14ac:dyDescent="0.25">
      <c r="A43" s="21"/>
      <c r="B43" s="11"/>
      <c r="C43" s="11" t="s">
        <v>24</v>
      </c>
      <c r="D43" s="11"/>
      <c r="E43" s="3">
        <f>SUM(M50:M80)</f>
        <v>6</v>
      </c>
      <c r="F43" s="11"/>
      <c r="G43" s="11"/>
      <c r="H43" s="11"/>
      <c r="I43" s="11"/>
      <c r="J43" s="11" t="s">
        <v>25</v>
      </c>
      <c r="K43" s="53">
        <f>SUM(J50:J80)</f>
        <v>22</v>
      </c>
      <c r="L43" s="11"/>
      <c r="M43" s="11"/>
      <c r="N43" s="11"/>
      <c r="O43" s="11"/>
      <c r="P43" s="11"/>
      <c r="Q43" s="193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93"/>
    </row>
    <row r="45" spans="1:17" x14ac:dyDescent="0.25">
      <c r="A45" s="21"/>
      <c r="B45" s="11"/>
      <c r="C45" s="3" t="s">
        <v>26</v>
      </c>
      <c r="D45" s="179">
        <f>O45-K45</f>
        <v>6676.4545454545296</v>
      </c>
      <c r="E45" s="180"/>
      <c r="F45" s="180"/>
      <c r="G45" s="11" t="s">
        <v>15</v>
      </c>
      <c r="H45" s="11"/>
      <c r="I45" s="11"/>
      <c r="J45" s="3" t="s">
        <v>37</v>
      </c>
      <c r="K45" s="125">
        <f>(SUM(H50:I80)/(K43))*(K43+E43)</f>
        <v>309052.54545454547</v>
      </c>
      <c r="L45" s="11" t="s">
        <v>15</v>
      </c>
      <c r="M45" s="3" t="s">
        <v>38</v>
      </c>
      <c r="N45" s="3"/>
      <c r="O45" s="178">
        <f>O38</f>
        <v>315729</v>
      </c>
      <c r="P45" s="178"/>
      <c r="Q45" s="193" t="s">
        <v>15</v>
      </c>
    </row>
    <row r="46" spans="1:17" ht="18.75" thickBot="1" x14ac:dyDescent="0.3">
      <c r="A46" s="37"/>
      <c r="B46" s="38"/>
      <c r="C46" s="38"/>
      <c r="D46" s="177"/>
      <c r="E46" s="176"/>
      <c r="F46" s="176"/>
      <c r="G46" s="38"/>
      <c r="H46" s="38"/>
      <c r="I46" s="38"/>
      <c r="J46" s="38"/>
      <c r="K46" s="153"/>
      <c r="L46" s="38"/>
      <c r="M46" s="38"/>
      <c r="N46" s="38"/>
      <c r="O46" s="38"/>
      <c r="P46" s="38"/>
      <c r="Q46" s="194"/>
    </row>
    <row r="48" spans="1:17" x14ac:dyDescent="0.25">
      <c r="G48" s="130"/>
      <c r="H48" s="130"/>
      <c r="I48" s="130"/>
      <c r="J48" s="130"/>
      <c r="K48" s="130"/>
      <c r="L48" s="130"/>
      <c r="M48" s="130"/>
      <c r="N48" s="130"/>
    </row>
    <row r="49" spans="5:19" x14ac:dyDescent="0.25">
      <c r="G49" s="130"/>
      <c r="H49" s="95"/>
      <c r="I49" s="95"/>
      <c r="J49" s="97" t="s">
        <v>39</v>
      </c>
      <c r="K49" s="95"/>
      <c r="L49" s="96"/>
      <c r="M49" s="96"/>
      <c r="N49" s="130"/>
      <c r="O49" s="1">
        <f>SUM(H50:I80)</f>
        <v>242827</v>
      </c>
      <c r="P49" s="134" t="s">
        <v>41</v>
      </c>
      <c r="R49" s="1"/>
      <c r="S49" s="1"/>
    </row>
    <row r="50" spans="5:19" x14ac:dyDescent="0.25">
      <c r="G50" s="130"/>
      <c r="H50" s="172">
        <f>J50*O6</f>
        <v>11153</v>
      </c>
      <c r="I50" s="172"/>
      <c r="J50" s="95">
        <f>IF(K50&gt;0,1,0)</f>
        <v>1</v>
      </c>
      <c r="K50" s="95">
        <f>K6</f>
        <v>7861</v>
      </c>
      <c r="L50" s="95">
        <f>L6</f>
        <v>0</v>
      </c>
      <c r="M50" s="95">
        <f>IF(L50&gt;0,1,0)</f>
        <v>0</v>
      </c>
      <c r="N50" s="130"/>
      <c r="O50" s="126">
        <f>O49/K43</f>
        <v>11037.59090909091</v>
      </c>
      <c r="P50" s="1" t="s">
        <v>44</v>
      </c>
      <c r="R50" s="1"/>
      <c r="S50" s="1"/>
    </row>
    <row r="51" spans="5:19" x14ac:dyDescent="0.25">
      <c r="G51" s="130"/>
      <c r="H51" s="172">
        <f t="shared" ref="H51:H80" si="5">J51*O7</f>
        <v>10755</v>
      </c>
      <c r="I51" s="172"/>
      <c r="J51" s="95">
        <f t="shared" ref="J51:J80" si="6">IF(K51&gt;0,1,0)</f>
        <v>1</v>
      </c>
      <c r="K51" s="95">
        <f t="shared" ref="K51:L66" si="7">K7</f>
        <v>7560</v>
      </c>
      <c r="L51" s="95">
        <f t="shared" si="7"/>
        <v>0</v>
      </c>
      <c r="M51" s="95">
        <f t="shared" ref="M51:M80" si="8">IF(L51&gt;0,1,0)</f>
        <v>0</v>
      </c>
      <c r="N51" s="130"/>
      <c r="O51" s="126">
        <f>O50*(K43+E43)</f>
        <v>309052.54545454547</v>
      </c>
      <c r="P51" s="1" t="s">
        <v>43</v>
      </c>
      <c r="R51" s="1"/>
      <c r="S51" s="1"/>
    </row>
    <row r="52" spans="5:19" x14ac:dyDescent="0.25">
      <c r="E52" s="95"/>
      <c r="G52" s="130"/>
      <c r="H52" s="172">
        <f t="shared" si="5"/>
        <v>0</v>
      </c>
      <c r="I52" s="172"/>
      <c r="J52" s="95">
        <f t="shared" si="6"/>
        <v>0</v>
      </c>
      <c r="K52" s="95">
        <f t="shared" si="7"/>
        <v>0</v>
      </c>
      <c r="L52" s="95">
        <f t="shared" si="7"/>
        <v>9711</v>
      </c>
      <c r="M52" s="95">
        <f t="shared" si="8"/>
        <v>1</v>
      </c>
      <c r="N52" s="130"/>
      <c r="R52" s="1"/>
      <c r="S52" s="1"/>
    </row>
    <row r="53" spans="5:19" x14ac:dyDescent="0.25">
      <c r="E53" s="95"/>
      <c r="G53" s="130"/>
      <c r="H53" s="172">
        <f t="shared" si="5"/>
        <v>12019</v>
      </c>
      <c r="I53" s="172"/>
      <c r="J53" s="95">
        <f t="shared" si="6"/>
        <v>1</v>
      </c>
      <c r="K53" s="95">
        <f t="shared" si="7"/>
        <v>8890</v>
      </c>
      <c r="L53" s="95">
        <f t="shared" si="7"/>
        <v>0</v>
      </c>
      <c r="M53" s="95">
        <f t="shared" si="8"/>
        <v>0</v>
      </c>
      <c r="N53" s="130"/>
      <c r="R53" s="1"/>
      <c r="S53" s="1"/>
    </row>
    <row r="54" spans="5:19" x14ac:dyDescent="0.25">
      <c r="G54" s="130"/>
      <c r="H54" s="172">
        <f t="shared" si="5"/>
        <v>11643</v>
      </c>
      <c r="I54" s="172"/>
      <c r="J54" s="95">
        <f t="shared" si="6"/>
        <v>1</v>
      </c>
      <c r="K54" s="95">
        <f t="shared" si="7"/>
        <v>8652</v>
      </c>
      <c r="L54" s="95">
        <f t="shared" si="7"/>
        <v>0</v>
      </c>
      <c r="M54" s="95">
        <f t="shared" si="8"/>
        <v>0</v>
      </c>
      <c r="N54" s="130"/>
      <c r="R54" s="1"/>
      <c r="S54" s="1"/>
    </row>
    <row r="55" spans="5:19" x14ac:dyDescent="0.25">
      <c r="G55" s="130"/>
      <c r="H55" s="172">
        <f t="shared" si="5"/>
        <v>11642</v>
      </c>
      <c r="I55" s="172"/>
      <c r="J55" s="95">
        <f t="shared" si="6"/>
        <v>1</v>
      </c>
      <c r="K55" s="95">
        <f t="shared" si="7"/>
        <v>8529</v>
      </c>
      <c r="L55" s="95">
        <f t="shared" si="7"/>
        <v>0</v>
      </c>
      <c r="M55" s="95">
        <f t="shared" si="8"/>
        <v>0</v>
      </c>
      <c r="N55" s="130"/>
      <c r="R55" s="1"/>
      <c r="S55" s="1"/>
    </row>
    <row r="56" spans="5:19" x14ac:dyDescent="0.25">
      <c r="G56" s="130"/>
      <c r="H56" s="172">
        <f t="shared" si="5"/>
        <v>12052</v>
      </c>
      <c r="I56" s="172"/>
      <c r="J56" s="95">
        <f t="shared" si="6"/>
        <v>1</v>
      </c>
      <c r="K56" s="95">
        <f t="shared" si="7"/>
        <v>8828</v>
      </c>
      <c r="L56" s="95">
        <f t="shared" si="7"/>
        <v>0</v>
      </c>
      <c r="M56" s="95">
        <f t="shared" si="8"/>
        <v>0</v>
      </c>
      <c r="N56" s="130"/>
      <c r="R56" s="1"/>
      <c r="S56" s="1"/>
    </row>
    <row r="57" spans="5:19" x14ac:dyDescent="0.25">
      <c r="G57" s="130"/>
      <c r="H57" s="172">
        <f t="shared" si="5"/>
        <v>11077</v>
      </c>
      <c r="I57" s="172"/>
      <c r="J57" s="95">
        <f t="shared" si="6"/>
        <v>1</v>
      </c>
      <c r="K57" s="95">
        <f t="shared" si="7"/>
        <v>7861</v>
      </c>
      <c r="L57" s="95">
        <f t="shared" si="7"/>
        <v>0</v>
      </c>
      <c r="M57" s="95">
        <f t="shared" si="8"/>
        <v>0</v>
      </c>
      <c r="N57" s="130"/>
      <c r="R57" s="1"/>
      <c r="S57" s="1"/>
    </row>
    <row r="58" spans="5:19" x14ac:dyDescent="0.25">
      <c r="G58" s="130"/>
      <c r="H58" s="172">
        <f t="shared" si="5"/>
        <v>10270</v>
      </c>
      <c r="I58" s="172"/>
      <c r="J58" s="95">
        <f t="shared" si="6"/>
        <v>1</v>
      </c>
      <c r="K58" s="95">
        <f t="shared" si="7"/>
        <v>7081</v>
      </c>
      <c r="L58" s="95">
        <f t="shared" si="7"/>
        <v>0</v>
      </c>
      <c r="M58" s="95">
        <f t="shared" si="8"/>
        <v>0</v>
      </c>
      <c r="N58" s="130"/>
      <c r="R58" s="1"/>
      <c r="S58" s="1"/>
    </row>
    <row r="59" spans="5:19" x14ac:dyDescent="0.25">
      <c r="G59" s="130"/>
      <c r="H59" s="172">
        <f t="shared" si="5"/>
        <v>10224</v>
      </c>
      <c r="I59" s="172"/>
      <c r="J59" s="95">
        <f t="shared" si="6"/>
        <v>1</v>
      </c>
      <c r="K59" s="95">
        <f t="shared" si="7"/>
        <v>7010</v>
      </c>
      <c r="L59" s="95">
        <f t="shared" si="7"/>
        <v>0</v>
      </c>
      <c r="M59" s="95">
        <f t="shared" si="8"/>
        <v>0</v>
      </c>
      <c r="N59" s="130"/>
      <c r="R59" s="1"/>
      <c r="S59" s="1"/>
    </row>
    <row r="60" spans="5:19" x14ac:dyDescent="0.25">
      <c r="G60" s="130"/>
      <c r="H60" s="172">
        <f t="shared" si="5"/>
        <v>11211</v>
      </c>
      <c r="I60" s="172"/>
      <c r="J60" s="95">
        <f t="shared" si="6"/>
        <v>1</v>
      </c>
      <c r="K60" s="95">
        <f t="shared" si="7"/>
        <v>7890</v>
      </c>
      <c r="L60" s="95">
        <f t="shared" si="7"/>
        <v>0</v>
      </c>
      <c r="M60" s="95">
        <f t="shared" si="8"/>
        <v>0</v>
      </c>
      <c r="N60" s="130"/>
      <c r="R60" s="1"/>
      <c r="S60" s="1"/>
    </row>
    <row r="61" spans="5:19" x14ac:dyDescent="0.25">
      <c r="G61" s="130"/>
      <c r="H61" s="172">
        <f t="shared" si="5"/>
        <v>11485</v>
      </c>
      <c r="I61" s="172"/>
      <c r="J61" s="95">
        <f t="shared" si="6"/>
        <v>1</v>
      </c>
      <c r="K61" s="95">
        <f t="shared" si="7"/>
        <v>8215</v>
      </c>
      <c r="L61" s="95">
        <f t="shared" si="7"/>
        <v>0</v>
      </c>
      <c r="M61" s="95">
        <f t="shared" si="8"/>
        <v>0</v>
      </c>
      <c r="N61" s="130"/>
      <c r="R61" s="1"/>
      <c r="S61" s="1"/>
    </row>
    <row r="62" spans="5:19" x14ac:dyDescent="0.25">
      <c r="G62" s="130"/>
      <c r="H62" s="172">
        <f t="shared" si="5"/>
        <v>11305</v>
      </c>
      <c r="I62" s="172"/>
      <c r="J62" s="95">
        <f t="shared" si="6"/>
        <v>1</v>
      </c>
      <c r="K62" s="95">
        <f t="shared" si="7"/>
        <v>7993</v>
      </c>
      <c r="L62" s="95">
        <f t="shared" si="7"/>
        <v>0</v>
      </c>
      <c r="M62" s="95">
        <f t="shared" si="8"/>
        <v>0</v>
      </c>
      <c r="N62" s="130"/>
      <c r="R62" s="1"/>
      <c r="S62" s="1"/>
    </row>
    <row r="63" spans="5:19" x14ac:dyDescent="0.25">
      <c r="G63" s="130"/>
      <c r="H63" s="172">
        <f t="shared" si="5"/>
        <v>11403</v>
      </c>
      <c r="I63" s="172"/>
      <c r="J63" s="95">
        <f t="shared" si="6"/>
        <v>1</v>
      </c>
      <c r="K63" s="95">
        <f t="shared" si="7"/>
        <v>8124</v>
      </c>
      <c r="L63" s="95">
        <f t="shared" si="7"/>
        <v>0</v>
      </c>
      <c r="M63" s="95">
        <f t="shared" si="8"/>
        <v>0</v>
      </c>
      <c r="N63" s="130"/>
      <c r="R63" s="1"/>
      <c r="S63" s="1"/>
    </row>
    <row r="64" spans="5:19" x14ac:dyDescent="0.25">
      <c r="G64" s="130"/>
      <c r="H64" s="172">
        <f t="shared" si="5"/>
        <v>11109</v>
      </c>
      <c r="I64" s="172"/>
      <c r="J64" s="95">
        <f t="shared" si="6"/>
        <v>1</v>
      </c>
      <c r="K64" s="95">
        <f t="shared" si="7"/>
        <v>7734</v>
      </c>
      <c r="L64" s="95">
        <f t="shared" si="7"/>
        <v>0</v>
      </c>
      <c r="M64" s="95">
        <f t="shared" si="8"/>
        <v>0</v>
      </c>
      <c r="N64" s="130"/>
      <c r="R64" s="1"/>
      <c r="S64" s="1"/>
    </row>
    <row r="65" spans="7:19" x14ac:dyDescent="0.25">
      <c r="G65" s="130"/>
      <c r="H65" s="172">
        <f t="shared" si="5"/>
        <v>10069</v>
      </c>
      <c r="I65" s="172"/>
      <c r="J65" s="95">
        <f t="shared" si="6"/>
        <v>1</v>
      </c>
      <c r="K65" s="95">
        <f t="shared" si="7"/>
        <v>6865</v>
      </c>
      <c r="L65" s="95">
        <f t="shared" si="7"/>
        <v>0</v>
      </c>
      <c r="M65" s="95">
        <f t="shared" si="8"/>
        <v>0</v>
      </c>
      <c r="N65" s="130"/>
      <c r="R65" s="1"/>
      <c r="S65" s="1"/>
    </row>
    <row r="66" spans="7:19" x14ac:dyDescent="0.25">
      <c r="G66" s="130"/>
      <c r="H66" s="172">
        <f t="shared" si="5"/>
        <v>10072</v>
      </c>
      <c r="I66" s="172"/>
      <c r="J66" s="95">
        <f t="shared" si="6"/>
        <v>1</v>
      </c>
      <c r="K66" s="95">
        <f t="shared" si="7"/>
        <v>6715</v>
      </c>
      <c r="L66" s="95">
        <f t="shared" si="7"/>
        <v>0</v>
      </c>
      <c r="M66" s="95">
        <f t="shared" si="8"/>
        <v>0</v>
      </c>
      <c r="N66" s="130"/>
      <c r="R66" s="1"/>
      <c r="S66" s="1"/>
    </row>
    <row r="67" spans="7:19" x14ac:dyDescent="0.25">
      <c r="G67" s="130"/>
      <c r="H67" s="172">
        <f t="shared" si="5"/>
        <v>11277</v>
      </c>
      <c r="I67" s="172"/>
      <c r="J67" s="95">
        <f t="shared" si="6"/>
        <v>1</v>
      </c>
      <c r="K67" s="95">
        <f t="shared" ref="K67:L80" si="9">K23</f>
        <v>7962</v>
      </c>
      <c r="L67" s="95">
        <f t="shared" si="9"/>
        <v>0</v>
      </c>
      <c r="M67" s="95">
        <f t="shared" si="8"/>
        <v>0</v>
      </c>
      <c r="N67" s="130"/>
      <c r="R67" s="1"/>
      <c r="S67" s="1"/>
    </row>
    <row r="68" spans="7:19" x14ac:dyDescent="0.25">
      <c r="G68" s="130"/>
      <c r="H68" s="172">
        <f t="shared" si="5"/>
        <v>0</v>
      </c>
      <c r="I68" s="172"/>
      <c r="J68" s="95">
        <f t="shared" si="6"/>
        <v>0</v>
      </c>
      <c r="K68" s="95">
        <f t="shared" si="9"/>
        <v>0</v>
      </c>
      <c r="L68" s="95">
        <f t="shared" si="9"/>
        <v>7938</v>
      </c>
      <c r="M68" s="95">
        <f t="shared" si="8"/>
        <v>1</v>
      </c>
      <c r="N68" s="130"/>
      <c r="R68" s="1"/>
      <c r="S68" s="1"/>
    </row>
    <row r="69" spans="7:19" x14ac:dyDescent="0.25">
      <c r="G69" s="130"/>
      <c r="H69" s="172">
        <f t="shared" si="5"/>
        <v>0</v>
      </c>
      <c r="I69" s="172"/>
      <c r="J69" s="95">
        <f t="shared" si="6"/>
        <v>0</v>
      </c>
      <c r="K69" s="95">
        <f t="shared" si="9"/>
        <v>0</v>
      </c>
      <c r="L69" s="95">
        <f t="shared" si="9"/>
        <v>7717</v>
      </c>
      <c r="M69" s="95">
        <f t="shared" si="8"/>
        <v>1</v>
      </c>
      <c r="N69" s="130"/>
      <c r="R69" s="1"/>
      <c r="S69" s="1"/>
    </row>
    <row r="70" spans="7:19" x14ac:dyDescent="0.25">
      <c r="G70" s="130"/>
      <c r="H70" s="172">
        <f t="shared" si="5"/>
        <v>0</v>
      </c>
      <c r="I70" s="172"/>
      <c r="J70" s="95">
        <f t="shared" si="6"/>
        <v>0</v>
      </c>
      <c r="K70" s="95">
        <f t="shared" si="9"/>
        <v>0</v>
      </c>
      <c r="L70" s="95">
        <f t="shared" si="9"/>
        <v>7875</v>
      </c>
      <c r="M70" s="95">
        <f t="shared" si="8"/>
        <v>1</v>
      </c>
      <c r="N70" s="130"/>
      <c r="R70" s="1"/>
      <c r="S70" s="1"/>
    </row>
    <row r="71" spans="7:19" x14ac:dyDescent="0.25">
      <c r="G71" s="130"/>
      <c r="H71" s="172">
        <f t="shared" si="5"/>
        <v>0</v>
      </c>
      <c r="I71" s="172"/>
      <c r="J71" s="95">
        <f t="shared" si="6"/>
        <v>0</v>
      </c>
      <c r="K71" s="95">
        <f t="shared" si="9"/>
        <v>0</v>
      </c>
      <c r="L71" s="95">
        <f t="shared" si="9"/>
        <v>10632</v>
      </c>
      <c r="M71" s="95">
        <f t="shared" si="8"/>
        <v>1</v>
      </c>
      <c r="N71" s="130"/>
      <c r="R71" s="1"/>
      <c r="S71" s="1"/>
    </row>
    <row r="72" spans="7:19" x14ac:dyDescent="0.25">
      <c r="G72" s="130"/>
      <c r="H72" s="172">
        <f t="shared" si="5"/>
        <v>11201</v>
      </c>
      <c r="I72" s="172"/>
      <c r="J72" s="95">
        <f t="shared" si="6"/>
        <v>1</v>
      </c>
      <c r="K72" s="95">
        <f t="shared" si="9"/>
        <v>7759</v>
      </c>
      <c r="L72" s="95">
        <f t="shared" si="9"/>
        <v>0</v>
      </c>
      <c r="M72" s="95">
        <f t="shared" si="8"/>
        <v>0</v>
      </c>
      <c r="N72" s="130"/>
      <c r="R72" s="1"/>
      <c r="S72" s="1"/>
    </row>
    <row r="73" spans="7:19" x14ac:dyDescent="0.25">
      <c r="G73" s="130"/>
      <c r="H73" s="172">
        <f t="shared" si="5"/>
        <v>9556</v>
      </c>
      <c r="I73" s="172"/>
      <c r="J73" s="95">
        <f t="shared" si="6"/>
        <v>1</v>
      </c>
      <c r="K73" s="95">
        <f t="shared" si="9"/>
        <v>6459</v>
      </c>
      <c r="L73" s="95">
        <f t="shared" si="9"/>
        <v>0</v>
      </c>
      <c r="M73" s="95">
        <f t="shared" si="8"/>
        <v>0</v>
      </c>
      <c r="N73" s="130"/>
      <c r="R73" s="1"/>
      <c r="S73" s="1"/>
    </row>
    <row r="74" spans="7:19" x14ac:dyDescent="0.25">
      <c r="G74" s="130"/>
      <c r="H74" s="172">
        <f t="shared" si="5"/>
        <v>10932</v>
      </c>
      <c r="I74" s="172"/>
      <c r="J74" s="95">
        <f t="shared" si="6"/>
        <v>1</v>
      </c>
      <c r="K74" s="95">
        <f t="shared" si="9"/>
        <v>7570</v>
      </c>
      <c r="L74" s="95">
        <f t="shared" si="9"/>
        <v>0</v>
      </c>
      <c r="M74" s="95">
        <f t="shared" si="8"/>
        <v>0</v>
      </c>
      <c r="N74" s="130"/>
      <c r="R74" s="1"/>
      <c r="S74" s="1"/>
    </row>
    <row r="75" spans="7:19" x14ac:dyDescent="0.25">
      <c r="G75" s="130"/>
      <c r="H75" s="172">
        <f t="shared" si="5"/>
        <v>11209</v>
      </c>
      <c r="I75" s="172"/>
      <c r="J75" s="95">
        <f t="shared" si="6"/>
        <v>1</v>
      </c>
      <c r="K75" s="95">
        <f t="shared" si="9"/>
        <v>7870</v>
      </c>
      <c r="L75" s="95">
        <f t="shared" si="9"/>
        <v>0</v>
      </c>
      <c r="M75" s="95">
        <f t="shared" si="8"/>
        <v>0</v>
      </c>
      <c r="N75" s="130"/>
      <c r="R75" s="1"/>
      <c r="S75" s="1"/>
    </row>
    <row r="76" spans="7:19" x14ac:dyDescent="0.25">
      <c r="G76" s="130"/>
      <c r="H76" s="172">
        <f t="shared" si="5"/>
        <v>11163</v>
      </c>
      <c r="I76" s="172"/>
      <c r="J76" s="95">
        <f t="shared" si="6"/>
        <v>1</v>
      </c>
      <c r="K76" s="95">
        <f t="shared" si="9"/>
        <v>7825</v>
      </c>
      <c r="L76" s="95">
        <f t="shared" si="9"/>
        <v>0</v>
      </c>
      <c r="M76" s="95">
        <f t="shared" si="8"/>
        <v>0</v>
      </c>
      <c r="N76" s="130"/>
      <c r="R76" s="1"/>
      <c r="S76" s="1"/>
    </row>
    <row r="77" spans="7:19" x14ac:dyDescent="0.25">
      <c r="G77" s="130"/>
      <c r="H77" s="172">
        <f t="shared" si="5"/>
        <v>0</v>
      </c>
      <c r="I77" s="172"/>
      <c r="J77" s="95">
        <f t="shared" si="6"/>
        <v>0</v>
      </c>
      <c r="K77" s="95">
        <f t="shared" si="9"/>
        <v>0</v>
      </c>
      <c r="L77" s="95">
        <f t="shared" si="9"/>
        <v>9098</v>
      </c>
      <c r="M77" s="95">
        <f t="shared" si="8"/>
        <v>1</v>
      </c>
      <c r="N77" s="130"/>
      <c r="R77" s="1"/>
      <c r="S77" s="1"/>
    </row>
    <row r="78" spans="7:19" x14ac:dyDescent="0.25">
      <c r="G78" s="130"/>
      <c r="H78" s="172">
        <f t="shared" si="5"/>
        <v>0</v>
      </c>
      <c r="I78" s="172"/>
      <c r="J78" s="95">
        <f t="shared" si="6"/>
        <v>0</v>
      </c>
      <c r="K78" s="95">
        <f t="shared" si="9"/>
        <v>0</v>
      </c>
      <c r="L78" s="95">
        <f t="shared" si="9"/>
        <v>0</v>
      </c>
      <c r="M78" s="95">
        <f t="shared" si="8"/>
        <v>0</v>
      </c>
      <c r="N78" s="130"/>
      <c r="R78" s="1"/>
      <c r="S78" s="1"/>
    </row>
    <row r="79" spans="7:19" x14ac:dyDescent="0.25">
      <c r="G79" s="130"/>
      <c r="H79" s="172">
        <f t="shared" si="5"/>
        <v>0</v>
      </c>
      <c r="I79" s="172"/>
      <c r="J79" s="95">
        <f t="shared" si="6"/>
        <v>0</v>
      </c>
      <c r="K79" s="95">
        <f t="shared" si="9"/>
        <v>0</v>
      </c>
      <c r="L79" s="95">
        <f t="shared" si="9"/>
        <v>0</v>
      </c>
      <c r="M79" s="95">
        <f t="shared" si="8"/>
        <v>0</v>
      </c>
      <c r="N79" s="130"/>
      <c r="R79" s="1"/>
      <c r="S79" s="1"/>
    </row>
    <row r="80" spans="7:19" x14ac:dyDescent="0.25">
      <c r="G80" s="130"/>
      <c r="H80" s="172">
        <f t="shared" si="5"/>
        <v>0</v>
      </c>
      <c r="I80" s="172"/>
      <c r="J80" s="95">
        <f t="shared" si="6"/>
        <v>0</v>
      </c>
      <c r="K80" s="95">
        <f t="shared" si="9"/>
        <v>0</v>
      </c>
      <c r="L80" s="95">
        <f t="shared" si="9"/>
        <v>0</v>
      </c>
      <c r="M80" s="95">
        <f t="shared" si="8"/>
        <v>0</v>
      </c>
      <c r="N80" s="130"/>
      <c r="R80" s="1"/>
      <c r="S80" s="1"/>
    </row>
    <row r="81" spans="7:19" x14ac:dyDescent="0.25">
      <c r="G81" s="130"/>
      <c r="H81" s="95"/>
      <c r="I81" s="95"/>
      <c r="J81" s="95"/>
      <c r="K81" s="95"/>
      <c r="L81" s="95"/>
      <c r="M81" s="95"/>
      <c r="N81" s="130"/>
      <c r="R81" s="1"/>
      <c r="S81" s="1"/>
    </row>
    <row r="82" spans="7:19" x14ac:dyDescent="0.25">
      <c r="H82" s="95"/>
      <c r="I82" s="95"/>
      <c r="J82" s="95"/>
      <c r="K82" s="95"/>
      <c r="L82" s="95"/>
      <c r="M82" s="95"/>
      <c r="R82" s="1"/>
      <c r="S82" s="1"/>
    </row>
    <row r="83" spans="7:19" x14ac:dyDescent="0.25">
      <c r="H83" s="95"/>
      <c r="I83" s="95"/>
      <c r="J83" s="95"/>
      <c r="K83" s="95"/>
      <c r="L83" s="95"/>
      <c r="M83" s="95"/>
      <c r="R83" s="1"/>
      <c r="S83" s="1"/>
    </row>
    <row r="84" spans="7:19" x14ac:dyDescent="0.25">
      <c r="H84" s="95"/>
      <c r="I84" s="95"/>
      <c r="J84" s="95"/>
      <c r="K84" s="95"/>
      <c r="L84" s="95"/>
      <c r="M84" s="95"/>
      <c r="R84" s="1"/>
      <c r="S84" s="1"/>
    </row>
    <row r="85" spans="7:19" x14ac:dyDescent="0.25">
      <c r="R85" s="1"/>
      <c r="S85" s="1"/>
    </row>
    <row r="86" spans="7:19" x14ac:dyDescent="0.25">
      <c r="R86" s="1"/>
      <c r="S86" s="1"/>
    </row>
    <row r="87" spans="7:19" x14ac:dyDescent="0.25">
      <c r="R87" s="1"/>
      <c r="S87" s="1"/>
    </row>
    <row r="88" spans="7:19" x14ac:dyDescent="0.25">
      <c r="R88" s="1"/>
      <c r="S88" s="1"/>
    </row>
    <row r="89" spans="7:19" x14ac:dyDescent="0.25">
      <c r="R89" s="1"/>
      <c r="S89" s="1"/>
    </row>
    <row r="90" spans="7:19" x14ac:dyDescent="0.25">
      <c r="R90" s="1"/>
      <c r="S90" s="1"/>
    </row>
    <row r="91" spans="7:19" x14ac:dyDescent="0.25">
      <c r="R91" s="1"/>
      <c r="S91" s="1"/>
    </row>
    <row r="92" spans="7:19" x14ac:dyDescent="0.25">
      <c r="R92" s="1"/>
      <c r="S92" s="1"/>
    </row>
    <row r="93" spans="7:19" x14ac:dyDescent="0.25">
      <c r="R93" s="1"/>
      <c r="S93" s="1"/>
    </row>
    <row r="94" spans="7:19" x14ac:dyDescent="0.25">
      <c r="R94" s="1"/>
      <c r="S94" s="1"/>
    </row>
    <row r="95" spans="7:19" x14ac:dyDescent="0.25">
      <c r="R95" s="1"/>
      <c r="S95" s="1"/>
    </row>
    <row r="96" spans="7:19" x14ac:dyDescent="0.25">
      <c r="R96" s="1"/>
      <c r="S96" s="1"/>
    </row>
    <row r="97" spans="18:19" x14ac:dyDescent="0.25">
      <c r="R97" s="1"/>
      <c r="S97" s="1"/>
    </row>
    <row r="98" spans="18:19" x14ac:dyDescent="0.25">
      <c r="R98" s="1"/>
      <c r="S98" s="1"/>
    </row>
    <row r="99" spans="18:19" x14ac:dyDescent="0.25">
      <c r="R99" s="1"/>
      <c r="S99" s="1"/>
    </row>
    <row r="100" spans="18:19" x14ac:dyDescent="0.25">
      <c r="R100" s="1"/>
      <c r="S100" s="1"/>
    </row>
    <row r="101" spans="18:19" x14ac:dyDescent="0.25">
      <c r="R101" s="1"/>
      <c r="S101" s="1"/>
    </row>
    <row r="102" spans="18:19" x14ac:dyDescent="0.25">
      <c r="R102" s="1"/>
      <c r="S102" s="1"/>
    </row>
    <row r="103" spans="18:19" x14ac:dyDescent="0.25">
      <c r="R103" s="1"/>
      <c r="S103" s="1"/>
    </row>
    <row r="104" spans="18:19" x14ac:dyDescent="0.25">
      <c r="R104" s="1"/>
      <c r="S104" s="1"/>
    </row>
    <row r="105" spans="18:19" x14ac:dyDescent="0.25">
      <c r="R105" s="1"/>
      <c r="S105" s="1"/>
    </row>
    <row r="106" spans="18:19" x14ac:dyDescent="0.25">
      <c r="R106" s="1"/>
      <c r="S106" s="1"/>
    </row>
    <row r="107" spans="18:19" x14ac:dyDescent="0.25">
      <c r="R107" s="1"/>
      <c r="S107" s="1"/>
    </row>
    <row r="108" spans="18:19" x14ac:dyDescent="0.25">
      <c r="R108" s="1"/>
      <c r="S108" s="1"/>
    </row>
    <row r="109" spans="18:19" x14ac:dyDescent="0.25">
      <c r="R109" s="1"/>
      <c r="S109" s="1"/>
    </row>
    <row r="110" spans="18:19" x14ac:dyDescent="0.25">
      <c r="R110" s="1"/>
      <c r="S110" s="1"/>
    </row>
    <row r="111" spans="18:19" x14ac:dyDescent="0.25">
      <c r="R111" s="1"/>
      <c r="S111" s="1"/>
    </row>
    <row r="112" spans="18:19" x14ac:dyDescent="0.25">
      <c r="R112" s="1"/>
      <c r="S112" s="1"/>
    </row>
    <row r="113" spans="18:19" x14ac:dyDescent="0.25">
      <c r="R113" s="1"/>
      <c r="S113" s="1"/>
    </row>
    <row r="114" spans="18:19" x14ac:dyDescent="0.25">
      <c r="R114" s="1"/>
      <c r="S114" s="1"/>
    </row>
    <row r="115" spans="18:19" x14ac:dyDescent="0.25">
      <c r="R115" s="1"/>
      <c r="S115" s="1"/>
    </row>
    <row r="116" spans="18:19" x14ac:dyDescent="0.25">
      <c r="R116" s="1"/>
      <c r="S116" s="1"/>
    </row>
    <row r="117" spans="18:19" x14ac:dyDescent="0.25">
      <c r="R117" s="1"/>
      <c r="S117" s="1"/>
    </row>
    <row r="118" spans="18:19" x14ac:dyDescent="0.25">
      <c r="R118" s="1"/>
      <c r="S118" s="1"/>
    </row>
    <row r="119" spans="18:19" x14ac:dyDescent="0.25">
      <c r="R119" s="1"/>
      <c r="S119" s="1"/>
    </row>
    <row r="120" spans="18:19" x14ac:dyDescent="0.25">
      <c r="R120" s="1"/>
      <c r="S120" s="1"/>
    </row>
    <row r="121" spans="18:19" x14ac:dyDescent="0.25">
      <c r="R121" s="1"/>
      <c r="S121" s="1"/>
    </row>
    <row r="122" spans="18:19" x14ac:dyDescent="0.25">
      <c r="R122" s="1"/>
      <c r="S122" s="1"/>
    </row>
    <row r="123" spans="18:19" x14ac:dyDescent="0.25">
      <c r="R123" s="1"/>
      <c r="S123" s="1"/>
    </row>
    <row r="124" spans="18:19" x14ac:dyDescent="0.25">
      <c r="R124" s="1"/>
      <c r="S124" s="1"/>
    </row>
    <row r="125" spans="18:19" x14ac:dyDescent="0.25">
      <c r="R125" s="1"/>
      <c r="S125" s="1"/>
    </row>
    <row r="126" spans="18:19" x14ac:dyDescent="0.25">
      <c r="R126" s="1"/>
      <c r="S126" s="1"/>
    </row>
    <row r="127" spans="18:19" x14ac:dyDescent="0.25">
      <c r="R127" s="1"/>
      <c r="S127" s="1"/>
    </row>
    <row r="128" spans="18:19" x14ac:dyDescent="0.25">
      <c r="R128" s="1"/>
      <c r="S128" s="1"/>
    </row>
    <row r="129" spans="18:19" x14ac:dyDescent="0.25">
      <c r="R129" s="1"/>
      <c r="S129" s="1"/>
    </row>
    <row r="130" spans="18:19" x14ac:dyDescent="0.25">
      <c r="R130" s="1"/>
      <c r="S130" s="1"/>
    </row>
    <row r="131" spans="18:19" x14ac:dyDescent="0.25">
      <c r="R131" s="1"/>
      <c r="S131" s="1"/>
    </row>
    <row r="132" spans="18:19" x14ac:dyDescent="0.25">
      <c r="R132" s="1"/>
      <c r="S132" s="1"/>
    </row>
    <row r="133" spans="18:19" x14ac:dyDescent="0.25">
      <c r="R133" s="1"/>
      <c r="S133" s="1"/>
    </row>
    <row r="134" spans="18:19" x14ac:dyDescent="0.25">
      <c r="R134" s="1"/>
      <c r="S134" s="1"/>
    </row>
    <row r="135" spans="18:19" x14ac:dyDescent="0.25">
      <c r="R135" s="1"/>
      <c r="S135" s="1"/>
    </row>
    <row r="136" spans="18:19" x14ac:dyDescent="0.25">
      <c r="R136" s="1"/>
      <c r="S136" s="1"/>
    </row>
    <row r="137" spans="18:19" x14ac:dyDescent="0.25">
      <c r="R137" s="1"/>
      <c r="S137" s="1"/>
    </row>
    <row r="138" spans="18:19" x14ac:dyDescent="0.25">
      <c r="R138" s="1"/>
      <c r="S138" s="1"/>
    </row>
    <row r="139" spans="18:19" x14ac:dyDescent="0.25">
      <c r="R139" s="1"/>
      <c r="S139" s="1"/>
    </row>
    <row r="140" spans="18:19" x14ac:dyDescent="0.25">
      <c r="R140" s="1"/>
      <c r="S140" s="1"/>
    </row>
    <row r="141" spans="18:19" x14ac:dyDescent="0.25">
      <c r="R141" s="1"/>
      <c r="S141" s="1"/>
    </row>
    <row r="142" spans="18:19" x14ac:dyDescent="0.25">
      <c r="R142" s="1"/>
      <c r="S142" s="1"/>
    </row>
    <row r="143" spans="18:19" x14ac:dyDescent="0.25">
      <c r="R143" s="1"/>
      <c r="S143" s="1"/>
    </row>
    <row r="144" spans="18:19" x14ac:dyDescent="0.25">
      <c r="R144" s="1"/>
      <c r="S144" s="1"/>
    </row>
    <row r="145" spans="18:19" x14ac:dyDescent="0.25">
      <c r="R145" s="1"/>
      <c r="S145" s="1"/>
    </row>
    <row r="146" spans="18:19" x14ac:dyDescent="0.25">
      <c r="R146" s="1"/>
      <c r="S146" s="1"/>
    </row>
    <row r="147" spans="18:19" x14ac:dyDescent="0.25">
      <c r="R147" s="1"/>
      <c r="S147" s="1"/>
    </row>
    <row r="148" spans="18:19" x14ac:dyDescent="0.25">
      <c r="R148" s="1"/>
      <c r="S148" s="1"/>
    </row>
    <row r="149" spans="18:19" x14ac:dyDescent="0.25">
      <c r="R149" s="1"/>
      <c r="S149" s="1"/>
    </row>
    <row r="150" spans="18:19" x14ac:dyDescent="0.25">
      <c r="R150" s="1"/>
      <c r="S150" s="1"/>
    </row>
    <row r="151" spans="18:19" x14ac:dyDescent="0.25">
      <c r="R151" s="1"/>
      <c r="S151" s="1"/>
    </row>
    <row r="152" spans="18:19" x14ac:dyDescent="0.25">
      <c r="R152" s="1"/>
      <c r="S152" s="1"/>
    </row>
    <row r="153" spans="18:19" x14ac:dyDescent="0.25">
      <c r="R153" s="1"/>
      <c r="S153" s="1"/>
    </row>
    <row r="154" spans="18:19" x14ac:dyDescent="0.25">
      <c r="R154" s="1"/>
      <c r="S154" s="1"/>
    </row>
    <row r="155" spans="18:19" x14ac:dyDescent="0.25">
      <c r="R155" s="1"/>
      <c r="S155" s="1"/>
    </row>
    <row r="156" spans="18:19" x14ac:dyDescent="0.25">
      <c r="R156" s="1"/>
      <c r="S156" s="1"/>
    </row>
    <row r="157" spans="18:19" x14ac:dyDescent="0.25">
      <c r="R157" s="1"/>
      <c r="S157" s="1"/>
    </row>
    <row r="158" spans="18:19" x14ac:dyDescent="0.25">
      <c r="R158" s="1"/>
      <c r="S158" s="1"/>
    </row>
    <row r="159" spans="18:19" x14ac:dyDescent="0.25">
      <c r="R159" s="1"/>
      <c r="S159" s="1"/>
    </row>
    <row r="160" spans="18:19" x14ac:dyDescent="0.25">
      <c r="R160" s="1"/>
      <c r="S160" s="1"/>
    </row>
    <row r="161" spans="18:19" x14ac:dyDescent="0.25">
      <c r="R161" s="1"/>
      <c r="S161" s="1"/>
    </row>
    <row r="162" spans="18:19" x14ac:dyDescent="0.25">
      <c r="R162" s="1"/>
      <c r="S162" s="1"/>
    </row>
    <row r="163" spans="18:19" x14ac:dyDescent="0.25">
      <c r="R163" s="1"/>
      <c r="S163" s="1"/>
    </row>
    <row r="164" spans="18:19" x14ac:dyDescent="0.25">
      <c r="R164" s="1"/>
      <c r="S164" s="1"/>
    </row>
    <row r="165" spans="18:19" x14ac:dyDescent="0.25">
      <c r="R165" s="1"/>
      <c r="S165" s="1"/>
    </row>
    <row r="166" spans="18:19" x14ac:dyDescent="0.25">
      <c r="R166" s="1"/>
      <c r="S166" s="1"/>
    </row>
    <row r="167" spans="18:19" x14ac:dyDescent="0.25">
      <c r="R167" s="1"/>
      <c r="S167" s="1"/>
    </row>
    <row r="168" spans="18:19" x14ac:dyDescent="0.25">
      <c r="R168" s="1"/>
      <c r="S168" s="1"/>
    </row>
    <row r="169" spans="18:19" x14ac:dyDescent="0.25">
      <c r="R169" s="1"/>
      <c r="S169" s="1"/>
    </row>
    <row r="170" spans="18:19" x14ac:dyDescent="0.25">
      <c r="R170" s="1"/>
      <c r="S170" s="1"/>
    </row>
    <row r="171" spans="18:19" x14ac:dyDescent="0.25">
      <c r="R171" s="1"/>
      <c r="S171" s="1"/>
    </row>
    <row r="172" spans="18:19" x14ac:dyDescent="0.25">
      <c r="R172" s="1"/>
      <c r="S172" s="1"/>
    </row>
    <row r="173" spans="18:19" x14ac:dyDescent="0.25">
      <c r="R173" s="1"/>
      <c r="S173" s="1"/>
    </row>
    <row r="174" spans="18:19" x14ac:dyDescent="0.25">
      <c r="R174" s="1"/>
      <c r="S174" s="1"/>
    </row>
    <row r="175" spans="18:19" x14ac:dyDescent="0.25">
      <c r="R175" s="1"/>
      <c r="S175" s="1"/>
    </row>
    <row r="176" spans="18:19" x14ac:dyDescent="0.25">
      <c r="R176" s="1"/>
      <c r="S176" s="1"/>
    </row>
    <row r="177" spans="18:19" x14ac:dyDescent="0.25">
      <c r="R177" s="1"/>
      <c r="S177" s="1"/>
    </row>
    <row r="178" spans="18:19" x14ac:dyDescent="0.25">
      <c r="R178" s="1"/>
      <c r="S178" s="1"/>
    </row>
    <row r="179" spans="18:19" x14ac:dyDescent="0.25">
      <c r="R179" s="1"/>
      <c r="S179" s="1"/>
    </row>
    <row r="180" spans="18:19" x14ac:dyDescent="0.25">
      <c r="R180" s="1"/>
      <c r="S180" s="1"/>
    </row>
    <row r="181" spans="18:19" x14ac:dyDescent="0.25">
      <c r="R181" s="1"/>
      <c r="S181" s="1"/>
    </row>
    <row r="182" spans="18:19" x14ac:dyDescent="0.25">
      <c r="R182" s="1"/>
      <c r="S182" s="1"/>
    </row>
    <row r="183" spans="18:19" x14ac:dyDescent="0.25">
      <c r="R183" s="1"/>
      <c r="S183" s="1"/>
    </row>
    <row r="184" spans="18:19" x14ac:dyDescent="0.25">
      <c r="R184" s="1"/>
      <c r="S184" s="1"/>
    </row>
    <row r="185" spans="18:19" x14ac:dyDescent="0.25">
      <c r="R185" s="1"/>
      <c r="S185" s="1"/>
    </row>
    <row r="186" spans="18:19" x14ac:dyDescent="0.25">
      <c r="R186" s="1"/>
      <c r="S186" s="1"/>
    </row>
    <row r="187" spans="18:19" x14ac:dyDescent="0.25">
      <c r="R187" s="1"/>
      <c r="S187" s="1"/>
    </row>
    <row r="188" spans="18:19" x14ac:dyDescent="0.25">
      <c r="R188" s="1"/>
      <c r="S188" s="1"/>
    </row>
    <row r="189" spans="18:19" x14ac:dyDescent="0.25">
      <c r="R189" s="1"/>
      <c r="S189" s="1"/>
    </row>
    <row r="190" spans="18:19" x14ac:dyDescent="0.25">
      <c r="R190" s="1"/>
      <c r="S190" s="1"/>
    </row>
    <row r="191" spans="18:19" x14ac:dyDescent="0.25">
      <c r="R191" s="1"/>
      <c r="S191" s="1"/>
    </row>
    <row r="192" spans="18:19" x14ac:dyDescent="0.25">
      <c r="R192" s="1"/>
      <c r="S192" s="1"/>
    </row>
    <row r="193" spans="18:19" x14ac:dyDescent="0.25">
      <c r="R193" s="1"/>
      <c r="S193" s="1"/>
    </row>
    <row r="194" spans="18:19" x14ac:dyDescent="0.25">
      <c r="R194" s="1"/>
      <c r="S194" s="1"/>
    </row>
    <row r="195" spans="18:19" x14ac:dyDescent="0.25">
      <c r="R195" s="1"/>
      <c r="S195" s="1"/>
    </row>
    <row r="196" spans="18:19" x14ac:dyDescent="0.25">
      <c r="R196" s="1"/>
      <c r="S196" s="1"/>
    </row>
    <row r="197" spans="18:19" x14ac:dyDescent="0.25">
      <c r="R197" s="1"/>
      <c r="S197" s="1"/>
    </row>
    <row r="198" spans="18:19" x14ac:dyDescent="0.25">
      <c r="R198" s="1"/>
      <c r="S198" s="1"/>
    </row>
    <row r="199" spans="18:19" x14ac:dyDescent="0.25">
      <c r="R199" s="1"/>
      <c r="S199" s="1"/>
    </row>
    <row r="200" spans="18:19" x14ac:dyDescent="0.25">
      <c r="R200" s="1"/>
      <c r="S200" s="1"/>
    </row>
    <row r="201" spans="18:19" x14ac:dyDescent="0.25">
      <c r="R201" s="1"/>
      <c r="S201" s="1"/>
    </row>
    <row r="202" spans="18:19" x14ac:dyDescent="0.25">
      <c r="R202" s="1"/>
      <c r="S202" s="1"/>
    </row>
    <row r="203" spans="18:19" x14ac:dyDescent="0.25">
      <c r="R203" s="1"/>
      <c r="S203" s="1"/>
    </row>
    <row r="204" spans="18:19" x14ac:dyDescent="0.25">
      <c r="R204" s="1"/>
      <c r="S204" s="1"/>
    </row>
    <row r="205" spans="18:19" x14ac:dyDescent="0.25">
      <c r="R205" s="1"/>
      <c r="S205" s="1"/>
    </row>
    <row r="206" spans="18:19" x14ac:dyDescent="0.25">
      <c r="R206" s="1"/>
      <c r="S206" s="1"/>
    </row>
    <row r="207" spans="18:19" x14ac:dyDescent="0.25">
      <c r="R207" s="1"/>
      <c r="S207" s="1"/>
    </row>
    <row r="208" spans="18:19" x14ac:dyDescent="0.25">
      <c r="R208" s="1"/>
      <c r="S208" s="1"/>
    </row>
    <row r="209" spans="18:19" x14ac:dyDescent="0.25">
      <c r="R209" s="1"/>
      <c r="S209" s="1"/>
    </row>
    <row r="210" spans="18:19" x14ac:dyDescent="0.25">
      <c r="R210" s="1"/>
      <c r="S210" s="1"/>
    </row>
    <row r="211" spans="18:19" x14ac:dyDescent="0.25">
      <c r="R211" s="1"/>
      <c r="S211" s="1"/>
    </row>
    <row r="212" spans="18:19" x14ac:dyDescent="0.25">
      <c r="R212" s="1"/>
      <c r="S212" s="1"/>
    </row>
  </sheetData>
  <customSheetViews>
    <customSheetView guid="{B6ED9F5D-61BD-40D6-902A-409318D15853}" scale="75" showRuler="0">
      <selection activeCell="CE33" sqref="CE33"/>
      <pageMargins left="0" right="0" top="0.98425196850393704" bottom="0.98425196850393704" header="0.51181102362204722" footer="0.51181102362204722"/>
      <pageSetup scale="19" orientation="landscape" horizontalDpi="4294967293" verticalDpi="300" r:id="rId1"/>
      <headerFooter alignWithMargins="0"/>
    </customSheetView>
  </customSheetViews>
  <mergeCells count="37">
    <mergeCell ref="H74:I74"/>
    <mergeCell ref="H75:I75"/>
    <mergeCell ref="H70:I70"/>
    <mergeCell ref="H71:I71"/>
    <mergeCell ref="H72:I72"/>
    <mergeCell ref="H73:I73"/>
    <mergeCell ref="H80:I80"/>
    <mergeCell ref="H76:I76"/>
    <mergeCell ref="H77:I77"/>
    <mergeCell ref="H78:I78"/>
    <mergeCell ref="H79:I79"/>
    <mergeCell ref="H67:I67"/>
    <mergeCell ref="H66:I66"/>
    <mergeCell ref="H69:I69"/>
    <mergeCell ref="H68:I68"/>
    <mergeCell ref="H61:I61"/>
    <mergeCell ref="H62:I62"/>
    <mergeCell ref="H65:I65"/>
    <mergeCell ref="D45:F45"/>
    <mergeCell ref="H56:I56"/>
    <mergeCell ref="H57:I57"/>
    <mergeCell ref="H59:I59"/>
    <mergeCell ref="H64:I64"/>
    <mergeCell ref="H63:I63"/>
    <mergeCell ref="H54:I54"/>
    <mergeCell ref="H53:I53"/>
    <mergeCell ref="H60:I60"/>
    <mergeCell ref="H50:I50"/>
    <mergeCell ref="H51:I51"/>
    <mergeCell ref="D46:F46"/>
    <mergeCell ref="H55:I55"/>
    <mergeCell ref="H58:I58"/>
    <mergeCell ref="H52:I52"/>
    <mergeCell ref="G2:L2"/>
    <mergeCell ref="M2:N2"/>
    <mergeCell ref="P2:Q2"/>
    <mergeCell ref="O45:P45"/>
  </mergeCells>
  <phoneticPr fontId="0" type="noConversion"/>
  <pageMargins left="0" right="0" top="0.98425196850393704" bottom="0.98425196850393704" header="0.51181102362204722" footer="0.51181102362204722"/>
  <pageSetup scale="19" orientation="landscape" horizontalDpi="4294967293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topLeftCell="J1" zoomScale="75" workbookViewId="0">
      <selection activeCell="T4" sqref="T4"/>
    </sheetView>
  </sheetViews>
  <sheetFormatPr baseColWidth="10" defaultRowHeight="18" x14ac:dyDescent="0.25"/>
  <cols>
    <col min="1" max="1" width="16.28515625" style="1" customWidth="1"/>
    <col min="2" max="2" width="4.7109375" style="1" customWidth="1"/>
    <col min="3" max="3" width="8.42578125" style="1" customWidth="1"/>
    <col min="4" max="4" width="8" style="1" customWidth="1"/>
    <col min="5" max="6" width="5.85546875" style="1" customWidth="1"/>
    <col min="7" max="7" width="6.5703125" style="1" customWidth="1"/>
    <col min="8" max="8" width="8.7109375" style="1" customWidth="1"/>
    <col min="9" max="9" width="6.42578125" style="1" customWidth="1"/>
    <col min="10" max="10" width="18.140625" style="1" customWidth="1"/>
    <col min="11" max="11" width="11.85546875" style="1" customWidth="1"/>
    <col min="12" max="12" width="9.85546875" style="1" customWidth="1"/>
    <col min="13" max="13" width="12.5703125" style="1" customWidth="1"/>
    <col min="14" max="14" width="9.7109375" style="1" bestFit="1" customWidth="1"/>
    <col min="15" max="15" width="13.5703125" style="1" customWidth="1"/>
    <col min="16" max="16" width="12.85546875" style="1" customWidth="1"/>
    <col min="17" max="17" width="8.7109375" style="197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7"/>
      <c r="P1" s="15"/>
      <c r="Q1" s="184"/>
    </row>
    <row r="2" spans="1:17" ht="36" customHeight="1" x14ac:dyDescent="0.25">
      <c r="A2" s="21"/>
      <c r="B2" s="2"/>
      <c r="C2" s="3"/>
      <c r="D2" s="3"/>
      <c r="E2" s="3"/>
      <c r="F2" s="3"/>
      <c r="G2" s="173" t="s">
        <v>28</v>
      </c>
      <c r="H2" s="174"/>
      <c r="I2" s="174"/>
      <c r="J2" s="174"/>
      <c r="K2" s="174"/>
      <c r="L2" s="175"/>
      <c r="M2" s="166" t="s">
        <v>27</v>
      </c>
      <c r="N2" s="167"/>
      <c r="O2" s="35" t="s">
        <v>33</v>
      </c>
      <c r="P2" s="168" t="s">
        <v>35</v>
      </c>
      <c r="Q2" s="169"/>
    </row>
    <row r="3" spans="1:17" ht="96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185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186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5">
        <v>9</v>
      </c>
      <c r="K5" s="54">
        <v>10</v>
      </c>
      <c r="L5" s="33">
        <v>11</v>
      </c>
      <c r="M5" s="32">
        <v>12</v>
      </c>
      <c r="N5" s="32">
        <v>13</v>
      </c>
      <c r="O5" s="56">
        <v>14</v>
      </c>
      <c r="P5" s="55">
        <v>15</v>
      </c>
      <c r="Q5" s="187">
        <v>16</v>
      </c>
    </row>
    <row r="6" spans="1:17" x14ac:dyDescent="0.25">
      <c r="A6" s="39" t="s">
        <v>16</v>
      </c>
      <c r="B6" s="6">
        <v>1</v>
      </c>
      <c r="C6" s="24" t="s">
        <v>47</v>
      </c>
      <c r="D6" s="124">
        <v>0.29166666666666669</v>
      </c>
      <c r="E6" s="102">
        <v>1</v>
      </c>
      <c r="F6" s="106">
        <v>-1</v>
      </c>
      <c r="G6" s="107">
        <v>14</v>
      </c>
      <c r="H6" s="152">
        <v>7.7</v>
      </c>
      <c r="I6" s="106">
        <v>8</v>
      </c>
      <c r="J6" s="68">
        <v>19648654</v>
      </c>
      <c r="K6" s="75">
        <f>(J6-Feb_1!J34-Feb_1!J33)*(IF(E6=1,1,0)+IF(E6=2,1,0)+IF(E6=5,1,0))</f>
        <v>7214</v>
      </c>
      <c r="L6" s="76">
        <f>(J6-Feb_1!J34)*(IF(E6=3,1,0)+IF(E6=4,1,0)+IF(E6=6,1,0)+IF(E6=7,1,0))</f>
        <v>0</v>
      </c>
      <c r="M6" s="71">
        <v>192425</v>
      </c>
      <c r="N6" s="78">
        <v>3375</v>
      </c>
      <c r="O6" s="73">
        <f>K6+L6+N6</f>
        <v>10589</v>
      </c>
      <c r="P6" s="68">
        <v>6199713</v>
      </c>
      <c r="Q6" s="189">
        <v>11351</v>
      </c>
    </row>
    <row r="7" spans="1:17" x14ac:dyDescent="0.25">
      <c r="A7" s="39" t="s">
        <v>17</v>
      </c>
      <c r="B7" s="8">
        <v>2</v>
      </c>
      <c r="C7" s="24" t="s">
        <v>48</v>
      </c>
      <c r="D7" s="124">
        <v>0.29166666666666669</v>
      </c>
      <c r="E7" s="103">
        <v>1</v>
      </c>
      <c r="F7" s="109">
        <v>4</v>
      </c>
      <c r="G7" s="110">
        <v>14</v>
      </c>
      <c r="H7" s="111">
        <v>7.7</v>
      </c>
      <c r="I7" s="109">
        <v>8</v>
      </c>
      <c r="J7" s="74">
        <v>19655115</v>
      </c>
      <c r="K7" s="75">
        <f>(J7-J6)*(IF(E7=1,1,0)+IF(E7=2,1,0)+IF(E7=5,1,0))</f>
        <v>6461</v>
      </c>
      <c r="L7" s="76">
        <f>(J7-J6)*(IF(E7=3,1,0)+IF(E7=4,1,0)+IF(E7=6,1,0)+IF(E7=7,1,0))</f>
        <v>0</v>
      </c>
      <c r="M7" s="77">
        <v>195624</v>
      </c>
      <c r="N7" s="78">
        <f>M7-M6</f>
        <v>3199</v>
      </c>
      <c r="O7" s="79">
        <f>K7+L7+N7</f>
        <v>9660</v>
      </c>
      <c r="P7" s="74">
        <v>6210140</v>
      </c>
      <c r="Q7" s="189">
        <f>P7-P6</f>
        <v>10427</v>
      </c>
    </row>
    <row r="8" spans="1:17" x14ac:dyDescent="0.25">
      <c r="A8" s="39" t="s">
        <v>18</v>
      </c>
      <c r="B8" s="8">
        <v>3</v>
      </c>
      <c r="C8" s="24" t="s">
        <v>49</v>
      </c>
      <c r="D8" s="124">
        <v>0.29166666666666669</v>
      </c>
      <c r="E8" s="103">
        <v>1</v>
      </c>
      <c r="F8" s="109">
        <v>1</v>
      </c>
      <c r="G8" s="110">
        <v>15</v>
      </c>
      <c r="H8" s="111">
        <v>7.3</v>
      </c>
      <c r="I8" s="109">
        <v>7.9</v>
      </c>
      <c r="J8" s="74">
        <v>19661382</v>
      </c>
      <c r="K8" s="75">
        <f t="shared" ref="K8:K36" si="0">(J8-J7)*(IF(E8=1,1,0)+IF(E8=2,1,0)+IF(E8=5,1,0))</f>
        <v>6267</v>
      </c>
      <c r="L8" s="76">
        <f t="shared" ref="L8:L36" si="1">(J8-J7)*(IF(E8=3,1,0)+IF(E8=4,1,0)+IF(E8=6,1,0)+IF(E8=7,1,0))</f>
        <v>0</v>
      </c>
      <c r="M8" s="77">
        <v>198815</v>
      </c>
      <c r="N8" s="78">
        <f t="shared" ref="N8:N36" si="2">M8-M7</f>
        <v>3191</v>
      </c>
      <c r="O8" s="79">
        <f t="shared" ref="O8:O36" si="3">K8+L8+N8</f>
        <v>9458</v>
      </c>
      <c r="P8" s="74">
        <v>6219908</v>
      </c>
      <c r="Q8" s="189">
        <f t="shared" ref="Q8:Q36" si="4">P8-P7</f>
        <v>9768</v>
      </c>
    </row>
    <row r="9" spans="1:17" x14ac:dyDescent="0.25">
      <c r="A9" s="39" t="s">
        <v>19</v>
      </c>
      <c r="B9" s="8">
        <v>4</v>
      </c>
      <c r="C9" s="24" t="s">
        <v>50</v>
      </c>
      <c r="D9" s="124">
        <v>0.29166666666666669</v>
      </c>
      <c r="E9" s="103">
        <v>1</v>
      </c>
      <c r="F9" s="109">
        <v>2</v>
      </c>
      <c r="G9" s="110">
        <v>15</v>
      </c>
      <c r="H9" s="111">
        <v>7.3</v>
      </c>
      <c r="I9" s="109">
        <v>7.9</v>
      </c>
      <c r="J9" s="74">
        <v>19668280</v>
      </c>
      <c r="K9" s="75">
        <f t="shared" si="0"/>
        <v>6898</v>
      </c>
      <c r="L9" s="76">
        <f t="shared" si="1"/>
        <v>0</v>
      </c>
      <c r="M9" s="77">
        <v>202141</v>
      </c>
      <c r="N9" s="78">
        <f t="shared" si="2"/>
        <v>3326</v>
      </c>
      <c r="O9" s="79">
        <f t="shared" si="3"/>
        <v>10224</v>
      </c>
      <c r="P9" s="74">
        <v>6231049</v>
      </c>
      <c r="Q9" s="189">
        <f t="shared" si="4"/>
        <v>11141</v>
      </c>
    </row>
    <row r="10" spans="1:17" x14ac:dyDescent="0.25">
      <c r="A10" s="39" t="s">
        <v>20</v>
      </c>
      <c r="B10" s="8">
        <v>5</v>
      </c>
      <c r="C10" s="24" t="s">
        <v>51</v>
      </c>
      <c r="D10" s="124">
        <v>0.29166666666666669</v>
      </c>
      <c r="E10" s="103">
        <v>3</v>
      </c>
      <c r="F10" s="109">
        <v>3</v>
      </c>
      <c r="G10" s="110">
        <v>15</v>
      </c>
      <c r="H10" s="111">
        <v>7.3</v>
      </c>
      <c r="I10" s="109">
        <v>7.9</v>
      </c>
      <c r="J10" s="74">
        <v>19674992</v>
      </c>
      <c r="K10" s="75">
        <f>(J10-J9)*(IF(E10=1,1,0)+IF(E10=2,1,0)+IF(E10=5,1,0))</f>
        <v>0</v>
      </c>
      <c r="L10" s="76">
        <f t="shared" si="1"/>
        <v>6712</v>
      </c>
      <c r="M10" s="74">
        <v>205405</v>
      </c>
      <c r="N10" s="78">
        <f t="shared" si="2"/>
        <v>3264</v>
      </c>
      <c r="O10" s="79">
        <f t="shared" si="3"/>
        <v>9976</v>
      </c>
      <c r="P10" s="74">
        <v>6241789</v>
      </c>
      <c r="Q10" s="189">
        <f t="shared" si="4"/>
        <v>10740</v>
      </c>
    </row>
    <row r="11" spans="1:17" x14ac:dyDescent="0.25">
      <c r="A11" s="39" t="s">
        <v>21</v>
      </c>
      <c r="B11" s="8">
        <v>6</v>
      </c>
      <c r="C11" s="24" t="s">
        <v>52</v>
      </c>
      <c r="D11" s="124">
        <v>0.29166666666666669</v>
      </c>
      <c r="E11" s="103">
        <v>7</v>
      </c>
      <c r="F11" s="109">
        <v>-1</v>
      </c>
      <c r="G11" s="110">
        <v>15</v>
      </c>
      <c r="H11" s="111">
        <v>7.3</v>
      </c>
      <c r="I11" s="109">
        <v>7.7</v>
      </c>
      <c r="J11" s="74">
        <v>19683018</v>
      </c>
      <c r="K11" s="75">
        <f t="shared" si="0"/>
        <v>0</v>
      </c>
      <c r="L11" s="76">
        <f t="shared" si="1"/>
        <v>8026</v>
      </c>
      <c r="M11" s="77">
        <v>208687</v>
      </c>
      <c r="N11" s="78">
        <f t="shared" si="2"/>
        <v>3282</v>
      </c>
      <c r="O11" s="79">
        <f t="shared" si="3"/>
        <v>11308</v>
      </c>
      <c r="P11" s="74">
        <v>6254172</v>
      </c>
      <c r="Q11" s="189">
        <f t="shared" si="4"/>
        <v>12383</v>
      </c>
    </row>
    <row r="12" spans="1:17" x14ac:dyDescent="0.25">
      <c r="A12" s="39" t="s">
        <v>36</v>
      </c>
      <c r="B12" s="8">
        <v>7</v>
      </c>
      <c r="C12" s="24" t="s">
        <v>53</v>
      </c>
      <c r="D12" s="124">
        <v>0.29166666666666669</v>
      </c>
      <c r="E12" s="103">
        <v>1</v>
      </c>
      <c r="F12" s="109">
        <v>1</v>
      </c>
      <c r="G12" s="110">
        <v>15</v>
      </c>
      <c r="H12" s="111">
        <v>7.2</v>
      </c>
      <c r="I12" s="109">
        <v>7.9</v>
      </c>
      <c r="J12" s="74">
        <v>19690882</v>
      </c>
      <c r="K12" s="75">
        <f t="shared" si="0"/>
        <v>7864</v>
      </c>
      <c r="L12" s="76">
        <f t="shared" si="1"/>
        <v>0</v>
      </c>
      <c r="M12" s="77">
        <v>211947</v>
      </c>
      <c r="N12" s="78">
        <f t="shared" si="2"/>
        <v>3260</v>
      </c>
      <c r="O12" s="79">
        <f t="shared" si="3"/>
        <v>11124</v>
      </c>
      <c r="P12" s="74">
        <v>6266362</v>
      </c>
      <c r="Q12" s="189">
        <f t="shared" si="4"/>
        <v>12190</v>
      </c>
    </row>
    <row r="13" spans="1:17" x14ac:dyDescent="0.25">
      <c r="A13" s="21"/>
      <c r="B13" s="8">
        <v>8</v>
      </c>
      <c r="C13" s="24" t="s">
        <v>47</v>
      </c>
      <c r="D13" s="124">
        <v>0.29166666666666669</v>
      </c>
      <c r="E13" s="103">
        <v>1</v>
      </c>
      <c r="F13" s="109">
        <v>1</v>
      </c>
      <c r="G13" s="110">
        <v>15</v>
      </c>
      <c r="H13" s="111">
        <v>7.6</v>
      </c>
      <c r="I13" s="109">
        <v>8</v>
      </c>
      <c r="J13" s="74">
        <v>19697975</v>
      </c>
      <c r="K13" s="75">
        <f t="shared" si="0"/>
        <v>7093</v>
      </c>
      <c r="L13" s="76">
        <f t="shared" si="1"/>
        <v>0</v>
      </c>
      <c r="M13" s="77">
        <v>215221</v>
      </c>
      <c r="N13" s="78">
        <f t="shared" si="2"/>
        <v>3274</v>
      </c>
      <c r="O13" s="79">
        <f t="shared" si="3"/>
        <v>10367</v>
      </c>
      <c r="P13" s="74">
        <v>6277629</v>
      </c>
      <c r="Q13" s="189">
        <f t="shared" si="4"/>
        <v>11267</v>
      </c>
    </row>
    <row r="14" spans="1:17" x14ac:dyDescent="0.25">
      <c r="A14" s="21"/>
      <c r="B14" s="8">
        <v>9</v>
      </c>
      <c r="C14" s="24" t="s">
        <v>48</v>
      </c>
      <c r="D14" s="124">
        <v>0.29166666666666669</v>
      </c>
      <c r="E14" s="103">
        <v>1</v>
      </c>
      <c r="F14" s="109">
        <v>1</v>
      </c>
      <c r="G14" s="110">
        <v>15</v>
      </c>
      <c r="H14" s="111">
        <v>7.5</v>
      </c>
      <c r="I14" s="109">
        <v>8</v>
      </c>
      <c r="J14" s="74">
        <v>19704526</v>
      </c>
      <c r="K14" s="75">
        <f t="shared" si="0"/>
        <v>6551</v>
      </c>
      <c r="L14" s="76">
        <f t="shared" si="1"/>
        <v>0</v>
      </c>
      <c r="M14" s="77">
        <v>218491</v>
      </c>
      <c r="N14" s="78">
        <f t="shared" si="2"/>
        <v>3270</v>
      </c>
      <c r="O14" s="79">
        <f t="shared" si="3"/>
        <v>9821</v>
      </c>
      <c r="P14" s="74">
        <v>6288119</v>
      </c>
      <c r="Q14" s="189">
        <f t="shared" si="4"/>
        <v>10490</v>
      </c>
    </row>
    <row r="15" spans="1:17" x14ac:dyDescent="0.25">
      <c r="A15" s="21"/>
      <c r="B15" s="8">
        <v>10</v>
      </c>
      <c r="C15" s="24" t="s">
        <v>49</v>
      </c>
      <c r="D15" s="124">
        <v>0.29166666666666669</v>
      </c>
      <c r="E15" s="103">
        <v>1</v>
      </c>
      <c r="F15" s="109">
        <v>3</v>
      </c>
      <c r="G15" s="110">
        <v>15</v>
      </c>
      <c r="H15" s="111">
        <v>7.4</v>
      </c>
      <c r="I15" s="109">
        <v>7.9</v>
      </c>
      <c r="J15" s="74">
        <v>19711329</v>
      </c>
      <c r="K15" s="75">
        <f t="shared" si="0"/>
        <v>6803</v>
      </c>
      <c r="L15" s="76">
        <f t="shared" si="1"/>
        <v>0</v>
      </c>
      <c r="M15" s="77">
        <v>221795</v>
      </c>
      <c r="N15" s="78">
        <f t="shared" si="2"/>
        <v>3304</v>
      </c>
      <c r="O15" s="79">
        <f t="shared" si="3"/>
        <v>10107</v>
      </c>
      <c r="P15" s="74">
        <v>6299003</v>
      </c>
      <c r="Q15" s="189">
        <f t="shared" si="4"/>
        <v>10884</v>
      </c>
    </row>
    <row r="16" spans="1:17" x14ac:dyDescent="0.25">
      <c r="A16" s="21"/>
      <c r="B16" s="8">
        <v>11</v>
      </c>
      <c r="C16" s="24" t="s">
        <v>50</v>
      </c>
      <c r="D16" s="124">
        <v>0.29166666666666669</v>
      </c>
      <c r="E16" s="103">
        <v>1</v>
      </c>
      <c r="F16" s="109">
        <v>0</v>
      </c>
      <c r="G16" s="110">
        <v>15</v>
      </c>
      <c r="H16" s="111">
        <v>7.1</v>
      </c>
      <c r="I16" s="109">
        <v>7.7</v>
      </c>
      <c r="J16" s="74">
        <v>19719446</v>
      </c>
      <c r="K16" s="75">
        <f t="shared" si="0"/>
        <v>8117</v>
      </c>
      <c r="L16" s="76">
        <f t="shared" si="1"/>
        <v>0</v>
      </c>
      <c r="M16" s="77">
        <v>225127</v>
      </c>
      <c r="N16" s="78">
        <f t="shared" si="2"/>
        <v>3332</v>
      </c>
      <c r="O16" s="79">
        <f t="shared" si="3"/>
        <v>11449</v>
      </c>
      <c r="P16" s="74">
        <v>6311649</v>
      </c>
      <c r="Q16" s="189">
        <f t="shared" si="4"/>
        <v>12646</v>
      </c>
    </row>
    <row r="17" spans="1:17" x14ac:dyDescent="0.25">
      <c r="A17" s="21"/>
      <c r="B17" s="8">
        <v>12</v>
      </c>
      <c r="C17" s="24" t="s">
        <v>51</v>
      </c>
      <c r="D17" s="124">
        <v>0.29166666666666669</v>
      </c>
      <c r="E17" s="103">
        <v>1</v>
      </c>
      <c r="F17" s="109">
        <v>3</v>
      </c>
      <c r="G17" s="110">
        <v>15</v>
      </c>
      <c r="H17" s="111">
        <v>6.6</v>
      </c>
      <c r="I17" s="109">
        <v>7.7</v>
      </c>
      <c r="J17" s="74">
        <v>19727407</v>
      </c>
      <c r="K17" s="75">
        <f t="shared" si="0"/>
        <v>7961</v>
      </c>
      <c r="L17" s="76">
        <f t="shared" si="1"/>
        <v>0</v>
      </c>
      <c r="M17" s="77">
        <v>228403</v>
      </c>
      <c r="N17" s="78">
        <f t="shared" si="2"/>
        <v>3276</v>
      </c>
      <c r="O17" s="79">
        <f t="shared" si="3"/>
        <v>11237</v>
      </c>
      <c r="P17" s="74">
        <v>6324172</v>
      </c>
      <c r="Q17" s="189">
        <f t="shared" si="4"/>
        <v>12523</v>
      </c>
    </row>
    <row r="18" spans="1:17" x14ac:dyDescent="0.25">
      <c r="A18" s="21"/>
      <c r="B18" s="8">
        <v>13</v>
      </c>
      <c r="C18" s="24" t="s">
        <v>52</v>
      </c>
      <c r="D18" s="124">
        <v>0.29166666666666669</v>
      </c>
      <c r="E18" s="103">
        <v>1</v>
      </c>
      <c r="F18" s="109">
        <v>2</v>
      </c>
      <c r="G18" s="110">
        <v>15</v>
      </c>
      <c r="H18" s="111">
        <v>7.3</v>
      </c>
      <c r="I18" s="109">
        <v>7.7</v>
      </c>
      <c r="J18" s="74">
        <v>19735399</v>
      </c>
      <c r="K18" s="75">
        <f t="shared" si="0"/>
        <v>7992</v>
      </c>
      <c r="L18" s="76">
        <f t="shared" si="1"/>
        <v>0</v>
      </c>
      <c r="M18" s="77">
        <v>231969</v>
      </c>
      <c r="N18" s="78">
        <f t="shared" si="2"/>
        <v>3566</v>
      </c>
      <c r="O18" s="79">
        <f t="shared" si="3"/>
        <v>11558</v>
      </c>
      <c r="P18" s="74">
        <v>6336531</v>
      </c>
      <c r="Q18" s="189">
        <f t="shared" si="4"/>
        <v>12359</v>
      </c>
    </row>
    <row r="19" spans="1:17" x14ac:dyDescent="0.25">
      <c r="A19" s="21"/>
      <c r="B19" s="8">
        <v>14</v>
      </c>
      <c r="C19" s="24" t="s">
        <v>53</v>
      </c>
      <c r="D19" s="124">
        <v>0.29166666666666669</v>
      </c>
      <c r="E19" s="103">
        <v>1</v>
      </c>
      <c r="F19" s="109">
        <v>1</v>
      </c>
      <c r="G19" s="110">
        <v>15</v>
      </c>
      <c r="H19" s="111">
        <v>7.3</v>
      </c>
      <c r="I19" s="109">
        <v>7.9</v>
      </c>
      <c r="J19" s="74">
        <v>19743470</v>
      </c>
      <c r="K19" s="75">
        <f t="shared" si="0"/>
        <v>8071</v>
      </c>
      <c r="L19" s="76">
        <f t="shared" si="1"/>
        <v>0</v>
      </c>
      <c r="M19" s="77">
        <v>235658</v>
      </c>
      <c r="N19" s="78">
        <f t="shared" si="2"/>
        <v>3689</v>
      </c>
      <c r="O19" s="79">
        <f t="shared" si="3"/>
        <v>11760</v>
      </c>
      <c r="P19" s="74">
        <v>6348889</v>
      </c>
      <c r="Q19" s="189">
        <f t="shared" si="4"/>
        <v>12358</v>
      </c>
    </row>
    <row r="20" spans="1:17" x14ac:dyDescent="0.25">
      <c r="A20" s="21"/>
      <c r="B20" s="8">
        <v>15</v>
      </c>
      <c r="C20" s="24" t="s">
        <v>47</v>
      </c>
      <c r="D20" s="124">
        <v>0.29166666666666669</v>
      </c>
      <c r="E20" s="103">
        <v>1</v>
      </c>
      <c r="F20" s="109">
        <v>8</v>
      </c>
      <c r="G20" s="110">
        <v>15</v>
      </c>
      <c r="H20" s="111">
        <v>7.3</v>
      </c>
      <c r="I20" s="109">
        <v>7.9</v>
      </c>
      <c r="J20" s="74">
        <v>19751022</v>
      </c>
      <c r="K20" s="75">
        <f>(J20-J19)*(IF(E20=1,1,0)+IF(E20=2,1,0)+IF(E20=5,1,0))</f>
        <v>7552</v>
      </c>
      <c r="L20" s="76">
        <f>(J21-J19)*(IF(E20=3,1,0)+IF(E20=4,1,0)+IF(E20=6,1,0)+IF(E20=7,1,0))</f>
        <v>0</v>
      </c>
      <c r="M20" s="77">
        <v>239224</v>
      </c>
      <c r="N20" s="78">
        <f t="shared" si="2"/>
        <v>3566</v>
      </c>
      <c r="O20" s="79">
        <f t="shared" si="3"/>
        <v>11118</v>
      </c>
      <c r="P20" s="74">
        <v>6360674</v>
      </c>
      <c r="Q20" s="189">
        <f t="shared" si="4"/>
        <v>11785</v>
      </c>
    </row>
    <row r="21" spans="1:17" x14ac:dyDescent="0.25">
      <c r="A21" s="21"/>
      <c r="B21" s="8">
        <v>16</v>
      </c>
      <c r="C21" s="24" t="s">
        <v>48</v>
      </c>
      <c r="D21" s="124">
        <v>0.29166666666666669</v>
      </c>
      <c r="E21" s="103">
        <v>1</v>
      </c>
      <c r="F21" s="109">
        <v>7</v>
      </c>
      <c r="G21" s="110">
        <v>15</v>
      </c>
      <c r="H21" s="111">
        <v>7.6</v>
      </c>
      <c r="I21" s="109">
        <v>8</v>
      </c>
      <c r="J21" s="74">
        <v>19757602</v>
      </c>
      <c r="K21" s="75">
        <f>(J21-J20)*(IF(E21=1,1,0)+IF(E21=2,1,0)+IF(E21=5,1,0))</f>
        <v>6580</v>
      </c>
      <c r="L21" s="76">
        <f>(J22-J20)*(IF(E21=3,1,0)+IF(E21=4,1,0)+IF(E21=6,1,0)+IF(E21=7,1,0))</f>
        <v>0</v>
      </c>
      <c r="M21" s="77">
        <v>242982</v>
      </c>
      <c r="N21" s="78">
        <f t="shared" si="2"/>
        <v>3758</v>
      </c>
      <c r="O21" s="79">
        <f t="shared" si="3"/>
        <v>10338</v>
      </c>
      <c r="P21" s="74">
        <v>6371441</v>
      </c>
      <c r="Q21" s="189">
        <f t="shared" si="4"/>
        <v>10767</v>
      </c>
    </row>
    <row r="22" spans="1:17" x14ac:dyDescent="0.25">
      <c r="A22" s="21"/>
      <c r="B22" s="8">
        <v>17</v>
      </c>
      <c r="C22" s="24" t="s">
        <v>49</v>
      </c>
      <c r="D22" s="124">
        <v>0.29166666666666669</v>
      </c>
      <c r="E22" s="103">
        <v>1</v>
      </c>
      <c r="F22" s="109">
        <v>6</v>
      </c>
      <c r="G22" s="110">
        <v>15</v>
      </c>
      <c r="H22" s="111">
        <v>7.4</v>
      </c>
      <c r="I22" s="109">
        <v>7.8</v>
      </c>
      <c r="J22" s="74">
        <v>19764517</v>
      </c>
      <c r="K22" s="75">
        <f>(J22-J21)*(IF(E22=1,1,0)+IF(E22=2,1,0)+IF(E22=5,1,0))</f>
        <v>6915</v>
      </c>
      <c r="L22" s="76">
        <f>(J23-J21)*(IF(E22=3,1,0)+IF(E22=4,1,0)+IF(E22=6,1,0)+IF(E22=7,1,0))</f>
        <v>0</v>
      </c>
      <c r="M22" s="82">
        <v>246798</v>
      </c>
      <c r="N22" s="78">
        <f t="shared" si="2"/>
        <v>3816</v>
      </c>
      <c r="O22" s="79">
        <f t="shared" si="3"/>
        <v>10731</v>
      </c>
      <c r="P22" s="74">
        <v>6382344</v>
      </c>
      <c r="Q22" s="189">
        <f t="shared" si="4"/>
        <v>10903</v>
      </c>
    </row>
    <row r="23" spans="1:17" x14ac:dyDescent="0.25">
      <c r="A23" s="21"/>
      <c r="B23" s="8">
        <v>18</v>
      </c>
      <c r="C23" s="24" t="s">
        <v>50</v>
      </c>
      <c r="D23" s="124">
        <v>0.29166666666666669</v>
      </c>
      <c r="E23" s="103">
        <v>1</v>
      </c>
      <c r="F23" s="109">
        <v>4</v>
      </c>
      <c r="G23" s="110">
        <v>15</v>
      </c>
      <c r="H23" s="111">
        <v>7.3</v>
      </c>
      <c r="I23" s="109">
        <v>8</v>
      </c>
      <c r="J23" s="74">
        <v>19772528</v>
      </c>
      <c r="K23" s="75">
        <f t="shared" si="0"/>
        <v>8011</v>
      </c>
      <c r="L23" s="76">
        <f t="shared" si="1"/>
        <v>0</v>
      </c>
      <c r="M23" s="74">
        <v>250412</v>
      </c>
      <c r="N23" s="78">
        <f t="shared" si="2"/>
        <v>3614</v>
      </c>
      <c r="O23" s="79">
        <f t="shared" si="3"/>
        <v>11625</v>
      </c>
      <c r="P23" s="74">
        <v>6394788</v>
      </c>
      <c r="Q23" s="189">
        <f t="shared" si="4"/>
        <v>12444</v>
      </c>
    </row>
    <row r="24" spans="1:17" x14ac:dyDescent="0.25">
      <c r="A24" s="21"/>
      <c r="B24" s="8">
        <v>19</v>
      </c>
      <c r="C24" s="24" t="s">
        <v>51</v>
      </c>
      <c r="D24" s="124">
        <v>0.29166666666666669</v>
      </c>
      <c r="E24" s="103">
        <v>1</v>
      </c>
      <c r="F24" s="109">
        <v>9</v>
      </c>
      <c r="G24" s="110">
        <v>15</v>
      </c>
      <c r="H24" s="111">
        <v>7.1</v>
      </c>
      <c r="I24" s="109">
        <v>8</v>
      </c>
      <c r="J24" s="74">
        <v>19780680</v>
      </c>
      <c r="K24" s="75">
        <f t="shared" si="0"/>
        <v>8152</v>
      </c>
      <c r="L24" s="76">
        <f t="shared" si="1"/>
        <v>0</v>
      </c>
      <c r="M24" s="77">
        <v>254181</v>
      </c>
      <c r="N24" s="78">
        <f t="shared" si="2"/>
        <v>3769</v>
      </c>
      <c r="O24" s="79">
        <f t="shared" si="3"/>
        <v>11921</v>
      </c>
      <c r="P24" s="74">
        <v>6407463</v>
      </c>
      <c r="Q24" s="189">
        <f t="shared" si="4"/>
        <v>12675</v>
      </c>
    </row>
    <row r="25" spans="1:17" x14ac:dyDescent="0.25">
      <c r="A25" s="21"/>
      <c r="B25" s="8">
        <v>20</v>
      </c>
      <c r="C25" s="24" t="s">
        <v>52</v>
      </c>
      <c r="D25" s="124">
        <v>0.29166666666666669</v>
      </c>
      <c r="E25" s="103">
        <v>1</v>
      </c>
      <c r="F25" s="109">
        <v>2</v>
      </c>
      <c r="G25" s="110">
        <v>15</v>
      </c>
      <c r="H25" s="111">
        <v>7.3</v>
      </c>
      <c r="I25" s="109">
        <v>8</v>
      </c>
      <c r="J25" s="74">
        <v>19788701</v>
      </c>
      <c r="K25" s="75">
        <f t="shared" si="0"/>
        <v>8021</v>
      </c>
      <c r="L25" s="76">
        <f t="shared" si="1"/>
        <v>0</v>
      </c>
      <c r="M25" s="77">
        <v>257963</v>
      </c>
      <c r="N25" s="78">
        <f t="shared" si="2"/>
        <v>3782</v>
      </c>
      <c r="O25" s="79">
        <f t="shared" si="3"/>
        <v>11803</v>
      </c>
      <c r="P25" s="74">
        <v>6419966</v>
      </c>
      <c r="Q25" s="189">
        <f t="shared" si="4"/>
        <v>12503</v>
      </c>
    </row>
    <row r="26" spans="1:17" x14ac:dyDescent="0.25">
      <c r="A26" s="21"/>
      <c r="B26" s="8">
        <v>21</v>
      </c>
      <c r="C26" s="24" t="s">
        <v>53</v>
      </c>
      <c r="D26" s="124">
        <v>0.29166666666666669</v>
      </c>
      <c r="E26" s="103">
        <v>1</v>
      </c>
      <c r="F26" s="109">
        <v>4</v>
      </c>
      <c r="G26" s="110">
        <v>15</v>
      </c>
      <c r="H26" s="111">
        <v>7.4</v>
      </c>
      <c r="I26" s="109">
        <v>7.8</v>
      </c>
      <c r="J26" s="74">
        <v>19796911</v>
      </c>
      <c r="K26" s="75">
        <f t="shared" si="0"/>
        <v>8210</v>
      </c>
      <c r="L26" s="76">
        <f t="shared" si="1"/>
        <v>0</v>
      </c>
      <c r="M26" s="77">
        <v>261782</v>
      </c>
      <c r="N26" s="78">
        <f t="shared" si="2"/>
        <v>3819</v>
      </c>
      <c r="O26" s="79">
        <f t="shared" si="3"/>
        <v>12029</v>
      </c>
      <c r="P26" s="74">
        <v>6432655</v>
      </c>
      <c r="Q26" s="189">
        <f t="shared" si="4"/>
        <v>12689</v>
      </c>
    </row>
    <row r="27" spans="1:17" x14ac:dyDescent="0.25">
      <c r="A27" s="21"/>
      <c r="B27" s="8">
        <v>22</v>
      </c>
      <c r="C27" s="24" t="s">
        <v>47</v>
      </c>
      <c r="D27" s="124">
        <v>0.29166666666666669</v>
      </c>
      <c r="E27" s="103">
        <v>3</v>
      </c>
      <c r="F27" s="109">
        <v>6</v>
      </c>
      <c r="G27" s="110">
        <v>15</v>
      </c>
      <c r="H27" s="111">
        <v>7.3</v>
      </c>
      <c r="I27" s="109">
        <v>7.8</v>
      </c>
      <c r="J27" s="74">
        <v>19804148</v>
      </c>
      <c r="K27" s="75">
        <f t="shared" si="0"/>
        <v>0</v>
      </c>
      <c r="L27" s="76">
        <f t="shared" si="1"/>
        <v>7237</v>
      </c>
      <c r="M27" s="74">
        <v>265549</v>
      </c>
      <c r="N27" s="78">
        <f t="shared" si="2"/>
        <v>3767</v>
      </c>
      <c r="O27" s="79">
        <f t="shared" si="3"/>
        <v>11004</v>
      </c>
      <c r="P27" s="74">
        <v>6444798</v>
      </c>
      <c r="Q27" s="189">
        <f t="shared" si="4"/>
        <v>12143</v>
      </c>
    </row>
    <row r="28" spans="1:17" x14ac:dyDescent="0.25">
      <c r="A28" s="21"/>
      <c r="B28" s="8">
        <v>23</v>
      </c>
      <c r="C28" s="24" t="s">
        <v>48</v>
      </c>
      <c r="D28" s="124">
        <v>0.29166666666666669</v>
      </c>
      <c r="E28" s="103">
        <v>3</v>
      </c>
      <c r="F28" s="109">
        <v>5</v>
      </c>
      <c r="G28" s="110">
        <v>13</v>
      </c>
      <c r="H28" s="111">
        <v>7.2</v>
      </c>
      <c r="I28" s="109">
        <v>7.8</v>
      </c>
      <c r="J28" s="74">
        <v>19818885</v>
      </c>
      <c r="K28" s="75">
        <f t="shared" si="0"/>
        <v>0</v>
      </c>
      <c r="L28" s="76">
        <f t="shared" si="1"/>
        <v>14737</v>
      </c>
      <c r="M28" s="77">
        <v>269308</v>
      </c>
      <c r="N28" s="78">
        <f t="shared" si="2"/>
        <v>3759</v>
      </c>
      <c r="O28" s="79">
        <f t="shared" si="3"/>
        <v>18496</v>
      </c>
      <c r="P28" s="74">
        <v>6465183</v>
      </c>
      <c r="Q28" s="189">
        <f t="shared" si="4"/>
        <v>20385</v>
      </c>
    </row>
    <row r="29" spans="1:17" x14ac:dyDescent="0.25">
      <c r="A29" s="21"/>
      <c r="B29" s="8">
        <v>24</v>
      </c>
      <c r="C29" s="24" t="s">
        <v>49</v>
      </c>
      <c r="D29" s="124">
        <v>0.29166666666666669</v>
      </c>
      <c r="E29" s="103">
        <v>3</v>
      </c>
      <c r="F29" s="109">
        <v>3</v>
      </c>
      <c r="G29" s="110">
        <v>14</v>
      </c>
      <c r="H29" s="111">
        <v>7.1</v>
      </c>
      <c r="I29" s="109">
        <v>7.9</v>
      </c>
      <c r="J29" s="74">
        <v>19836483</v>
      </c>
      <c r="K29" s="75">
        <f t="shared" si="0"/>
        <v>0</v>
      </c>
      <c r="L29" s="76">
        <f t="shared" si="1"/>
        <v>17598</v>
      </c>
      <c r="M29" s="77">
        <v>273324</v>
      </c>
      <c r="N29" s="78">
        <f t="shared" si="2"/>
        <v>4016</v>
      </c>
      <c r="O29" s="79">
        <f t="shared" si="3"/>
        <v>21614</v>
      </c>
      <c r="P29" s="74">
        <v>6485837</v>
      </c>
      <c r="Q29" s="189">
        <f t="shared" si="4"/>
        <v>20654</v>
      </c>
    </row>
    <row r="30" spans="1:17" x14ac:dyDescent="0.25">
      <c r="A30" s="21"/>
      <c r="B30" s="8">
        <v>25</v>
      </c>
      <c r="C30" s="24" t="s">
        <v>50</v>
      </c>
      <c r="D30" s="124">
        <v>0.29166666666666669</v>
      </c>
      <c r="E30" s="103">
        <v>3</v>
      </c>
      <c r="F30" s="109">
        <v>2</v>
      </c>
      <c r="G30" s="110">
        <v>14</v>
      </c>
      <c r="H30" s="111">
        <v>7.1</v>
      </c>
      <c r="I30" s="109">
        <v>7.9</v>
      </c>
      <c r="J30" s="74">
        <v>19848567</v>
      </c>
      <c r="K30" s="75">
        <f t="shared" si="0"/>
        <v>0</v>
      </c>
      <c r="L30" s="76">
        <f t="shared" si="1"/>
        <v>12084</v>
      </c>
      <c r="M30" s="77">
        <v>277301</v>
      </c>
      <c r="N30" s="78">
        <f t="shared" si="2"/>
        <v>3977</v>
      </c>
      <c r="O30" s="79">
        <f t="shared" si="3"/>
        <v>16061</v>
      </c>
      <c r="P30" s="74">
        <v>6502132</v>
      </c>
      <c r="Q30" s="189">
        <f t="shared" si="4"/>
        <v>16295</v>
      </c>
    </row>
    <row r="31" spans="1:17" x14ac:dyDescent="0.25">
      <c r="A31" s="21"/>
      <c r="B31" s="8">
        <v>26</v>
      </c>
      <c r="C31" s="24" t="s">
        <v>51</v>
      </c>
      <c r="D31" s="124">
        <v>0.29166666666666669</v>
      </c>
      <c r="E31" s="103">
        <v>7</v>
      </c>
      <c r="F31" s="109">
        <v>0</v>
      </c>
      <c r="G31" s="110">
        <v>15</v>
      </c>
      <c r="H31" s="111">
        <v>7</v>
      </c>
      <c r="I31" s="109">
        <v>7.7</v>
      </c>
      <c r="J31" s="74">
        <v>19857099</v>
      </c>
      <c r="K31" s="75">
        <f t="shared" si="0"/>
        <v>0</v>
      </c>
      <c r="L31" s="76">
        <f t="shared" si="1"/>
        <v>8532</v>
      </c>
      <c r="M31" s="77">
        <v>281050</v>
      </c>
      <c r="N31" s="78">
        <f t="shared" si="2"/>
        <v>3749</v>
      </c>
      <c r="O31" s="79">
        <f t="shared" si="3"/>
        <v>12281</v>
      </c>
      <c r="P31" s="74">
        <v>6515707</v>
      </c>
      <c r="Q31" s="189">
        <f t="shared" si="4"/>
        <v>13575</v>
      </c>
    </row>
    <row r="32" spans="1:17" x14ac:dyDescent="0.25">
      <c r="A32" s="21"/>
      <c r="B32" s="8">
        <v>27</v>
      </c>
      <c r="C32" s="24" t="s">
        <v>52</v>
      </c>
      <c r="D32" s="124">
        <v>0.29166666666666669</v>
      </c>
      <c r="E32" s="103">
        <v>1</v>
      </c>
      <c r="F32" s="109">
        <v>2</v>
      </c>
      <c r="G32" s="110">
        <v>15</v>
      </c>
      <c r="H32" s="111">
        <v>7.1</v>
      </c>
      <c r="I32" s="109">
        <v>7.8</v>
      </c>
      <c r="J32" s="74">
        <v>19864923</v>
      </c>
      <c r="K32" s="75">
        <f t="shared" si="0"/>
        <v>7824</v>
      </c>
      <c r="L32" s="76">
        <f t="shared" si="1"/>
        <v>0</v>
      </c>
      <c r="M32" s="77">
        <v>284906</v>
      </c>
      <c r="N32" s="78">
        <f t="shared" si="2"/>
        <v>3856</v>
      </c>
      <c r="O32" s="79">
        <f t="shared" si="3"/>
        <v>11680</v>
      </c>
      <c r="P32" s="74">
        <v>6528066</v>
      </c>
      <c r="Q32" s="189">
        <f t="shared" si="4"/>
        <v>12359</v>
      </c>
    </row>
    <row r="33" spans="1:17" x14ac:dyDescent="0.25">
      <c r="A33" s="21"/>
      <c r="B33" s="8">
        <v>28</v>
      </c>
      <c r="C33" s="24" t="s">
        <v>53</v>
      </c>
      <c r="D33" s="124">
        <v>0.29166666666666669</v>
      </c>
      <c r="E33" s="103">
        <v>1</v>
      </c>
      <c r="F33" s="109">
        <v>5</v>
      </c>
      <c r="G33" s="110">
        <v>16</v>
      </c>
      <c r="H33" s="111">
        <v>7.4</v>
      </c>
      <c r="I33" s="109">
        <v>7.8</v>
      </c>
      <c r="J33" s="74">
        <v>19872491</v>
      </c>
      <c r="K33" s="75">
        <f t="shared" si="0"/>
        <v>7568</v>
      </c>
      <c r="L33" s="76">
        <f t="shared" si="1"/>
        <v>0</v>
      </c>
      <c r="M33" s="77">
        <v>288766</v>
      </c>
      <c r="N33" s="78">
        <f t="shared" si="2"/>
        <v>3860</v>
      </c>
      <c r="O33" s="79">
        <f t="shared" si="3"/>
        <v>11428</v>
      </c>
      <c r="P33" s="74">
        <v>6540253</v>
      </c>
      <c r="Q33" s="189">
        <f t="shared" si="4"/>
        <v>12187</v>
      </c>
    </row>
    <row r="34" spans="1:17" x14ac:dyDescent="0.25">
      <c r="A34" s="21"/>
      <c r="B34" s="8">
        <v>29</v>
      </c>
      <c r="C34" s="24" t="s">
        <v>47</v>
      </c>
      <c r="D34" s="124">
        <v>0.29166666666666669</v>
      </c>
      <c r="E34" s="103">
        <v>1</v>
      </c>
      <c r="F34" s="109">
        <v>5</v>
      </c>
      <c r="G34" s="110">
        <v>15</v>
      </c>
      <c r="H34" s="111">
        <v>7.2</v>
      </c>
      <c r="I34" s="109">
        <v>7.5</v>
      </c>
      <c r="J34" s="74">
        <v>19880006</v>
      </c>
      <c r="K34" s="75">
        <f t="shared" si="0"/>
        <v>7515</v>
      </c>
      <c r="L34" s="76">
        <f t="shared" si="1"/>
        <v>0</v>
      </c>
      <c r="M34" s="77">
        <v>292757</v>
      </c>
      <c r="N34" s="78">
        <f t="shared" si="2"/>
        <v>3991</v>
      </c>
      <c r="O34" s="79">
        <f t="shared" si="3"/>
        <v>11506</v>
      </c>
      <c r="P34" s="74">
        <v>6552850</v>
      </c>
      <c r="Q34" s="189">
        <f t="shared" si="4"/>
        <v>12597</v>
      </c>
    </row>
    <row r="35" spans="1:17" x14ac:dyDescent="0.25">
      <c r="A35" s="21"/>
      <c r="B35" s="8">
        <v>30</v>
      </c>
      <c r="C35" s="24" t="s">
        <v>48</v>
      </c>
      <c r="D35" s="124">
        <v>0.29166666666666669</v>
      </c>
      <c r="E35" s="103">
        <v>1</v>
      </c>
      <c r="F35" s="109">
        <v>3</v>
      </c>
      <c r="G35" s="110">
        <v>15</v>
      </c>
      <c r="H35" s="111">
        <v>7.2</v>
      </c>
      <c r="I35" s="109">
        <v>7.4</v>
      </c>
      <c r="J35" s="74">
        <v>19886706</v>
      </c>
      <c r="K35" s="75">
        <f t="shared" si="0"/>
        <v>6700</v>
      </c>
      <c r="L35" s="76">
        <f t="shared" si="1"/>
        <v>0</v>
      </c>
      <c r="M35" s="77">
        <v>296791</v>
      </c>
      <c r="N35" s="78">
        <f t="shared" si="2"/>
        <v>4034</v>
      </c>
      <c r="O35" s="79">
        <f t="shared" si="3"/>
        <v>10734</v>
      </c>
      <c r="P35" s="74">
        <v>6564077</v>
      </c>
      <c r="Q35" s="189">
        <f t="shared" si="4"/>
        <v>11227</v>
      </c>
    </row>
    <row r="36" spans="1:17" x14ac:dyDescent="0.25">
      <c r="A36" s="21"/>
      <c r="B36" s="8">
        <v>31</v>
      </c>
      <c r="C36" s="24" t="s">
        <v>49</v>
      </c>
      <c r="D36" s="124">
        <v>0.29166666666666669</v>
      </c>
      <c r="E36" s="103">
        <v>1</v>
      </c>
      <c r="F36" s="109">
        <v>6</v>
      </c>
      <c r="G36" s="110">
        <v>16</v>
      </c>
      <c r="H36" s="111">
        <v>7.1</v>
      </c>
      <c r="I36" s="109">
        <v>8.1999999999999993</v>
      </c>
      <c r="J36" s="74">
        <v>19893403</v>
      </c>
      <c r="K36" s="75">
        <f t="shared" si="0"/>
        <v>6697</v>
      </c>
      <c r="L36" s="76">
        <f t="shared" si="1"/>
        <v>0</v>
      </c>
      <c r="M36" s="77">
        <v>300759</v>
      </c>
      <c r="N36" s="78">
        <f t="shared" si="2"/>
        <v>3968</v>
      </c>
      <c r="O36" s="79">
        <f t="shared" si="3"/>
        <v>10665</v>
      </c>
      <c r="P36" s="74">
        <v>6573984</v>
      </c>
      <c r="Q36" s="189">
        <f t="shared" si="4"/>
        <v>9907</v>
      </c>
    </row>
    <row r="37" spans="1:17" ht="18.75" thickBot="1" x14ac:dyDescent="0.3">
      <c r="A37" s="21"/>
      <c r="B37" s="10"/>
      <c r="C37" s="105"/>
      <c r="D37" s="105"/>
      <c r="E37" s="104"/>
      <c r="F37" s="112"/>
      <c r="G37" s="113"/>
      <c r="H37" s="114"/>
      <c r="I37" s="112"/>
      <c r="J37" s="80"/>
      <c r="K37" s="81"/>
      <c r="L37" s="81"/>
      <c r="M37" s="99"/>
      <c r="N37" s="83"/>
      <c r="O37" s="84"/>
      <c r="P37" s="80"/>
      <c r="Q37" s="190"/>
    </row>
    <row r="38" spans="1:17" ht="18.75" thickBot="1" x14ac:dyDescent="0.3">
      <c r="A38" s="18" t="s">
        <v>22</v>
      </c>
      <c r="B38" s="9"/>
      <c r="C38" s="7"/>
      <c r="D38" s="7"/>
      <c r="E38" s="7"/>
      <c r="F38" s="58"/>
      <c r="G38" s="59"/>
      <c r="H38" s="60"/>
      <c r="I38" s="61"/>
      <c r="J38" s="68"/>
      <c r="K38" s="69">
        <f>SUM(K6:K36)</f>
        <v>177037</v>
      </c>
      <c r="L38" s="70">
        <f>SUM(L6:L36)</f>
        <v>74926</v>
      </c>
      <c r="M38" s="68"/>
      <c r="N38" s="70">
        <f>SUM(N6:N36)</f>
        <v>111709</v>
      </c>
      <c r="O38" s="85">
        <f>SUM(O6:O36)</f>
        <v>363672</v>
      </c>
      <c r="P38" s="68"/>
      <c r="Q38" s="188">
        <f>SUM(Q6:Q36)</f>
        <v>385622</v>
      </c>
    </row>
    <row r="39" spans="1:17" ht="18.75" thickBot="1" x14ac:dyDescent="0.3">
      <c r="A39" s="17" t="s">
        <v>29</v>
      </c>
      <c r="B39" s="4"/>
      <c r="C39" s="5"/>
      <c r="D39" s="5"/>
      <c r="E39" s="5"/>
      <c r="F39" s="62">
        <f>MIN(F6:F36)</f>
        <v>-1</v>
      </c>
      <c r="G39" s="63">
        <f>MIN(G6:G36)</f>
        <v>13</v>
      </c>
      <c r="H39" s="64">
        <f>MIN(H6:H36)</f>
        <v>6.6</v>
      </c>
      <c r="I39" s="64">
        <f>MIN(I6:I36)</f>
        <v>7.4</v>
      </c>
      <c r="J39" s="74"/>
      <c r="K39" s="75"/>
      <c r="L39" s="76"/>
      <c r="M39" s="74"/>
      <c r="N39" s="86">
        <f>MIN(N6:N36)</f>
        <v>3191</v>
      </c>
      <c r="O39" s="87">
        <f>MIN(O6:O36)</f>
        <v>9458</v>
      </c>
      <c r="P39" s="88"/>
      <c r="Q39" s="191">
        <f>MIN(Q6:Q36)</f>
        <v>9768</v>
      </c>
    </row>
    <row r="40" spans="1:17" ht="18.75" thickBot="1" x14ac:dyDescent="0.3">
      <c r="A40" s="17" t="s">
        <v>30</v>
      </c>
      <c r="B40" s="4"/>
      <c r="C40" s="5"/>
      <c r="D40" s="5"/>
      <c r="E40" s="5"/>
      <c r="F40" s="62">
        <f>MAX(F6:F36)</f>
        <v>9</v>
      </c>
      <c r="G40" s="63">
        <f>MAX(G6:G36)</f>
        <v>16</v>
      </c>
      <c r="H40" s="64">
        <f>MAX(H6:H36)</f>
        <v>7.7</v>
      </c>
      <c r="I40" s="64">
        <f>MAX(I6:I36)</f>
        <v>8.1999999999999993</v>
      </c>
      <c r="J40" s="74"/>
      <c r="K40" s="75"/>
      <c r="L40" s="76"/>
      <c r="M40" s="74"/>
      <c r="N40" s="86">
        <f>MAX(N6:N36)</f>
        <v>4034</v>
      </c>
      <c r="O40" s="87">
        <f>MAX(O6:O36)</f>
        <v>21614</v>
      </c>
      <c r="P40" s="88"/>
      <c r="Q40" s="191">
        <f>MAX(Q6:Q36)</f>
        <v>20654</v>
      </c>
    </row>
    <row r="41" spans="1:17" ht="18.75" thickBot="1" x14ac:dyDescent="0.3">
      <c r="A41" s="17" t="s">
        <v>23</v>
      </c>
      <c r="B41" s="19"/>
      <c r="C41" s="20"/>
      <c r="D41" s="20"/>
      <c r="E41" s="20"/>
      <c r="F41" s="65">
        <f>SUM(F6:F36)/COUNT(E6:E36)</f>
        <v>3.129032258064516</v>
      </c>
      <c r="G41" s="66">
        <f>SUM(G6:G36)/COUNT(E6:E36)</f>
        <v>14.870967741935484</v>
      </c>
      <c r="H41" s="67">
        <f>SUM(H6:H36)/COUNT(E6:E36)</f>
        <v>7.2806451612903214</v>
      </c>
      <c r="I41" s="67">
        <f>SUM(I6:I36)/COUNT(E6:E36)</f>
        <v>7.8548387096774217</v>
      </c>
      <c r="J41" s="89"/>
      <c r="K41" s="90"/>
      <c r="L41" s="91"/>
      <c r="M41" s="89"/>
      <c r="N41" s="92">
        <f>SUM(N6:N36)/COUNT(E6:E36)</f>
        <v>3603.516129032258</v>
      </c>
      <c r="O41" s="93">
        <f>SUM(O6:O36)/COUNT(E6:E36)</f>
        <v>11731.354838709678</v>
      </c>
      <c r="P41" s="94"/>
      <c r="Q41" s="192">
        <f>SUM(Q6:Q36)/COUNT(E6:E36)</f>
        <v>12439.41935483871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93"/>
    </row>
    <row r="43" spans="1:17" x14ac:dyDescent="0.25">
      <c r="A43" s="21"/>
      <c r="B43" s="11"/>
      <c r="C43" s="11" t="s">
        <v>24</v>
      </c>
      <c r="D43" s="11"/>
      <c r="E43" s="3">
        <f>SUM(M50:M80)</f>
        <v>7</v>
      </c>
      <c r="F43" s="11"/>
      <c r="G43" s="11"/>
      <c r="H43" s="11"/>
      <c r="I43" s="11"/>
      <c r="J43" s="11" t="s">
        <v>25</v>
      </c>
      <c r="K43" s="53">
        <f>SUM(J50:J80)</f>
        <v>24</v>
      </c>
      <c r="L43" s="11"/>
      <c r="M43" s="11"/>
      <c r="N43" s="11"/>
      <c r="O43" s="11"/>
      <c r="P43" s="11"/>
      <c r="Q43" s="193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93"/>
    </row>
    <row r="45" spans="1:17" x14ac:dyDescent="0.25">
      <c r="A45" s="21"/>
      <c r="B45" s="11"/>
      <c r="C45" s="3" t="s">
        <v>26</v>
      </c>
      <c r="D45" s="163">
        <f>O45-K45</f>
        <v>24051.5</v>
      </c>
      <c r="E45" s="164"/>
      <c r="F45" s="164"/>
      <c r="G45" s="11" t="s">
        <v>15</v>
      </c>
      <c r="H45" s="11"/>
      <c r="I45" s="11"/>
      <c r="J45" s="3" t="s">
        <v>37</v>
      </c>
      <c r="K45" s="132">
        <f>(SUM(H50:I80)/(K43))*(K43+E43)</f>
        <v>339620.5</v>
      </c>
      <c r="L45" s="11" t="s">
        <v>15</v>
      </c>
      <c r="M45" s="3" t="s">
        <v>38</v>
      </c>
      <c r="N45" s="3"/>
      <c r="O45" s="165">
        <f>O38</f>
        <v>363672</v>
      </c>
      <c r="P45" s="165"/>
      <c r="Q45" s="193" t="s">
        <v>15</v>
      </c>
    </row>
    <row r="46" spans="1:17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194"/>
    </row>
    <row r="49" spans="8:16" x14ac:dyDescent="0.25">
      <c r="H49" s="127"/>
      <c r="I49" s="127"/>
      <c r="J49" s="128" t="s">
        <v>39</v>
      </c>
      <c r="K49" s="127"/>
      <c r="L49" s="129"/>
      <c r="M49" s="129" t="s">
        <v>40</v>
      </c>
      <c r="O49" s="1">
        <f>SUM(H50:I80)</f>
        <v>262932</v>
      </c>
      <c r="P49" s="1" t="s">
        <v>41</v>
      </c>
    </row>
    <row r="50" spans="8:16" x14ac:dyDescent="0.25">
      <c r="H50" s="181">
        <f>J50*O6</f>
        <v>10589</v>
      </c>
      <c r="I50" s="181"/>
      <c r="J50" s="127">
        <f>IF(K50&gt;0,1,0)</f>
        <v>1</v>
      </c>
      <c r="K50" s="127">
        <f>K6</f>
        <v>7214</v>
      </c>
      <c r="L50" s="127">
        <f>L6</f>
        <v>0</v>
      </c>
      <c r="M50" s="127">
        <f>IF(L50&gt;0,1,0)</f>
        <v>0</v>
      </c>
      <c r="O50" s="126">
        <f>O49/K43</f>
        <v>10955.5</v>
      </c>
      <c r="P50" s="1" t="s">
        <v>42</v>
      </c>
    </row>
    <row r="51" spans="8:16" x14ac:dyDescent="0.25">
      <c r="H51" s="181">
        <f t="shared" ref="H51:H80" si="5">J51*O7</f>
        <v>9660</v>
      </c>
      <c r="I51" s="181"/>
      <c r="J51" s="127">
        <f t="shared" ref="J51:J80" si="6">IF(K51&gt;0,1,0)</f>
        <v>1</v>
      </c>
      <c r="K51" s="127">
        <f t="shared" ref="K51:L66" si="7">K7</f>
        <v>6461</v>
      </c>
      <c r="L51" s="127">
        <f t="shared" si="7"/>
        <v>0</v>
      </c>
      <c r="M51" s="127">
        <f t="shared" ref="M51:M80" si="8">IF(L51&gt;0,1,0)</f>
        <v>0</v>
      </c>
      <c r="O51" s="126">
        <f>O50*(K43+E43)</f>
        <v>339620.5</v>
      </c>
      <c r="P51" s="1" t="s">
        <v>43</v>
      </c>
    </row>
    <row r="52" spans="8:16" x14ac:dyDescent="0.25">
      <c r="H52" s="181">
        <f t="shared" si="5"/>
        <v>9458</v>
      </c>
      <c r="I52" s="181"/>
      <c r="J52" s="127">
        <f t="shared" si="6"/>
        <v>1</v>
      </c>
      <c r="K52" s="127">
        <f t="shared" si="7"/>
        <v>6267</v>
      </c>
      <c r="L52" s="127">
        <f t="shared" si="7"/>
        <v>0</v>
      </c>
      <c r="M52" s="127">
        <f t="shared" si="8"/>
        <v>0</v>
      </c>
    </row>
    <row r="53" spans="8:16" x14ac:dyDescent="0.25">
      <c r="H53" s="181">
        <f t="shared" si="5"/>
        <v>10224</v>
      </c>
      <c r="I53" s="181"/>
      <c r="J53" s="127">
        <f t="shared" si="6"/>
        <v>1</v>
      </c>
      <c r="K53" s="127">
        <f t="shared" si="7"/>
        <v>6898</v>
      </c>
      <c r="L53" s="127">
        <f t="shared" si="7"/>
        <v>0</v>
      </c>
      <c r="M53" s="127">
        <f t="shared" si="8"/>
        <v>0</v>
      </c>
    </row>
    <row r="54" spans="8:16" x14ac:dyDescent="0.25">
      <c r="H54" s="181">
        <f t="shared" si="5"/>
        <v>0</v>
      </c>
      <c r="I54" s="181"/>
      <c r="J54" s="127">
        <f t="shared" si="6"/>
        <v>0</v>
      </c>
      <c r="K54" s="127">
        <f t="shared" si="7"/>
        <v>0</v>
      </c>
      <c r="L54" s="127">
        <f t="shared" si="7"/>
        <v>6712</v>
      </c>
      <c r="M54" s="127">
        <f t="shared" si="8"/>
        <v>1</v>
      </c>
    </row>
    <row r="55" spans="8:16" x14ac:dyDescent="0.25">
      <c r="H55" s="181">
        <f t="shared" si="5"/>
        <v>0</v>
      </c>
      <c r="I55" s="181"/>
      <c r="J55" s="127">
        <f t="shared" si="6"/>
        <v>0</v>
      </c>
      <c r="K55" s="127">
        <f t="shared" si="7"/>
        <v>0</v>
      </c>
      <c r="L55" s="127">
        <f t="shared" si="7"/>
        <v>8026</v>
      </c>
      <c r="M55" s="127">
        <f t="shared" si="8"/>
        <v>1</v>
      </c>
    </row>
    <row r="56" spans="8:16" x14ac:dyDescent="0.25">
      <c r="H56" s="181">
        <f t="shared" si="5"/>
        <v>11124</v>
      </c>
      <c r="I56" s="181"/>
      <c r="J56" s="127">
        <f t="shared" si="6"/>
        <v>1</v>
      </c>
      <c r="K56" s="127">
        <f t="shared" si="7"/>
        <v>7864</v>
      </c>
      <c r="L56" s="127">
        <f t="shared" si="7"/>
        <v>0</v>
      </c>
      <c r="M56" s="127">
        <f t="shared" si="8"/>
        <v>0</v>
      </c>
    </row>
    <row r="57" spans="8:16" x14ac:dyDescent="0.25">
      <c r="H57" s="181">
        <f t="shared" si="5"/>
        <v>10367</v>
      </c>
      <c r="I57" s="181"/>
      <c r="J57" s="127">
        <f t="shared" si="6"/>
        <v>1</v>
      </c>
      <c r="K57" s="127">
        <f t="shared" si="7"/>
        <v>7093</v>
      </c>
      <c r="L57" s="127">
        <f t="shared" si="7"/>
        <v>0</v>
      </c>
      <c r="M57" s="127">
        <f t="shared" si="8"/>
        <v>0</v>
      </c>
    </row>
    <row r="58" spans="8:16" x14ac:dyDescent="0.25">
      <c r="H58" s="181">
        <f t="shared" si="5"/>
        <v>9821</v>
      </c>
      <c r="I58" s="181"/>
      <c r="J58" s="127">
        <f t="shared" si="6"/>
        <v>1</v>
      </c>
      <c r="K58" s="127">
        <f t="shared" si="7"/>
        <v>6551</v>
      </c>
      <c r="L58" s="127">
        <f t="shared" si="7"/>
        <v>0</v>
      </c>
      <c r="M58" s="127">
        <f t="shared" si="8"/>
        <v>0</v>
      </c>
    </row>
    <row r="59" spans="8:16" x14ac:dyDescent="0.25">
      <c r="H59" s="181">
        <f t="shared" si="5"/>
        <v>10107</v>
      </c>
      <c r="I59" s="181"/>
      <c r="J59" s="127">
        <f t="shared" si="6"/>
        <v>1</v>
      </c>
      <c r="K59" s="127">
        <f t="shared" si="7"/>
        <v>6803</v>
      </c>
      <c r="L59" s="127">
        <f t="shared" si="7"/>
        <v>0</v>
      </c>
      <c r="M59" s="127">
        <f t="shared" si="8"/>
        <v>0</v>
      </c>
    </row>
    <row r="60" spans="8:16" x14ac:dyDescent="0.25">
      <c r="H60" s="181">
        <f t="shared" si="5"/>
        <v>11449</v>
      </c>
      <c r="I60" s="181"/>
      <c r="J60" s="127">
        <f t="shared" si="6"/>
        <v>1</v>
      </c>
      <c r="K60" s="127">
        <f t="shared" si="7"/>
        <v>8117</v>
      </c>
      <c r="L60" s="127">
        <f t="shared" si="7"/>
        <v>0</v>
      </c>
      <c r="M60" s="127">
        <f t="shared" si="8"/>
        <v>0</v>
      </c>
    </row>
    <row r="61" spans="8:16" x14ac:dyDescent="0.25">
      <c r="H61" s="181">
        <f t="shared" si="5"/>
        <v>11237</v>
      </c>
      <c r="I61" s="181"/>
      <c r="J61" s="127">
        <f t="shared" si="6"/>
        <v>1</v>
      </c>
      <c r="K61" s="127">
        <f t="shared" si="7"/>
        <v>7961</v>
      </c>
      <c r="L61" s="127">
        <f t="shared" si="7"/>
        <v>0</v>
      </c>
      <c r="M61" s="127">
        <f t="shared" si="8"/>
        <v>0</v>
      </c>
    </row>
    <row r="62" spans="8:16" x14ac:dyDescent="0.25">
      <c r="H62" s="181">
        <f t="shared" si="5"/>
        <v>11558</v>
      </c>
      <c r="I62" s="181"/>
      <c r="J62" s="127">
        <f t="shared" si="6"/>
        <v>1</v>
      </c>
      <c r="K62" s="127">
        <f t="shared" si="7"/>
        <v>7992</v>
      </c>
      <c r="L62" s="127">
        <f t="shared" si="7"/>
        <v>0</v>
      </c>
      <c r="M62" s="127">
        <f t="shared" si="8"/>
        <v>0</v>
      </c>
    </row>
    <row r="63" spans="8:16" x14ac:dyDescent="0.25">
      <c r="H63" s="181">
        <f t="shared" si="5"/>
        <v>11760</v>
      </c>
      <c r="I63" s="181"/>
      <c r="J63" s="127">
        <f t="shared" si="6"/>
        <v>1</v>
      </c>
      <c r="K63" s="127">
        <f t="shared" si="7"/>
        <v>8071</v>
      </c>
      <c r="L63" s="127">
        <f t="shared" si="7"/>
        <v>0</v>
      </c>
      <c r="M63" s="127">
        <f t="shared" si="8"/>
        <v>0</v>
      </c>
    </row>
    <row r="64" spans="8:16" x14ac:dyDescent="0.25">
      <c r="H64" s="181">
        <f t="shared" si="5"/>
        <v>11118</v>
      </c>
      <c r="I64" s="181"/>
      <c r="J64" s="127">
        <f t="shared" si="6"/>
        <v>1</v>
      </c>
      <c r="K64" s="127">
        <f t="shared" si="7"/>
        <v>7552</v>
      </c>
      <c r="L64" s="127">
        <f t="shared" si="7"/>
        <v>0</v>
      </c>
      <c r="M64" s="127">
        <f t="shared" si="8"/>
        <v>0</v>
      </c>
    </row>
    <row r="65" spans="8:13" x14ac:dyDescent="0.25">
      <c r="H65" s="181">
        <f t="shared" si="5"/>
        <v>10338</v>
      </c>
      <c r="I65" s="181"/>
      <c r="J65" s="127">
        <f t="shared" si="6"/>
        <v>1</v>
      </c>
      <c r="K65" s="127">
        <f t="shared" si="7"/>
        <v>6580</v>
      </c>
      <c r="L65" s="127">
        <f t="shared" si="7"/>
        <v>0</v>
      </c>
      <c r="M65" s="127">
        <f t="shared" si="8"/>
        <v>0</v>
      </c>
    </row>
    <row r="66" spans="8:13" x14ac:dyDescent="0.25">
      <c r="H66" s="181">
        <f t="shared" si="5"/>
        <v>10731</v>
      </c>
      <c r="I66" s="181"/>
      <c r="J66" s="127">
        <f t="shared" si="6"/>
        <v>1</v>
      </c>
      <c r="K66" s="127">
        <f t="shared" si="7"/>
        <v>6915</v>
      </c>
      <c r="L66" s="127">
        <f t="shared" si="7"/>
        <v>0</v>
      </c>
      <c r="M66" s="127">
        <f t="shared" si="8"/>
        <v>0</v>
      </c>
    </row>
    <row r="67" spans="8:13" x14ac:dyDescent="0.25">
      <c r="H67" s="181">
        <f t="shared" si="5"/>
        <v>11625</v>
      </c>
      <c r="I67" s="181"/>
      <c r="J67" s="127">
        <f t="shared" si="6"/>
        <v>1</v>
      </c>
      <c r="K67" s="127">
        <f t="shared" ref="K67:L80" si="9">K23</f>
        <v>8011</v>
      </c>
      <c r="L67" s="127">
        <f t="shared" si="9"/>
        <v>0</v>
      </c>
      <c r="M67" s="127">
        <f t="shared" si="8"/>
        <v>0</v>
      </c>
    </row>
    <row r="68" spans="8:13" x14ac:dyDescent="0.25">
      <c r="H68" s="181">
        <f t="shared" si="5"/>
        <v>11921</v>
      </c>
      <c r="I68" s="181"/>
      <c r="J68" s="127">
        <f t="shared" si="6"/>
        <v>1</v>
      </c>
      <c r="K68" s="127">
        <f t="shared" si="9"/>
        <v>8152</v>
      </c>
      <c r="L68" s="127">
        <f t="shared" si="9"/>
        <v>0</v>
      </c>
      <c r="M68" s="127">
        <f t="shared" si="8"/>
        <v>0</v>
      </c>
    </row>
    <row r="69" spans="8:13" x14ac:dyDescent="0.25">
      <c r="H69" s="181">
        <f t="shared" si="5"/>
        <v>11803</v>
      </c>
      <c r="I69" s="181"/>
      <c r="J69" s="127">
        <f t="shared" si="6"/>
        <v>1</v>
      </c>
      <c r="K69" s="127">
        <f t="shared" si="9"/>
        <v>8021</v>
      </c>
      <c r="L69" s="127">
        <f t="shared" si="9"/>
        <v>0</v>
      </c>
      <c r="M69" s="127">
        <f t="shared" si="8"/>
        <v>0</v>
      </c>
    </row>
    <row r="70" spans="8:13" x14ac:dyDescent="0.25">
      <c r="H70" s="181">
        <f t="shared" si="5"/>
        <v>12029</v>
      </c>
      <c r="I70" s="181"/>
      <c r="J70" s="127">
        <f t="shared" si="6"/>
        <v>1</v>
      </c>
      <c r="K70" s="127">
        <f t="shared" si="9"/>
        <v>8210</v>
      </c>
      <c r="L70" s="127">
        <f t="shared" si="9"/>
        <v>0</v>
      </c>
      <c r="M70" s="127">
        <f t="shared" si="8"/>
        <v>0</v>
      </c>
    </row>
    <row r="71" spans="8:13" x14ac:dyDescent="0.25">
      <c r="H71" s="181">
        <f t="shared" si="5"/>
        <v>0</v>
      </c>
      <c r="I71" s="181"/>
      <c r="J71" s="127">
        <f t="shared" si="6"/>
        <v>0</v>
      </c>
      <c r="K71" s="127">
        <f t="shared" si="9"/>
        <v>0</v>
      </c>
      <c r="L71" s="127">
        <f t="shared" si="9"/>
        <v>7237</v>
      </c>
      <c r="M71" s="127">
        <f t="shared" si="8"/>
        <v>1</v>
      </c>
    </row>
    <row r="72" spans="8:13" x14ac:dyDescent="0.25">
      <c r="H72" s="181">
        <f t="shared" si="5"/>
        <v>0</v>
      </c>
      <c r="I72" s="181"/>
      <c r="J72" s="127">
        <f t="shared" si="6"/>
        <v>0</v>
      </c>
      <c r="K72" s="127">
        <f t="shared" si="9"/>
        <v>0</v>
      </c>
      <c r="L72" s="127">
        <f t="shared" si="9"/>
        <v>14737</v>
      </c>
      <c r="M72" s="127">
        <f t="shared" si="8"/>
        <v>1</v>
      </c>
    </row>
    <row r="73" spans="8:13" x14ac:dyDescent="0.25">
      <c r="H73" s="181">
        <f t="shared" si="5"/>
        <v>0</v>
      </c>
      <c r="I73" s="181"/>
      <c r="J73" s="127">
        <f t="shared" si="6"/>
        <v>0</v>
      </c>
      <c r="K73" s="127">
        <f t="shared" si="9"/>
        <v>0</v>
      </c>
      <c r="L73" s="127">
        <f t="shared" si="9"/>
        <v>17598</v>
      </c>
      <c r="M73" s="127">
        <f t="shared" si="8"/>
        <v>1</v>
      </c>
    </row>
    <row r="74" spans="8:13" x14ac:dyDescent="0.25">
      <c r="H74" s="181">
        <f t="shared" si="5"/>
        <v>0</v>
      </c>
      <c r="I74" s="181"/>
      <c r="J74" s="127">
        <f t="shared" si="6"/>
        <v>0</v>
      </c>
      <c r="K74" s="127">
        <f t="shared" si="9"/>
        <v>0</v>
      </c>
      <c r="L74" s="127">
        <f t="shared" si="9"/>
        <v>12084</v>
      </c>
      <c r="M74" s="127">
        <f t="shared" si="8"/>
        <v>1</v>
      </c>
    </row>
    <row r="75" spans="8:13" x14ac:dyDescent="0.25">
      <c r="H75" s="181">
        <f t="shared" si="5"/>
        <v>0</v>
      </c>
      <c r="I75" s="181"/>
      <c r="J75" s="127">
        <f t="shared" si="6"/>
        <v>0</v>
      </c>
      <c r="K75" s="127">
        <f t="shared" si="9"/>
        <v>0</v>
      </c>
      <c r="L75" s="127">
        <f t="shared" si="9"/>
        <v>8532</v>
      </c>
      <c r="M75" s="127">
        <f t="shared" si="8"/>
        <v>1</v>
      </c>
    </row>
    <row r="76" spans="8:13" x14ac:dyDescent="0.25">
      <c r="H76" s="181">
        <f t="shared" si="5"/>
        <v>11680</v>
      </c>
      <c r="I76" s="181"/>
      <c r="J76" s="127">
        <f t="shared" si="6"/>
        <v>1</v>
      </c>
      <c r="K76" s="127">
        <f t="shared" si="9"/>
        <v>7824</v>
      </c>
      <c r="L76" s="127">
        <f t="shared" si="9"/>
        <v>0</v>
      </c>
      <c r="M76" s="127">
        <f t="shared" si="8"/>
        <v>0</v>
      </c>
    </row>
    <row r="77" spans="8:13" x14ac:dyDescent="0.25">
      <c r="H77" s="181">
        <f t="shared" si="5"/>
        <v>11428</v>
      </c>
      <c r="I77" s="181"/>
      <c r="J77" s="127">
        <f t="shared" si="6"/>
        <v>1</v>
      </c>
      <c r="K77" s="127">
        <f t="shared" si="9"/>
        <v>7568</v>
      </c>
      <c r="L77" s="127">
        <f t="shared" si="9"/>
        <v>0</v>
      </c>
      <c r="M77" s="127">
        <f t="shared" si="8"/>
        <v>0</v>
      </c>
    </row>
    <row r="78" spans="8:13" x14ac:dyDescent="0.25">
      <c r="H78" s="181">
        <f t="shared" si="5"/>
        <v>11506</v>
      </c>
      <c r="I78" s="181"/>
      <c r="J78" s="127">
        <f t="shared" si="6"/>
        <v>1</v>
      </c>
      <c r="K78" s="127">
        <f t="shared" si="9"/>
        <v>7515</v>
      </c>
      <c r="L78" s="127">
        <f t="shared" si="9"/>
        <v>0</v>
      </c>
      <c r="M78" s="127">
        <f t="shared" si="8"/>
        <v>0</v>
      </c>
    </row>
    <row r="79" spans="8:13" x14ac:dyDescent="0.25">
      <c r="H79" s="181">
        <f t="shared" si="5"/>
        <v>10734</v>
      </c>
      <c r="I79" s="181"/>
      <c r="J79" s="127">
        <f t="shared" si="6"/>
        <v>1</v>
      </c>
      <c r="K79" s="127">
        <f t="shared" si="9"/>
        <v>6700</v>
      </c>
      <c r="L79" s="127">
        <f t="shared" si="9"/>
        <v>0</v>
      </c>
      <c r="M79" s="127">
        <f t="shared" si="8"/>
        <v>0</v>
      </c>
    </row>
    <row r="80" spans="8:13" x14ac:dyDescent="0.25">
      <c r="H80" s="181">
        <f t="shared" si="5"/>
        <v>10665</v>
      </c>
      <c r="I80" s="181"/>
      <c r="J80" s="127">
        <f t="shared" si="6"/>
        <v>1</v>
      </c>
      <c r="K80" s="127">
        <f t="shared" si="9"/>
        <v>6697</v>
      </c>
      <c r="L80" s="127">
        <f t="shared" si="9"/>
        <v>0</v>
      </c>
      <c r="M80" s="127">
        <f t="shared" si="8"/>
        <v>0</v>
      </c>
    </row>
    <row r="81" spans="10:13" x14ac:dyDescent="0.25">
      <c r="J81" s="95"/>
      <c r="K81" s="95"/>
      <c r="L81" s="95"/>
      <c r="M81" s="95"/>
    </row>
    <row r="82" spans="10:13" x14ac:dyDescent="0.25">
      <c r="J82" s="95"/>
      <c r="K82" s="95"/>
      <c r="L82" s="95"/>
      <c r="M82" s="95"/>
    </row>
    <row r="83" spans="10:13" x14ac:dyDescent="0.25">
      <c r="J83" s="95"/>
      <c r="K83" s="95"/>
      <c r="L83" s="95"/>
      <c r="M83" s="95"/>
    </row>
  </sheetData>
  <customSheetViews>
    <customSheetView guid="{B6ED9F5D-61BD-40D6-902A-409318D15853}" scale="75" showRuler="0">
      <selection activeCell="CE11" sqref="CE11"/>
      <pageMargins left="0.19685039370078741" right="0.19685039370078741" top="0.98425196850393704" bottom="0.98425196850393704" header="0.51181102362204722" footer="0.51181102362204722"/>
      <pageSetup scale="19" orientation="landscape" horizontalDpi="4294967293" verticalDpi="300" r:id="rId1"/>
      <headerFooter alignWithMargins="0"/>
    </customSheetView>
  </customSheetViews>
  <mergeCells count="36">
    <mergeCell ref="H72:I72"/>
    <mergeCell ref="H73:I73"/>
    <mergeCell ref="H74:I74"/>
    <mergeCell ref="H75:I75"/>
    <mergeCell ref="H80:I80"/>
    <mergeCell ref="H76:I76"/>
    <mergeCell ref="H77:I77"/>
    <mergeCell ref="H78:I78"/>
    <mergeCell ref="H79:I79"/>
    <mergeCell ref="H56:I56"/>
    <mergeCell ref="H57:I57"/>
    <mergeCell ref="H58:I58"/>
    <mergeCell ref="H59:I59"/>
    <mergeCell ref="H54:I54"/>
    <mergeCell ref="H55:I55"/>
    <mergeCell ref="H52:I52"/>
    <mergeCell ref="H53:I53"/>
    <mergeCell ref="H51:I51"/>
    <mergeCell ref="H50:I50"/>
    <mergeCell ref="H71:I71"/>
    <mergeCell ref="H60:I60"/>
    <mergeCell ref="H61:I61"/>
    <mergeCell ref="H62:I62"/>
    <mergeCell ref="H63:I63"/>
    <mergeCell ref="H64:I64"/>
    <mergeCell ref="H65:I65"/>
    <mergeCell ref="H66:I66"/>
    <mergeCell ref="H67:I67"/>
    <mergeCell ref="H70:I70"/>
    <mergeCell ref="H68:I68"/>
    <mergeCell ref="H69:I69"/>
    <mergeCell ref="D45:F45"/>
    <mergeCell ref="O45:P45"/>
    <mergeCell ref="G2:L2"/>
    <mergeCell ref="M2:N2"/>
    <mergeCell ref="P2:Q2"/>
  </mergeCells>
  <phoneticPr fontId="7" type="noConversion"/>
  <pageMargins left="0.19685039370078741" right="0.19685039370078741" top="0.98425196850393704" bottom="0.98425196850393704" header="0.51181102362204722" footer="0.51181102362204722"/>
  <pageSetup scale="19" orientation="landscape" horizontalDpi="4294967293" verticalDpi="3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topLeftCell="E1" zoomScale="75" workbookViewId="0">
      <selection activeCell="T4" sqref="T4"/>
    </sheetView>
  </sheetViews>
  <sheetFormatPr baseColWidth="10" defaultRowHeight="18" x14ac:dyDescent="0.25"/>
  <cols>
    <col min="1" max="1" width="16" style="1" customWidth="1"/>
    <col min="2" max="2" width="5.28515625" style="1" customWidth="1"/>
    <col min="3" max="3" width="5.85546875" style="1" customWidth="1"/>
    <col min="4" max="4" width="10" style="1" customWidth="1"/>
    <col min="5" max="5" width="6" style="1" customWidth="1"/>
    <col min="6" max="6" width="6.5703125" style="1" customWidth="1"/>
    <col min="7" max="7" width="7.140625" style="1" customWidth="1"/>
    <col min="8" max="8" width="6.42578125" style="1" customWidth="1"/>
    <col min="9" max="9" width="6.5703125" style="1" customWidth="1"/>
    <col min="10" max="10" width="18.140625" style="1" customWidth="1"/>
    <col min="11" max="11" width="13" style="1" customWidth="1"/>
    <col min="12" max="12" width="12.42578125" style="1" customWidth="1"/>
    <col min="13" max="13" width="13.85546875" style="1" customWidth="1"/>
    <col min="14" max="14" width="9.140625" style="1" customWidth="1"/>
    <col min="15" max="15" width="13.140625" style="1" customWidth="1"/>
    <col min="16" max="16" width="13.7109375" style="1" customWidth="1"/>
    <col min="17" max="17" width="10" style="197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7"/>
      <c r="P1" s="15"/>
      <c r="Q1" s="184"/>
    </row>
    <row r="2" spans="1:17" ht="36" customHeight="1" x14ac:dyDescent="0.25">
      <c r="A2" s="21"/>
      <c r="B2" s="2"/>
      <c r="C2" s="3"/>
      <c r="D2" s="3"/>
      <c r="E2" s="3"/>
      <c r="F2" s="3"/>
      <c r="G2" s="173" t="s">
        <v>28</v>
      </c>
      <c r="H2" s="174"/>
      <c r="I2" s="174"/>
      <c r="J2" s="174"/>
      <c r="K2" s="174"/>
      <c r="L2" s="175"/>
      <c r="M2" s="166" t="s">
        <v>27</v>
      </c>
      <c r="N2" s="167"/>
      <c r="O2" s="35" t="s">
        <v>33</v>
      </c>
      <c r="P2" s="168" t="s">
        <v>35</v>
      </c>
      <c r="Q2" s="169"/>
    </row>
    <row r="3" spans="1:17" ht="96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185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186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5">
        <v>9</v>
      </c>
      <c r="K5" s="54">
        <v>10</v>
      </c>
      <c r="L5" s="33">
        <v>11</v>
      </c>
      <c r="M5" s="32">
        <v>12</v>
      </c>
      <c r="N5" s="32">
        <v>13</v>
      </c>
      <c r="O5" s="56">
        <v>14</v>
      </c>
      <c r="P5" s="55">
        <v>15</v>
      </c>
      <c r="Q5" s="187">
        <v>16</v>
      </c>
    </row>
    <row r="6" spans="1:17" x14ac:dyDescent="0.25">
      <c r="A6" s="39" t="s">
        <v>16</v>
      </c>
      <c r="B6" s="6">
        <v>1</v>
      </c>
      <c r="C6" s="24" t="s">
        <v>50</v>
      </c>
      <c r="D6" s="124">
        <v>0.29166666666666669</v>
      </c>
      <c r="E6" s="102">
        <v>1</v>
      </c>
      <c r="F6" s="106">
        <v>5</v>
      </c>
      <c r="G6" s="107">
        <v>16</v>
      </c>
      <c r="H6" s="108">
        <v>7.1</v>
      </c>
      <c r="I6" s="106">
        <v>7.5</v>
      </c>
      <c r="J6" s="68">
        <v>19901324</v>
      </c>
      <c r="K6" s="75">
        <f>(J6-März_1!J36)*(IF(E6=1,1,0)+IF(E6=2,1,0)+IF(E6=5,1,0))</f>
        <v>7921</v>
      </c>
      <c r="L6" s="76">
        <f>(J6-März_1!J36)*(IF(E6=3,1,0)+IF(E6=4,1,0)+IF(E6=6,1,0)+IF(E6=7,1,0))</f>
        <v>0</v>
      </c>
      <c r="M6" s="71">
        <v>304846</v>
      </c>
      <c r="N6" s="78">
        <f>M6-März_1!M36</f>
        <v>4087</v>
      </c>
      <c r="O6" s="73">
        <f>K6+L6+N6</f>
        <v>12008</v>
      </c>
      <c r="P6" s="68">
        <v>6586609</v>
      </c>
      <c r="Q6" s="189">
        <f>P6-März_1!P36</f>
        <v>12625</v>
      </c>
    </row>
    <row r="7" spans="1:17" x14ac:dyDescent="0.25">
      <c r="A7" s="39" t="s">
        <v>17</v>
      </c>
      <c r="B7" s="8">
        <v>2</v>
      </c>
      <c r="C7" s="24" t="s">
        <v>51</v>
      </c>
      <c r="D7" s="124">
        <v>0.29166666666666669</v>
      </c>
      <c r="E7" s="103">
        <v>1</v>
      </c>
      <c r="F7" s="109">
        <v>6</v>
      </c>
      <c r="G7" s="110">
        <v>16</v>
      </c>
      <c r="H7" s="111">
        <v>7</v>
      </c>
      <c r="I7" s="109">
        <v>7.7</v>
      </c>
      <c r="J7" s="74">
        <v>19909131</v>
      </c>
      <c r="K7" s="75">
        <f>(J7-J6)*(IF(E7=1,1,0)+IF(E7=2,1,0)+IF(E7=5,1,0))</f>
        <v>7807</v>
      </c>
      <c r="L7" s="76">
        <f>(J7-J6)*(IF(E7=3,1,0)+IF(E7=4,1,0)+IF(E7=6,1,0)+IF(E7=7,1,0))</f>
        <v>0</v>
      </c>
      <c r="M7" s="77">
        <v>308655</v>
      </c>
      <c r="N7" s="78">
        <f>M7-M6</f>
        <v>3809</v>
      </c>
      <c r="O7" s="79">
        <f>K7+L7+N7</f>
        <v>11616</v>
      </c>
      <c r="P7" s="74">
        <v>6598865</v>
      </c>
      <c r="Q7" s="189">
        <f>P7-P6</f>
        <v>12256</v>
      </c>
    </row>
    <row r="8" spans="1:17" x14ac:dyDescent="0.25">
      <c r="A8" s="39" t="s">
        <v>18</v>
      </c>
      <c r="B8" s="8">
        <v>3</v>
      </c>
      <c r="C8" s="24" t="s">
        <v>52</v>
      </c>
      <c r="D8" s="124">
        <v>0.29166666666666669</v>
      </c>
      <c r="E8" s="103">
        <v>1</v>
      </c>
      <c r="F8" s="109">
        <v>7</v>
      </c>
      <c r="G8" s="110">
        <v>16</v>
      </c>
      <c r="H8" s="111">
        <v>7.1</v>
      </c>
      <c r="I8" s="109">
        <v>7.6</v>
      </c>
      <c r="J8" s="74">
        <v>19917168</v>
      </c>
      <c r="K8" s="75">
        <f t="shared" ref="K8:K35" si="0">(J8-J7)*(IF(E8=1,1,0)+IF(E8=2,1,0)+IF(E8=5,1,0))</f>
        <v>8037</v>
      </c>
      <c r="L8" s="76">
        <f t="shared" ref="L8:L35" si="1">(J8-J7)*(IF(E8=3,1,0)+IF(E8=4,1,0)+IF(E8=6,1,0)+IF(E8=7,1,0))</f>
        <v>0</v>
      </c>
      <c r="M8" s="77">
        <v>9788</v>
      </c>
      <c r="N8" s="78">
        <v>3297</v>
      </c>
      <c r="O8" s="79">
        <f t="shared" ref="O8:O35" si="2">K8+L8+N8</f>
        <v>11334</v>
      </c>
      <c r="P8" s="74">
        <v>6611568</v>
      </c>
      <c r="Q8" s="189">
        <f t="shared" ref="Q8:Q35" si="3">P8-P7</f>
        <v>12703</v>
      </c>
    </row>
    <row r="9" spans="1:17" x14ac:dyDescent="0.25">
      <c r="A9" s="39" t="s">
        <v>19</v>
      </c>
      <c r="B9" s="8">
        <v>4</v>
      </c>
      <c r="C9" s="24" t="s">
        <v>53</v>
      </c>
      <c r="D9" s="124">
        <v>0.29166666666666669</v>
      </c>
      <c r="E9" s="103">
        <v>1</v>
      </c>
      <c r="F9" s="109">
        <v>9</v>
      </c>
      <c r="G9" s="110">
        <v>16</v>
      </c>
      <c r="H9" s="111">
        <v>7.1</v>
      </c>
      <c r="I9" s="109">
        <v>8.1</v>
      </c>
      <c r="J9" s="74">
        <v>19925275</v>
      </c>
      <c r="K9" s="75">
        <f t="shared" si="0"/>
        <v>8107</v>
      </c>
      <c r="L9" s="76">
        <f t="shared" si="1"/>
        <v>0</v>
      </c>
      <c r="M9" s="77">
        <v>12967</v>
      </c>
      <c r="N9" s="78">
        <f t="shared" ref="N9:N35" si="4">M9-M8</f>
        <v>3179</v>
      </c>
      <c r="O9" s="79">
        <f t="shared" si="2"/>
        <v>11286</v>
      </c>
      <c r="P9" s="74">
        <v>6624139</v>
      </c>
      <c r="Q9" s="189">
        <f t="shared" si="3"/>
        <v>12571</v>
      </c>
    </row>
    <row r="10" spans="1:17" x14ac:dyDescent="0.25">
      <c r="A10" s="39" t="s">
        <v>20</v>
      </c>
      <c r="B10" s="8">
        <v>5</v>
      </c>
      <c r="C10" s="24" t="s">
        <v>47</v>
      </c>
      <c r="D10" s="124">
        <v>0.29166666666666669</v>
      </c>
      <c r="E10" s="103">
        <v>1</v>
      </c>
      <c r="F10" s="109">
        <v>8</v>
      </c>
      <c r="G10" s="110">
        <v>16</v>
      </c>
      <c r="H10" s="111">
        <v>7.7</v>
      </c>
      <c r="I10" s="109">
        <v>8.1</v>
      </c>
      <c r="J10" s="74">
        <v>19932779</v>
      </c>
      <c r="K10" s="75">
        <f t="shared" si="0"/>
        <v>7504</v>
      </c>
      <c r="L10" s="76">
        <f t="shared" si="1"/>
        <v>0</v>
      </c>
      <c r="M10" s="74">
        <v>16378</v>
      </c>
      <c r="N10" s="78">
        <f t="shared" si="4"/>
        <v>3411</v>
      </c>
      <c r="O10" s="79">
        <f t="shared" si="2"/>
        <v>10915</v>
      </c>
      <c r="P10" s="74">
        <v>6636277</v>
      </c>
      <c r="Q10" s="189">
        <f t="shared" si="3"/>
        <v>12138</v>
      </c>
    </row>
    <row r="11" spans="1:17" x14ac:dyDescent="0.25">
      <c r="A11" s="39" t="s">
        <v>21</v>
      </c>
      <c r="B11" s="8">
        <v>6</v>
      </c>
      <c r="C11" s="24" t="s">
        <v>48</v>
      </c>
      <c r="D11" s="124">
        <v>0.29166666666666669</v>
      </c>
      <c r="E11" s="103">
        <v>1</v>
      </c>
      <c r="F11" s="109">
        <v>11</v>
      </c>
      <c r="G11" s="110">
        <v>16</v>
      </c>
      <c r="H11" s="111">
        <v>7.7</v>
      </c>
      <c r="I11" s="109">
        <v>8.1</v>
      </c>
      <c r="J11" s="74">
        <v>19939491</v>
      </c>
      <c r="K11" s="75">
        <f t="shared" si="0"/>
        <v>6712</v>
      </c>
      <c r="L11" s="76">
        <f t="shared" si="1"/>
        <v>0</v>
      </c>
      <c r="M11" s="77">
        <v>19646</v>
      </c>
      <c r="N11" s="78">
        <f t="shared" si="4"/>
        <v>3268</v>
      </c>
      <c r="O11" s="79">
        <f t="shared" si="2"/>
        <v>9980</v>
      </c>
      <c r="P11" s="74">
        <v>6647191</v>
      </c>
      <c r="Q11" s="189">
        <f t="shared" si="3"/>
        <v>10914</v>
      </c>
    </row>
    <row r="12" spans="1:17" x14ac:dyDescent="0.25">
      <c r="A12" s="39" t="s">
        <v>36</v>
      </c>
      <c r="B12" s="8">
        <v>7</v>
      </c>
      <c r="C12" s="24" t="s">
        <v>49</v>
      </c>
      <c r="D12" s="124">
        <v>0.29166666666666669</v>
      </c>
      <c r="E12" s="103">
        <v>1</v>
      </c>
      <c r="F12" s="109">
        <v>8</v>
      </c>
      <c r="G12" s="110">
        <v>16</v>
      </c>
      <c r="H12" s="111">
        <v>7.4</v>
      </c>
      <c r="I12" s="109">
        <v>7.9</v>
      </c>
      <c r="J12" s="74">
        <v>19947023</v>
      </c>
      <c r="K12" s="75">
        <f t="shared" si="0"/>
        <v>7532</v>
      </c>
      <c r="L12" s="76">
        <f t="shared" si="1"/>
        <v>0</v>
      </c>
      <c r="M12" s="77">
        <v>22913</v>
      </c>
      <c r="N12" s="78">
        <f t="shared" si="4"/>
        <v>3267</v>
      </c>
      <c r="O12" s="79">
        <f t="shared" si="2"/>
        <v>10799</v>
      </c>
      <c r="P12" s="74">
        <v>6658670</v>
      </c>
      <c r="Q12" s="189">
        <f t="shared" si="3"/>
        <v>11479</v>
      </c>
    </row>
    <row r="13" spans="1:17" x14ac:dyDescent="0.25">
      <c r="A13" s="21"/>
      <c r="B13" s="8">
        <v>8</v>
      </c>
      <c r="C13" s="24" t="s">
        <v>50</v>
      </c>
      <c r="D13" s="124">
        <v>0.29166666666666669</v>
      </c>
      <c r="E13" s="103">
        <v>1</v>
      </c>
      <c r="F13" s="109">
        <v>13</v>
      </c>
      <c r="G13" s="110">
        <v>16</v>
      </c>
      <c r="H13" s="111">
        <v>7.1</v>
      </c>
      <c r="I13" s="109">
        <v>7.5</v>
      </c>
      <c r="J13" s="74">
        <v>19954929</v>
      </c>
      <c r="K13" s="75">
        <f t="shared" si="0"/>
        <v>7906</v>
      </c>
      <c r="L13" s="76">
        <f t="shared" si="1"/>
        <v>0</v>
      </c>
      <c r="M13" s="77">
        <v>26294</v>
      </c>
      <c r="N13" s="78">
        <f t="shared" si="4"/>
        <v>3381</v>
      </c>
      <c r="O13" s="79">
        <f t="shared" si="2"/>
        <v>11287</v>
      </c>
      <c r="P13" s="74">
        <v>6671305</v>
      </c>
      <c r="Q13" s="189">
        <f t="shared" si="3"/>
        <v>12635</v>
      </c>
    </row>
    <row r="14" spans="1:17" x14ac:dyDescent="0.25">
      <c r="A14" s="21"/>
      <c r="B14" s="8">
        <v>9</v>
      </c>
      <c r="C14" s="24" t="s">
        <v>51</v>
      </c>
      <c r="D14" s="124">
        <v>0.29166666666666669</v>
      </c>
      <c r="E14" s="103">
        <v>3</v>
      </c>
      <c r="F14" s="109">
        <v>6</v>
      </c>
      <c r="G14" s="110">
        <v>16</v>
      </c>
      <c r="H14" s="111">
        <v>7.4</v>
      </c>
      <c r="I14" s="109">
        <v>7.7</v>
      </c>
      <c r="J14" s="74">
        <v>19965003</v>
      </c>
      <c r="K14" s="75">
        <f t="shared" si="0"/>
        <v>0</v>
      </c>
      <c r="L14" s="76">
        <f t="shared" si="1"/>
        <v>10074</v>
      </c>
      <c r="M14" s="77">
        <v>29633</v>
      </c>
      <c r="N14" s="78">
        <f t="shared" si="4"/>
        <v>3339</v>
      </c>
      <c r="O14" s="79">
        <f t="shared" si="2"/>
        <v>13413</v>
      </c>
      <c r="P14" s="74">
        <v>6685992</v>
      </c>
      <c r="Q14" s="189">
        <f t="shared" si="3"/>
        <v>14687</v>
      </c>
    </row>
    <row r="15" spans="1:17" x14ac:dyDescent="0.25">
      <c r="A15" s="21"/>
      <c r="B15" s="8">
        <v>10</v>
      </c>
      <c r="C15" s="24" t="s">
        <v>52</v>
      </c>
      <c r="D15" s="124">
        <v>0.29166666666666669</v>
      </c>
      <c r="E15" s="103">
        <v>7</v>
      </c>
      <c r="F15" s="109">
        <v>7</v>
      </c>
      <c r="G15" s="110">
        <v>16</v>
      </c>
      <c r="H15" s="111">
        <v>7.3</v>
      </c>
      <c r="I15" s="109">
        <v>7.7</v>
      </c>
      <c r="J15" s="74">
        <v>19973480</v>
      </c>
      <c r="K15" s="75">
        <f t="shared" si="0"/>
        <v>0</v>
      </c>
      <c r="L15" s="76">
        <f t="shared" si="1"/>
        <v>8477</v>
      </c>
      <c r="M15" s="77">
        <v>32892</v>
      </c>
      <c r="N15" s="78">
        <f t="shared" si="4"/>
        <v>3259</v>
      </c>
      <c r="O15" s="79">
        <f t="shared" si="2"/>
        <v>11736</v>
      </c>
      <c r="P15" s="74">
        <v>6699084</v>
      </c>
      <c r="Q15" s="189">
        <f t="shared" si="3"/>
        <v>13092</v>
      </c>
    </row>
    <row r="16" spans="1:17" x14ac:dyDescent="0.25">
      <c r="A16" s="21"/>
      <c r="B16" s="8">
        <v>11</v>
      </c>
      <c r="C16" s="24" t="s">
        <v>53</v>
      </c>
      <c r="D16" s="124">
        <v>0.29166666666666669</v>
      </c>
      <c r="E16" s="103">
        <v>1</v>
      </c>
      <c r="F16" s="109">
        <v>8</v>
      </c>
      <c r="G16" s="110">
        <v>16</v>
      </c>
      <c r="H16" s="111">
        <v>7.4</v>
      </c>
      <c r="I16" s="109">
        <v>7.8</v>
      </c>
      <c r="J16" s="74">
        <v>19981811</v>
      </c>
      <c r="K16" s="75">
        <f t="shared" si="0"/>
        <v>8331</v>
      </c>
      <c r="L16" s="76">
        <f t="shared" si="1"/>
        <v>0</v>
      </c>
      <c r="M16" s="77">
        <v>36049</v>
      </c>
      <c r="N16" s="78">
        <f t="shared" si="4"/>
        <v>3157</v>
      </c>
      <c r="O16" s="79">
        <f t="shared" si="2"/>
        <v>11488</v>
      </c>
      <c r="P16" s="74">
        <v>6711596</v>
      </c>
      <c r="Q16" s="189">
        <f t="shared" si="3"/>
        <v>12512</v>
      </c>
    </row>
    <row r="17" spans="1:17" x14ac:dyDescent="0.25">
      <c r="A17" s="21"/>
      <c r="B17" s="8">
        <v>12</v>
      </c>
      <c r="C17" s="24" t="s">
        <v>47</v>
      </c>
      <c r="D17" s="124">
        <v>0.29166666666666669</v>
      </c>
      <c r="E17" s="103">
        <v>1</v>
      </c>
      <c r="F17" s="109">
        <v>4</v>
      </c>
      <c r="G17" s="110">
        <v>16</v>
      </c>
      <c r="H17" s="111">
        <v>7.5</v>
      </c>
      <c r="I17" s="109">
        <v>8</v>
      </c>
      <c r="J17" s="74">
        <v>19989411</v>
      </c>
      <c r="K17" s="75">
        <f t="shared" si="0"/>
        <v>7600</v>
      </c>
      <c r="L17" s="76">
        <f t="shared" si="1"/>
        <v>0</v>
      </c>
      <c r="M17" s="77">
        <v>39349</v>
      </c>
      <c r="N17" s="78">
        <f t="shared" si="4"/>
        <v>3300</v>
      </c>
      <c r="O17" s="79">
        <f t="shared" si="2"/>
        <v>10900</v>
      </c>
      <c r="P17" s="74">
        <v>6723515</v>
      </c>
      <c r="Q17" s="189">
        <f t="shared" si="3"/>
        <v>11919</v>
      </c>
    </row>
    <row r="18" spans="1:17" x14ac:dyDescent="0.25">
      <c r="A18" s="21"/>
      <c r="B18" s="8">
        <v>13</v>
      </c>
      <c r="C18" s="24" t="s">
        <v>48</v>
      </c>
      <c r="D18" s="124">
        <v>0.29166666666666669</v>
      </c>
      <c r="E18" s="103">
        <v>1</v>
      </c>
      <c r="F18" s="109">
        <v>10</v>
      </c>
      <c r="G18" s="110">
        <v>16</v>
      </c>
      <c r="H18" s="111">
        <v>7.7</v>
      </c>
      <c r="I18" s="109">
        <v>8.1</v>
      </c>
      <c r="J18" s="74">
        <v>19996237</v>
      </c>
      <c r="K18" s="75">
        <f t="shared" si="0"/>
        <v>6826</v>
      </c>
      <c r="L18" s="76">
        <f t="shared" si="1"/>
        <v>0</v>
      </c>
      <c r="M18" s="77">
        <v>42648</v>
      </c>
      <c r="N18" s="78">
        <f t="shared" si="4"/>
        <v>3299</v>
      </c>
      <c r="O18" s="79">
        <f t="shared" si="2"/>
        <v>10125</v>
      </c>
      <c r="P18" s="74">
        <v>6734356</v>
      </c>
      <c r="Q18" s="189">
        <f t="shared" si="3"/>
        <v>10841</v>
      </c>
    </row>
    <row r="19" spans="1:17" x14ac:dyDescent="0.25">
      <c r="A19" s="21"/>
      <c r="B19" s="8">
        <v>14</v>
      </c>
      <c r="C19" s="24" t="s">
        <v>49</v>
      </c>
      <c r="D19" s="124">
        <v>0.29166666666666669</v>
      </c>
      <c r="E19" s="103">
        <v>1</v>
      </c>
      <c r="F19" s="109">
        <v>8</v>
      </c>
      <c r="G19" s="110">
        <v>16</v>
      </c>
      <c r="H19" s="111">
        <v>7.5</v>
      </c>
      <c r="I19" s="109">
        <v>7.9</v>
      </c>
      <c r="J19" s="74">
        <v>20002843</v>
      </c>
      <c r="K19" s="75">
        <f t="shared" si="0"/>
        <v>6606</v>
      </c>
      <c r="L19" s="76">
        <f t="shared" si="1"/>
        <v>0</v>
      </c>
      <c r="M19" s="77">
        <v>45910</v>
      </c>
      <c r="N19" s="78">
        <f t="shared" si="4"/>
        <v>3262</v>
      </c>
      <c r="O19" s="79">
        <f t="shared" si="2"/>
        <v>9868</v>
      </c>
      <c r="P19" s="74">
        <v>6744978</v>
      </c>
      <c r="Q19" s="189">
        <f t="shared" si="3"/>
        <v>10622</v>
      </c>
    </row>
    <row r="20" spans="1:17" x14ac:dyDescent="0.25">
      <c r="A20" s="21"/>
      <c r="B20" s="8">
        <v>15</v>
      </c>
      <c r="C20" s="24" t="s">
        <v>50</v>
      </c>
      <c r="D20" s="124">
        <v>0.29166666666666669</v>
      </c>
      <c r="E20" s="103">
        <v>1</v>
      </c>
      <c r="F20" s="109">
        <v>3</v>
      </c>
      <c r="G20" s="110">
        <v>16</v>
      </c>
      <c r="H20" s="111">
        <v>7.2</v>
      </c>
      <c r="I20" s="109">
        <v>8</v>
      </c>
      <c r="J20" s="74">
        <v>20011317</v>
      </c>
      <c r="K20" s="75">
        <f t="shared" si="0"/>
        <v>8474</v>
      </c>
      <c r="L20" s="76">
        <f t="shared" si="1"/>
        <v>0</v>
      </c>
      <c r="M20" s="77">
        <v>48687</v>
      </c>
      <c r="N20" s="78">
        <f t="shared" si="4"/>
        <v>2777</v>
      </c>
      <c r="O20" s="79">
        <f t="shared" si="2"/>
        <v>11251</v>
      </c>
      <c r="P20" s="74">
        <v>6757831</v>
      </c>
      <c r="Q20" s="189">
        <f t="shared" si="3"/>
        <v>12853</v>
      </c>
    </row>
    <row r="21" spans="1:17" x14ac:dyDescent="0.25">
      <c r="A21" s="21"/>
      <c r="B21" s="8">
        <v>16</v>
      </c>
      <c r="C21" s="24" t="s">
        <v>51</v>
      </c>
      <c r="D21" s="124">
        <v>0.29166666666666669</v>
      </c>
      <c r="E21" s="103">
        <v>1</v>
      </c>
      <c r="F21" s="109">
        <v>2</v>
      </c>
      <c r="G21" s="110">
        <v>16</v>
      </c>
      <c r="H21" s="111">
        <v>7.1</v>
      </c>
      <c r="I21" s="109">
        <v>7.4</v>
      </c>
      <c r="J21" s="74">
        <v>20019649</v>
      </c>
      <c r="K21" s="75">
        <f t="shared" si="0"/>
        <v>8332</v>
      </c>
      <c r="L21" s="76">
        <f t="shared" si="1"/>
        <v>0</v>
      </c>
      <c r="M21" s="77">
        <v>51678</v>
      </c>
      <c r="N21" s="78">
        <f t="shared" si="4"/>
        <v>2991</v>
      </c>
      <c r="O21" s="79">
        <f t="shared" si="2"/>
        <v>11323</v>
      </c>
      <c r="P21" s="74">
        <v>6770669</v>
      </c>
      <c r="Q21" s="189">
        <f t="shared" si="3"/>
        <v>12838</v>
      </c>
    </row>
    <row r="22" spans="1:17" x14ac:dyDescent="0.25">
      <c r="A22" s="21"/>
      <c r="B22" s="8">
        <v>17</v>
      </c>
      <c r="C22" s="24" t="s">
        <v>52</v>
      </c>
      <c r="D22" s="124">
        <v>0.29166666666666669</v>
      </c>
      <c r="E22" s="103">
        <v>1</v>
      </c>
      <c r="F22" s="109">
        <v>0</v>
      </c>
      <c r="G22" s="110">
        <v>16</v>
      </c>
      <c r="H22" s="111">
        <v>7</v>
      </c>
      <c r="I22" s="109">
        <v>8</v>
      </c>
      <c r="J22" s="74">
        <v>20027634</v>
      </c>
      <c r="K22" s="75">
        <f t="shared" si="0"/>
        <v>7985</v>
      </c>
      <c r="L22" s="76">
        <f t="shared" si="1"/>
        <v>0</v>
      </c>
      <c r="M22" s="77">
        <v>54541</v>
      </c>
      <c r="N22" s="78">
        <f t="shared" si="4"/>
        <v>2863</v>
      </c>
      <c r="O22" s="79">
        <f t="shared" si="2"/>
        <v>10848</v>
      </c>
      <c r="P22" s="74">
        <v>6783302</v>
      </c>
      <c r="Q22" s="189">
        <f t="shared" si="3"/>
        <v>12633</v>
      </c>
    </row>
    <row r="23" spans="1:17" x14ac:dyDescent="0.25">
      <c r="A23" s="21"/>
      <c r="B23" s="8">
        <v>18</v>
      </c>
      <c r="C23" s="24" t="s">
        <v>53</v>
      </c>
      <c r="D23" s="124">
        <v>0.29166666666666669</v>
      </c>
      <c r="E23" s="103">
        <v>3</v>
      </c>
      <c r="F23" s="109">
        <v>3</v>
      </c>
      <c r="G23" s="110">
        <v>15</v>
      </c>
      <c r="H23" s="111">
        <v>7.5</v>
      </c>
      <c r="I23" s="109">
        <v>7.8</v>
      </c>
      <c r="J23" s="74">
        <v>20035153</v>
      </c>
      <c r="K23" s="75">
        <f t="shared" si="0"/>
        <v>0</v>
      </c>
      <c r="L23" s="76">
        <f t="shared" si="1"/>
        <v>7519</v>
      </c>
      <c r="M23" s="77">
        <v>55852</v>
      </c>
      <c r="N23" s="78">
        <f t="shared" si="4"/>
        <v>1311</v>
      </c>
      <c r="O23" s="79">
        <f t="shared" si="2"/>
        <v>8830</v>
      </c>
      <c r="P23" s="74">
        <v>6795275</v>
      </c>
      <c r="Q23" s="189">
        <f t="shared" si="3"/>
        <v>11973</v>
      </c>
    </row>
    <row r="24" spans="1:17" x14ac:dyDescent="0.25">
      <c r="A24" s="21"/>
      <c r="B24" s="8">
        <v>19</v>
      </c>
      <c r="C24" s="24" t="s">
        <v>47</v>
      </c>
      <c r="D24" s="124">
        <v>0.29166666666666669</v>
      </c>
      <c r="E24" s="103">
        <v>7</v>
      </c>
      <c r="F24" s="109">
        <v>5</v>
      </c>
      <c r="G24" s="110">
        <v>15</v>
      </c>
      <c r="H24" s="111">
        <v>7.6</v>
      </c>
      <c r="I24" s="109">
        <v>8</v>
      </c>
      <c r="J24" s="74">
        <v>20049271</v>
      </c>
      <c r="K24" s="75">
        <f t="shared" si="0"/>
        <v>0</v>
      </c>
      <c r="L24" s="76">
        <f t="shared" si="1"/>
        <v>14118</v>
      </c>
      <c r="M24" s="77">
        <v>58688</v>
      </c>
      <c r="N24" s="78">
        <f t="shared" si="4"/>
        <v>2836</v>
      </c>
      <c r="O24" s="79">
        <f t="shared" si="2"/>
        <v>16954</v>
      </c>
      <c r="P24" s="74">
        <v>6813720</v>
      </c>
      <c r="Q24" s="189">
        <f t="shared" si="3"/>
        <v>18445</v>
      </c>
    </row>
    <row r="25" spans="1:17" x14ac:dyDescent="0.25">
      <c r="A25" s="21"/>
      <c r="B25" s="8">
        <v>20</v>
      </c>
      <c r="C25" s="24" t="s">
        <v>48</v>
      </c>
      <c r="D25" s="124">
        <v>0.29166666666666669</v>
      </c>
      <c r="E25" s="103">
        <v>1</v>
      </c>
      <c r="F25" s="109">
        <v>9</v>
      </c>
      <c r="G25" s="110">
        <v>15</v>
      </c>
      <c r="H25" s="111">
        <v>7.5</v>
      </c>
      <c r="I25" s="109">
        <v>8</v>
      </c>
      <c r="J25" s="74">
        <v>20055414</v>
      </c>
      <c r="K25" s="75">
        <f t="shared" si="0"/>
        <v>6143</v>
      </c>
      <c r="L25" s="76">
        <f t="shared" si="1"/>
        <v>0</v>
      </c>
      <c r="M25" s="77">
        <v>62015</v>
      </c>
      <c r="N25" s="78">
        <f t="shared" si="4"/>
        <v>3327</v>
      </c>
      <c r="O25" s="79">
        <f t="shared" si="2"/>
        <v>9470</v>
      </c>
      <c r="P25" s="74">
        <v>6823807</v>
      </c>
      <c r="Q25" s="189">
        <f t="shared" si="3"/>
        <v>10087</v>
      </c>
    </row>
    <row r="26" spans="1:17" x14ac:dyDescent="0.25">
      <c r="A26" s="21"/>
      <c r="B26" s="8">
        <v>21</v>
      </c>
      <c r="C26" s="24" t="s">
        <v>49</v>
      </c>
      <c r="D26" s="124">
        <v>0.29166666666666669</v>
      </c>
      <c r="E26" s="103">
        <v>3</v>
      </c>
      <c r="F26" s="109">
        <v>7</v>
      </c>
      <c r="G26" s="110">
        <v>15</v>
      </c>
      <c r="H26" s="111">
        <v>7.6</v>
      </c>
      <c r="I26" s="109">
        <v>8.1</v>
      </c>
      <c r="J26" s="74">
        <v>20061144</v>
      </c>
      <c r="K26" s="75">
        <f t="shared" si="0"/>
        <v>0</v>
      </c>
      <c r="L26" s="76">
        <f t="shared" si="1"/>
        <v>5730</v>
      </c>
      <c r="M26" s="77">
        <v>65296</v>
      </c>
      <c r="N26" s="78">
        <f t="shared" si="4"/>
        <v>3281</v>
      </c>
      <c r="O26" s="79">
        <f t="shared" si="2"/>
        <v>9011</v>
      </c>
      <c r="P26" s="74">
        <v>6833734</v>
      </c>
      <c r="Q26" s="189">
        <f t="shared" si="3"/>
        <v>9927</v>
      </c>
    </row>
    <row r="27" spans="1:17" x14ac:dyDescent="0.25">
      <c r="A27" s="21"/>
      <c r="B27" s="8">
        <v>22</v>
      </c>
      <c r="C27" s="24" t="s">
        <v>50</v>
      </c>
      <c r="D27" s="124">
        <v>0.29166666666666669</v>
      </c>
      <c r="E27" s="103">
        <v>7</v>
      </c>
      <c r="F27" s="109">
        <v>9</v>
      </c>
      <c r="G27" s="110">
        <v>16</v>
      </c>
      <c r="H27" s="111">
        <v>7.5</v>
      </c>
      <c r="I27" s="109">
        <v>8.1999999999999993</v>
      </c>
      <c r="J27" s="74">
        <v>20074248</v>
      </c>
      <c r="K27" s="75">
        <f t="shared" si="0"/>
        <v>0</v>
      </c>
      <c r="L27" s="76">
        <v>13104</v>
      </c>
      <c r="M27" s="77">
        <v>68742</v>
      </c>
      <c r="N27" s="78">
        <f t="shared" si="4"/>
        <v>3446</v>
      </c>
      <c r="O27" s="79">
        <f t="shared" si="2"/>
        <v>16550</v>
      </c>
      <c r="P27" s="74">
        <v>6851104</v>
      </c>
      <c r="Q27" s="189">
        <f t="shared" si="3"/>
        <v>17370</v>
      </c>
    </row>
    <row r="28" spans="1:17" x14ac:dyDescent="0.25">
      <c r="A28" s="21"/>
      <c r="B28" s="8">
        <v>23</v>
      </c>
      <c r="C28" s="24" t="s">
        <v>51</v>
      </c>
      <c r="D28" s="124">
        <v>0.29166666666666669</v>
      </c>
      <c r="E28" s="103">
        <v>1</v>
      </c>
      <c r="F28" s="109">
        <v>7</v>
      </c>
      <c r="G28" s="110">
        <v>17</v>
      </c>
      <c r="H28" s="111">
        <v>7.3</v>
      </c>
      <c r="I28" s="109">
        <v>8</v>
      </c>
      <c r="J28" s="74">
        <v>20082418</v>
      </c>
      <c r="K28" s="75">
        <f t="shared" si="0"/>
        <v>8170</v>
      </c>
      <c r="L28" s="76">
        <f t="shared" si="1"/>
        <v>0</v>
      </c>
      <c r="M28" s="77">
        <v>70926</v>
      </c>
      <c r="N28" s="78">
        <f t="shared" si="4"/>
        <v>2184</v>
      </c>
      <c r="O28" s="79">
        <f t="shared" si="2"/>
        <v>10354</v>
      </c>
      <c r="P28" s="74">
        <v>6863705</v>
      </c>
      <c r="Q28" s="189">
        <f t="shared" si="3"/>
        <v>12601</v>
      </c>
    </row>
    <row r="29" spans="1:17" x14ac:dyDescent="0.25">
      <c r="A29" s="21"/>
      <c r="B29" s="8">
        <v>24</v>
      </c>
      <c r="C29" s="24" t="s">
        <v>52</v>
      </c>
      <c r="D29" s="124">
        <v>0.29166666666666669</v>
      </c>
      <c r="E29" s="103">
        <v>1</v>
      </c>
      <c r="F29" s="109">
        <v>7</v>
      </c>
      <c r="G29" s="110">
        <v>17</v>
      </c>
      <c r="H29" s="111">
        <v>7.3</v>
      </c>
      <c r="I29" s="109">
        <v>8</v>
      </c>
      <c r="J29" s="74">
        <v>20090421</v>
      </c>
      <c r="K29" s="75">
        <f t="shared" si="0"/>
        <v>8003</v>
      </c>
      <c r="L29" s="76">
        <f t="shared" si="1"/>
        <v>0</v>
      </c>
      <c r="M29" s="77">
        <v>74504</v>
      </c>
      <c r="N29" s="78">
        <f t="shared" si="4"/>
        <v>3578</v>
      </c>
      <c r="O29" s="79">
        <f t="shared" si="2"/>
        <v>11581</v>
      </c>
      <c r="P29" s="74">
        <v>6876285</v>
      </c>
      <c r="Q29" s="189">
        <f t="shared" si="3"/>
        <v>12580</v>
      </c>
    </row>
    <row r="30" spans="1:17" x14ac:dyDescent="0.25">
      <c r="A30" s="21"/>
      <c r="B30" s="8">
        <v>25</v>
      </c>
      <c r="C30" s="24" t="s">
        <v>53</v>
      </c>
      <c r="D30" s="124">
        <v>0.29166666666666669</v>
      </c>
      <c r="E30" s="103">
        <v>1</v>
      </c>
      <c r="F30" s="109">
        <v>10</v>
      </c>
      <c r="G30" s="110">
        <v>16</v>
      </c>
      <c r="H30" s="111">
        <v>7.3</v>
      </c>
      <c r="I30" s="109">
        <v>8.1999999999999993</v>
      </c>
      <c r="J30" s="74">
        <v>20098466</v>
      </c>
      <c r="K30" s="75">
        <f t="shared" si="0"/>
        <v>8045</v>
      </c>
      <c r="L30" s="76">
        <f t="shared" si="1"/>
        <v>0</v>
      </c>
      <c r="M30" s="77">
        <v>78052</v>
      </c>
      <c r="N30" s="78">
        <f t="shared" si="4"/>
        <v>3548</v>
      </c>
      <c r="O30" s="79">
        <f t="shared" si="2"/>
        <v>11593</v>
      </c>
      <c r="P30" s="74">
        <v>6888976</v>
      </c>
      <c r="Q30" s="189">
        <f t="shared" si="3"/>
        <v>12691</v>
      </c>
    </row>
    <row r="31" spans="1:17" x14ac:dyDescent="0.25">
      <c r="A31" s="21"/>
      <c r="B31" s="8">
        <v>26</v>
      </c>
      <c r="C31" s="24" t="s">
        <v>47</v>
      </c>
      <c r="D31" s="124">
        <v>0.29166666666666669</v>
      </c>
      <c r="E31" s="103">
        <v>1</v>
      </c>
      <c r="F31" s="109">
        <v>11</v>
      </c>
      <c r="G31" s="110">
        <v>16</v>
      </c>
      <c r="H31" s="111">
        <v>7.6</v>
      </c>
      <c r="I31" s="109">
        <v>8</v>
      </c>
      <c r="J31" s="74">
        <v>20105649</v>
      </c>
      <c r="K31" s="75">
        <f t="shared" si="0"/>
        <v>7183</v>
      </c>
      <c r="L31" s="76">
        <f t="shared" si="1"/>
        <v>0</v>
      </c>
      <c r="M31" s="77">
        <v>81494</v>
      </c>
      <c r="N31" s="78">
        <f t="shared" si="4"/>
        <v>3442</v>
      </c>
      <c r="O31" s="79">
        <f t="shared" si="2"/>
        <v>10625</v>
      </c>
      <c r="P31" s="74">
        <v>6900476</v>
      </c>
      <c r="Q31" s="189">
        <f t="shared" si="3"/>
        <v>11500</v>
      </c>
    </row>
    <row r="32" spans="1:17" x14ac:dyDescent="0.25">
      <c r="A32" s="21"/>
      <c r="B32" s="8">
        <v>27</v>
      </c>
      <c r="C32" s="24" t="s">
        <v>48</v>
      </c>
      <c r="D32" s="124">
        <v>0.29166666666666669</v>
      </c>
      <c r="E32" s="103">
        <v>3</v>
      </c>
      <c r="F32" s="109">
        <v>13</v>
      </c>
      <c r="G32" s="110">
        <v>11</v>
      </c>
      <c r="H32" s="111">
        <v>7.4</v>
      </c>
      <c r="I32" s="109">
        <v>8.1</v>
      </c>
      <c r="J32" s="74">
        <v>20112476</v>
      </c>
      <c r="K32" s="75">
        <f t="shared" si="0"/>
        <v>0</v>
      </c>
      <c r="L32" s="76">
        <f t="shared" si="1"/>
        <v>6827</v>
      </c>
      <c r="M32" s="77">
        <v>84796</v>
      </c>
      <c r="N32" s="78">
        <f t="shared" si="4"/>
        <v>3302</v>
      </c>
      <c r="O32" s="79">
        <f t="shared" si="2"/>
        <v>10129</v>
      </c>
      <c r="P32" s="74">
        <v>6911933</v>
      </c>
      <c r="Q32" s="189">
        <f t="shared" si="3"/>
        <v>11457</v>
      </c>
    </row>
    <row r="33" spans="1:17" x14ac:dyDescent="0.25">
      <c r="A33" s="21"/>
      <c r="B33" s="8">
        <v>28</v>
      </c>
      <c r="C33" s="24" t="s">
        <v>49</v>
      </c>
      <c r="D33" s="124">
        <v>0.29166666666666669</v>
      </c>
      <c r="E33" s="103">
        <v>3</v>
      </c>
      <c r="F33" s="109">
        <v>9</v>
      </c>
      <c r="G33" s="110">
        <v>16</v>
      </c>
      <c r="H33" s="111">
        <v>7.5</v>
      </c>
      <c r="I33" s="109">
        <v>8.4</v>
      </c>
      <c r="J33" s="74">
        <v>20127138</v>
      </c>
      <c r="K33" s="75">
        <f t="shared" si="0"/>
        <v>0</v>
      </c>
      <c r="L33" s="76">
        <f t="shared" si="1"/>
        <v>14662</v>
      </c>
      <c r="M33" s="77">
        <v>88429</v>
      </c>
      <c r="N33" s="78">
        <f t="shared" si="4"/>
        <v>3633</v>
      </c>
      <c r="O33" s="79">
        <f t="shared" si="2"/>
        <v>18295</v>
      </c>
      <c r="P33" s="74">
        <v>6930622</v>
      </c>
      <c r="Q33" s="189">
        <f t="shared" si="3"/>
        <v>18689</v>
      </c>
    </row>
    <row r="34" spans="1:17" x14ac:dyDescent="0.25">
      <c r="A34" s="21"/>
      <c r="B34" s="8">
        <v>29</v>
      </c>
      <c r="C34" s="24" t="s">
        <v>50</v>
      </c>
      <c r="D34" s="124">
        <v>0.29166666666666669</v>
      </c>
      <c r="E34" s="103">
        <v>7</v>
      </c>
      <c r="F34" s="109">
        <v>10</v>
      </c>
      <c r="G34" s="110">
        <v>17</v>
      </c>
      <c r="H34" s="111">
        <v>7.4</v>
      </c>
      <c r="I34" s="109">
        <v>8</v>
      </c>
      <c r="J34" s="74">
        <v>20135410</v>
      </c>
      <c r="K34" s="75">
        <f t="shared" si="0"/>
        <v>0</v>
      </c>
      <c r="L34" s="76">
        <f t="shared" si="1"/>
        <v>8272</v>
      </c>
      <c r="M34" s="77">
        <v>91989</v>
      </c>
      <c r="N34" s="78">
        <f t="shared" si="4"/>
        <v>3560</v>
      </c>
      <c r="O34" s="79">
        <f t="shared" si="2"/>
        <v>11832</v>
      </c>
      <c r="P34" s="74">
        <v>6943547</v>
      </c>
      <c r="Q34" s="189">
        <f t="shared" si="3"/>
        <v>12925</v>
      </c>
    </row>
    <row r="35" spans="1:17" x14ac:dyDescent="0.25">
      <c r="A35" s="21"/>
      <c r="B35" s="8">
        <v>30</v>
      </c>
      <c r="C35" s="24" t="s">
        <v>51</v>
      </c>
      <c r="D35" s="124">
        <v>0.29166666666666669</v>
      </c>
      <c r="E35" s="103">
        <v>1</v>
      </c>
      <c r="F35" s="109">
        <v>7</v>
      </c>
      <c r="G35" s="110">
        <v>17</v>
      </c>
      <c r="H35" s="111">
        <v>7.2</v>
      </c>
      <c r="I35" s="109">
        <v>7.8</v>
      </c>
      <c r="J35" s="74">
        <v>20143588</v>
      </c>
      <c r="K35" s="75">
        <f t="shared" si="0"/>
        <v>8178</v>
      </c>
      <c r="L35" s="76">
        <f t="shared" si="1"/>
        <v>0</v>
      </c>
      <c r="M35" s="77">
        <v>95591</v>
      </c>
      <c r="N35" s="78">
        <f t="shared" si="4"/>
        <v>3602</v>
      </c>
      <c r="O35" s="79">
        <f t="shared" si="2"/>
        <v>11780</v>
      </c>
      <c r="P35" s="74">
        <v>6958359</v>
      </c>
      <c r="Q35" s="189">
        <f t="shared" si="3"/>
        <v>14812</v>
      </c>
    </row>
    <row r="36" spans="1:17" x14ac:dyDescent="0.25">
      <c r="A36" s="21"/>
      <c r="B36" s="8">
        <v>31</v>
      </c>
      <c r="C36" s="24"/>
      <c r="D36" s="24"/>
      <c r="E36" s="103"/>
      <c r="F36" s="109"/>
      <c r="G36" s="110"/>
      <c r="H36" s="111"/>
      <c r="I36" s="109"/>
      <c r="J36" s="74"/>
      <c r="K36" s="75"/>
      <c r="L36" s="76"/>
      <c r="M36" s="77"/>
      <c r="N36" s="78"/>
      <c r="O36" s="79"/>
      <c r="P36" s="74"/>
      <c r="Q36" s="189"/>
    </row>
    <row r="37" spans="1:17" ht="18.75" thickBot="1" x14ac:dyDescent="0.3">
      <c r="A37" s="21"/>
      <c r="B37" s="10"/>
      <c r="C37" s="105"/>
      <c r="D37" s="105"/>
      <c r="E37" s="104"/>
      <c r="F37" s="112"/>
      <c r="G37" s="113"/>
      <c r="H37" s="114"/>
      <c r="I37" s="112"/>
      <c r="J37" s="80"/>
      <c r="K37" s="81"/>
      <c r="L37" s="76"/>
      <c r="M37" s="82"/>
      <c r="N37" s="83"/>
      <c r="O37" s="84"/>
      <c r="P37" s="80"/>
      <c r="Q37" s="190"/>
    </row>
    <row r="38" spans="1:17" ht="18.75" thickBot="1" x14ac:dyDescent="0.3">
      <c r="A38" s="18" t="s">
        <v>22</v>
      </c>
      <c r="B38" s="9"/>
      <c r="C38" s="7"/>
      <c r="D38" s="7"/>
      <c r="E38" s="7"/>
      <c r="F38" s="58"/>
      <c r="G38" s="59"/>
      <c r="H38" s="60"/>
      <c r="I38" s="61"/>
      <c r="J38" s="68"/>
      <c r="K38" s="69">
        <f>SUM(K6:K36)</f>
        <v>161402</v>
      </c>
      <c r="L38" s="70">
        <f>SUM(L6:L36)</f>
        <v>88783</v>
      </c>
      <c r="M38" s="68"/>
      <c r="N38" s="70">
        <f>SUM(N6:N36)</f>
        <v>96996</v>
      </c>
      <c r="O38" s="85">
        <f>SUM(O6:O36)</f>
        <v>347181</v>
      </c>
      <c r="P38" s="68"/>
      <c r="Q38" s="188">
        <f>SUM(Q6:Q36)</f>
        <v>384375</v>
      </c>
    </row>
    <row r="39" spans="1:17" ht="18.75" thickBot="1" x14ac:dyDescent="0.3">
      <c r="A39" s="17" t="s">
        <v>29</v>
      </c>
      <c r="B39" s="4"/>
      <c r="C39" s="5"/>
      <c r="D39" s="5"/>
      <c r="E39" s="5"/>
      <c r="F39" s="62">
        <f>MIN(F6:F36)</f>
        <v>0</v>
      </c>
      <c r="G39" s="63">
        <f>MIN(G6:G36)</f>
        <v>11</v>
      </c>
      <c r="H39" s="64">
        <f>MIN(H6:H36)</f>
        <v>7</v>
      </c>
      <c r="I39" s="64">
        <f>MIN(I6:I36)</f>
        <v>7.4</v>
      </c>
      <c r="J39" s="74"/>
      <c r="K39" s="75"/>
      <c r="L39" s="76"/>
      <c r="M39" s="74"/>
      <c r="N39" s="86">
        <f>MIN(N6:N36)</f>
        <v>1311</v>
      </c>
      <c r="O39" s="87">
        <f>MIN(O6:O36)</f>
        <v>8830</v>
      </c>
      <c r="P39" s="88"/>
      <c r="Q39" s="191">
        <f>MIN(Q6:Q36)</f>
        <v>9927</v>
      </c>
    </row>
    <row r="40" spans="1:17" ht="18.75" thickBot="1" x14ac:dyDescent="0.3">
      <c r="A40" s="17" t="s">
        <v>30</v>
      </c>
      <c r="B40" s="4"/>
      <c r="C40" s="5"/>
      <c r="D40" s="5"/>
      <c r="E40" s="5"/>
      <c r="F40" s="62">
        <f>MAX(F6:F36)</f>
        <v>13</v>
      </c>
      <c r="G40" s="63">
        <f>MAX(G6:G36)</f>
        <v>17</v>
      </c>
      <c r="H40" s="64">
        <f>MAX(H6:H36)</f>
        <v>7.7</v>
      </c>
      <c r="I40" s="64">
        <f>MAX(I6:I36)</f>
        <v>8.4</v>
      </c>
      <c r="J40" s="74"/>
      <c r="K40" s="75">
        <f>K38+L38</f>
        <v>250185</v>
      </c>
      <c r="L40" s="76"/>
      <c r="M40" s="74"/>
      <c r="N40" s="86">
        <f>MAX(N6:N36)</f>
        <v>4087</v>
      </c>
      <c r="O40" s="87">
        <f>MAX(O6:O36)</f>
        <v>18295</v>
      </c>
      <c r="P40" s="88"/>
      <c r="Q40" s="191">
        <f>MAX(Q6:Q36)</f>
        <v>18689</v>
      </c>
    </row>
    <row r="41" spans="1:17" ht="18.75" thickBot="1" x14ac:dyDescent="0.3">
      <c r="A41" s="17" t="s">
        <v>23</v>
      </c>
      <c r="B41" s="19"/>
      <c r="C41" s="20"/>
      <c r="D41" s="20"/>
      <c r="E41" s="20"/>
      <c r="F41" s="65">
        <f>SUM(F6:F36)/COUNT(E6:E36)</f>
        <v>7.4</v>
      </c>
      <c r="G41" s="66">
        <f>SUM(G6:G36)/COUNT(E6:E36)</f>
        <v>15.833333333333334</v>
      </c>
      <c r="H41" s="67">
        <f>SUM(H6:H36)/COUNT(E6:E36)</f>
        <v>7.366666666666668</v>
      </c>
      <c r="I41" s="67">
        <f>SUM(I6:I36)/COUNT(E6:E36)</f>
        <v>7.9233333333333338</v>
      </c>
      <c r="J41" s="89"/>
      <c r="K41" s="90"/>
      <c r="L41" s="91"/>
      <c r="M41" s="89"/>
      <c r="N41" s="92">
        <f>SUM(N6:N36)/COUNT(E6:E36)</f>
        <v>3233.2</v>
      </c>
      <c r="O41" s="93">
        <f>SUM(O6:O36)/COUNT(E6:E36)</f>
        <v>11572.7</v>
      </c>
      <c r="P41" s="94"/>
      <c r="Q41" s="192">
        <f>SUM(Q6:Q36)/COUNT(E6:E36)</f>
        <v>12812.5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93"/>
    </row>
    <row r="43" spans="1:17" x14ac:dyDescent="0.25">
      <c r="A43" s="21"/>
      <c r="B43" s="11"/>
      <c r="C43" s="11" t="s">
        <v>24</v>
      </c>
      <c r="D43" s="11"/>
      <c r="E43" s="3">
        <f>SUM(M50:M80)</f>
        <v>9</v>
      </c>
      <c r="F43" s="11"/>
      <c r="G43" s="11"/>
      <c r="H43" s="11"/>
      <c r="I43" s="11"/>
      <c r="J43" s="11" t="s">
        <v>25</v>
      </c>
      <c r="K43" s="53">
        <f>SUM(J50:J80)</f>
        <v>21</v>
      </c>
      <c r="L43" s="11"/>
      <c r="M43" s="11"/>
      <c r="N43" s="11"/>
      <c r="O43" s="11"/>
      <c r="P43" s="11"/>
      <c r="Q43" s="193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93"/>
    </row>
    <row r="45" spans="1:17" x14ac:dyDescent="0.25">
      <c r="A45" s="21"/>
      <c r="B45" s="11"/>
      <c r="C45" s="3" t="s">
        <v>26</v>
      </c>
      <c r="D45" s="163">
        <f>O45-K45</f>
        <v>17993.857142857159</v>
      </c>
      <c r="E45" s="164"/>
      <c r="F45" s="164"/>
      <c r="G45" s="11" t="s">
        <v>15</v>
      </c>
      <c r="H45" s="11"/>
      <c r="I45" s="11"/>
      <c r="J45" s="3" t="s">
        <v>37</v>
      </c>
      <c r="K45" s="132">
        <f>(SUM(H50:I80)/(K43))*(K43+E43)</f>
        <v>329187.14285714284</v>
      </c>
      <c r="L45" s="11" t="s">
        <v>15</v>
      </c>
      <c r="M45" s="3" t="s">
        <v>38</v>
      </c>
      <c r="N45" s="3"/>
      <c r="O45" s="165">
        <f>O38</f>
        <v>347181</v>
      </c>
      <c r="P45" s="165"/>
      <c r="Q45" s="193" t="s">
        <v>15</v>
      </c>
    </row>
    <row r="46" spans="1:17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194"/>
    </row>
    <row r="49" spans="8:16" x14ac:dyDescent="0.25">
      <c r="H49" s="127"/>
      <c r="I49" s="127"/>
      <c r="J49" s="128" t="s">
        <v>39</v>
      </c>
      <c r="K49" s="127"/>
      <c r="L49" s="129"/>
      <c r="M49" s="129" t="s">
        <v>40</v>
      </c>
      <c r="O49" s="133">
        <f>SUM(H50:I80)</f>
        <v>230431</v>
      </c>
      <c r="P49" s="1" t="s">
        <v>41</v>
      </c>
    </row>
    <row r="50" spans="8:16" x14ac:dyDescent="0.25">
      <c r="H50" s="181">
        <f>J50*O6</f>
        <v>12008</v>
      </c>
      <c r="I50" s="181"/>
      <c r="J50" s="127">
        <f>IF(K50&gt;0,1,0)</f>
        <v>1</v>
      </c>
      <c r="K50" s="127">
        <f>K6</f>
        <v>7921</v>
      </c>
      <c r="L50" s="127">
        <f>L6</f>
        <v>0</v>
      </c>
      <c r="M50" s="127">
        <f>IF(L50&gt;0,1,0)</f>
        <v>0</v>
      </c>
      <c r="O50" s="133">
        <f>O49/K43</f>
        <v>10972.904761904761</v>
      </c>
      <c r="P50" s="1" t="s">
        <v>42</v>
      </c>
    </row>
    <row r="51" spans="8:16" x14ac:dyDescent="0.25">
      <c r="H51" s="181">
        <f t="shared" ref="H51:H80" si="5">J51*O7</f>
        <v>11616</v>
      </c>
      <c r="I51" s="181"/>
      <c r="J51" s="127">
        <f t="shared" ref="J51:J80" si="6">IF(K51&gt;0,1,0)</f>
        <v>1</v>
      </c>
      <c r="K51" s="127">
        <f t="shared" ref="K51:L66" si="7">K7</f>
        <v>7807</v>
      </c>
      <c r="L51" s="127">
        <f t="shared" si="7"/>
        <v>0</v>
      </c>
      <c r="M51" s="127">
        <f t="shared" ref="M51:M80" si="8">IF(L51&gt;0,1,0)</f>
        <v>0</v>
      </c>
      <c r="O51" s="133">
        <f>O50*(K43+E43)</f>
        <v>329187.14285714284</v>
      </c>
      <c r="P51" s="1" t="s">
        <v>43</v>
      </c>
    </row>
    <row r="52" spans="8:16" x14ac:dyDescent="0.25">
      <c r="H52" s="181">
        <f t="shared" si="5"/>
        <v>11334</v>
      </c>
      <c r="I52" s="181"/>
      <c r="J52" s="127">
        <f t="shared" si="6"/>
        <v>1</v>
      </c>
      <c r="K52" s="127">
        <f t="shared" si="7"/>
        <v>8037</v>
      </c>
      <c r="L52" s="127">
        <f t="shared" si="7"/>
        <v>0</v>
      </c>
      <c r="M52" s="127">
        <f t="shared" si="8"/>
        <v>0</v>
      </c>
    </row>
    <row r="53" spans="8:16" x14ac:dyDescent="0.25">
      <c r="H53" s="181">
        <f t="shared" si="5"/>
        <v>11286</v>
      </c>
      <c r="I53" s="181"/>
      <c r="J53" s="127">
        <f t="shared" si="6"/>
        <v>1</v>
      </c>
      <c r="K53" s="127">
        <f t="shared" si="7"/>
        <v>8107</v>
      </c>
      <c r="L53" s="127">
        <f t="shared" si="7"/>
        <v>0</v>
      </c>
      <c r="M53" s="127">
        <f t="shared" si="8"/>
        <v>0</v>
      </c>
    </row>
    <row r="54" spans="8:16" x14ac:dyDescent="0.25">
      <c r="H54" s="181">
        <f t="shared" si="5"/>
        <v>10915</v>
      </c>
      <c r="I54" s="181"/>
      <c r="J54" s="127">
        <f t="shared" si="6"/>
        <v>1</v>
      </c>
      <c r="K54" s="127">
        <f t="shared" si="7"/>
        <v>7504</v>
      </c>
      <c r="L54" s="127">
        <f t="shared" si="7"/>
        <v>0</v>
      </c>
      <c r="M54" s="127">
        <f t="shared" si="8"/>
        <v>0</v>
      </c>
    </row>
    <row r="55" spans="8:16" x14ac:dyDescent="0.25">
      <c r="H55" s="181">
        <f t="shared" si="5"/>
        <v>9980</v>
      </c>
      <c r="I55" s="181"/>
      <c r="J55" s="127">
        <f t="shared" si="6"/>
        <v>1</v>
      </c>
      <c r="K55" s="127">
        <f t="shared" si="7"/>
        <v>6712</v>
      </c>
      <c r="L55" s="127">
        <f t="shared" si="7"/>
        <v>0</v>
      </c>
      <c r="M55" s="127">
        <f t="shared" si="8"/>
        <v>0</v>
      </c>
    </row>
    <row r="56" spans="8:16" x14ac:dyDescent="0.25">
      <c r="H56" s="181">
        <f t="shared" si="5"/>
        <v>10799</v>
      </c>
      <c r="I56" s="181"/>
      <c r="J56" s="127">
        <f t="shared" si="6"/>
        <v>1</v>
      </c>
      <c r="K56" s="127">
        <f t="shared" si="7"/>
        <v>7532</v>
      </c>
      <c r="L56" s="127">
        <f t="shared" si="7"/>
        <v>0</v>
      </c>
      <c r="M56" s="127">
        <f t="shared" si="8"/>
        <v>0</v>
      </c>
    </row>
    <row r="57" spans="8:16" x14ac:dyDescent="0.25">
      <c r="H57" s="181">
        <f t="shared" si="5"/>
        <v>11287</v>
      </c>
      <c r="I57" s="181"/>
      <c r="J57" s="127">
        <f t="shared" si="6"/>
        <v>1</v>
      </c>
      <c r="K57" s="127">
        <f t="shared" si="7"/>
        <v>7906</v>
      </c>
      <c r="L57" s="127">
        <f t="shared" si="7"/>
        <v>0</v>
      </c>
      <c r="M57" s="127">
        <f t="shared" si="8"/>
        <v>0</v>
      </c>
    </row>
    <row r="58" spans="8:16" x14ac:dyDescent="0.25">
      <c r="H58" s="181">
        <f t="shared" si="5"/>
        <v>0</v>
      </c>
      <c r="I58" s="181"/>
      <c r="J58" s="127">
        <f t="shared" si="6"/>
        <v>0</v>
      </c>
      <c r="K58" s="127">
        <f t="shared" si="7"/>
        <v>0</v>
      </c>
      <c r="L58" s="127">
        <f t="shared" si="7"/>
        <v>10074</v>
      </c>
      <c r="M58" s="127">
        <f t="shared" si="8"/>
        <v>1</v>
      </c>
    </row>
    <row r="59" spans="8:16" x14ac:dyDescent="0.25">
      <c r="H59" s="181">
        <f t="shared" si="5"/>
        <v>0</v>
      </c>
      <c r="I59" s="181"/>
      <c r="J59" s="127">
        <f t="shared" si="6"/>
        <v>0</v>
      </c>
      <c r="K59" s="127">
        <f t="shared" si="7"/>
        <v>0</v>
      </c>
      <c r="L59" s="127">
        <f t="shared" si="7"/>
        <v>8477</v>
      </c>
      <c r="M59" s="127">
        <f t="shared" si="8"/>
        <v>1</v>
      </c>
    </row>
    <row r="60" spans="8:16" x14ac:dyDescent="0.25">
      <c r="H60" s="181">
        <f t="shared" si="5"/>
        <v>11488</v>
      </c>
      <c r="I60" s="181"/>
      <c r="J60" s="127">
        <f t="shared" si="6"/>
        <v>1</v>
      </c>
      <c r="K60" s="127">
        <f t="shared" si="7"/>
        <v>8331</v>
      </c>
      <c r="L60" s="127">
        <f t="shared" si="7"/>
        <v>0</v>
      </c>
      <c r="M60" s="127">
        <f t="shared" si="8"/>
        <v>0</v>
      </c>
    </row>
    <row r="61" spans="8:16" x14ac:dyDescent="0.25">
      <c r="H61" s="181">
        <f t="shared" si="5"/>
        <v>10900</v>
      </c>
      <c r="I61" s="181"/>
      <c r="J61" s="127">
        <f t="shared" si="6"/>
        <v>1</v>
      </c>
      <c r="K61" s="127">
        <f t="shared" si="7"/>
        <v>7600</v>
      </c>
      <c r="L61" s="127">
        <f t="shared" si="7"/>
        <v>0</v>
      </c>
      <c r="M61" s="127">
        <f t="shared" si="8"/>
        <v>0</v>
      </c>
    </row>
    <row r="62" spans="8:16" x14ac:dyDescent="0.25">
      <c r="H62" s="181">
        <f t="shared" si="5"/>
        <v>10125</v>
      </c>
      <c r="I62" s="181"/>
      <c r="J62" s="127">
        <f t="shared" si="6"/>
        <v>1</v>
      </c>
      <c r="K62" s="127">
        <f t="shared" si="7"/>
        <v>6826</v>
      </c>
      <c r="L62" s="127">
        <f t="shared" si="7"/>
        <v>0</v>
      </c>
      <c r="M62" s="127">
        <f t="shared" si="8"/>
        <v>0</v>
      </c>
    </row>
    <row r="63" spans="8:16" x14ac:dyDescent="0.25">
      <c r="H63" s="181">
        <f t="shared" si="5"/>
        <v>9868</v>
      </c>
      <c r="I63" s="181"/>
      <c r="J63" s="127">
        <f t="shared" si="6"/>
        <v>1</v>
      </c>
      <c r="K63" s="127">
        <f t="shared" si="7"/>
        <v>6606</v>
      </c>
      <c r="L63" s="127">
        <f t="shared" si="7"/>
        <v>0</v>
      </c>
      <c r="M63" s="127">
        <f t="shared" si="8"/>
        <v>0</v>
      </c>
    </row>
    <row r="64" spans="8:16" x14ac:dyDescent="0.25">
      <c r="H64" s="181">
        <f t="shared" si="5"/>
        <v>11251</v>
      </c>
      <c r="I64" s="181"/>
      <c r="J64" s="127">
        <f t="shared" si="6"/>
        <v>1</v>
      </c>
      <c r="K64" s="127">
        <f t="shared" si="7"/>
        <v>8474</v>
      </c>
      <c r="L64" s="127">
        <f t="shared" si="7"/>
        <v>0</v>
      </c>
      <c r="M64" s="127">
        <f t="shared" si="8"/>
        <v>0</v>
      </c>
    </row>
    <row r="65" spans="8:13" x14ac:dyDescent="0.25">
      <c r="H65" s="181">
        <f t="shared" si="5"/>
        <v>11323</v>
      </c>
      <c r="I65" s="181"/>
      <c r="J65" s="127">
        <f t="shared" si="6"/>
        <v>1</v>
      </c>
      <c r="K65" s="127">
        <f t="shared" si="7"/>
        <v>8332</v>
      </c>
      <c r="L65" s="127">
        <f t="shared" si="7"/>
        <v>0</v>
      </c>
      <c r="M65" s="127">
        <f t="shared" si="8"/>
        <v>0</v>
      </c>
    </row>
    <row r="66" spans="8:13" x14ac:dyDescent="0.25">
      <c r="H66" s="181">
        <f t="shared" si="5"/>
        <v>10848</v>
      </c>
      <c r="I66" s="181"/>
      <c r="J66" s="127">
        <f t="shared" si="6"/>
        <v>1</v>
      </c>
      <c r="K66" s="127">
        <f t="shared" si="7"/>
        <v>7985</v>
      </c>
      <c r="L66" s="127">
        <f t="shared" si="7"/>
        <v>0</v>
      </c>
      <c r="M66" s="127">
        <f t="shared" si="8"/>
        <v>0</v>
      </c>
    </row>
    <row r="67" spans="8:13" x14ac:dyDescent="0.25">
      <c r="H67" s="181">
        <f t="shared" si="5"/>
        <v>0</v>
      </c>
      <c r="I67" s="181"/>
      <c r="J67" s="127">
        <f t="shared" si="6"/>
        <v>0</v>
      </c>
      <c r="K67" s="127">
        <f t="shared" ref="K67:L80" si="9">K23</f>
        <v>0</v>
      </c>
      <c r="L67" s="127">
        <f t="shared" si="9"/>
        <v>7519</v>
      </c>
      <c r="M67" s="127">
        <f t="shared" si="8"/>
        <v>1</v>
      </c>
    </row>
    <row r="68" spans="8:13" x14ac:dyDescent="0.25">
      <c r="H68" s="181">
        <f t="shared" si="5"/>
        <v>0</v>
      </c>
      <c r="I68" s="181"/>
      <c r="J68" s="127">
        <f t="shared" si="6"/>
        <v>0</v>
      </c>
      <c r="K68" s="127">
        <f t="shared" si="9"/>
        <v>0</v>
      </c>
      <c r="L68" s="127">
        <f t="shared" si="9"/>
        <v>14118</v>
      </c>
      <c r="M68" s="127">
        <f t="shared" si="8"/>
        <v>1</v>
      </c>
    </row>
    <row r="69" spans="8:13" x14ac:dyDescent="0.25">
      <c r="H69" s="181">
        <f t="shared" si="5"/>
        <v>9470</v>
      </c>
      <c r="I69" s="181"/>
      <c r="J69" s="127">
        <f t="shared" si="6"/>
        <v>1</v>
      </c>
      <c r="K69" s="127">
        <f t="shared" si="9"/>
        <v>6143</v>
      </c>
      <c r="L69" s="127">
        <f t="shared" si="9"/>
        <v>0</v>
      </c>
      <c r="M69" s="127">
        <f t="shared" si="8"/>
        <v>0</v>
      </c>
    </row>
    <row r="70" spans="8:13" x14ac:dyDescent="0.25">
      <c r="H70" s="181">
        <f t="shared" si="5"/>
        <v>0</v>
      </c>
      <c r="I70" s="181"/>
      <c r="J70" s="127">
        <f t="shared" si="6"/>
        <v>0</v>
      </c>
      <c r="K70" s="127">
        <f t="shared" si="9"/>
        <v>0</v>
      </c>
      <c r="L70" s="127">
        <f t="shared" si="9"/>
        <v>5730</v>
      </c>
      <c r="M70" s="127">
        <f t="shared" si="8"/>
        <v>1</v>
      </c>
    </row>
    <row r="71" spans="8:13" x14ac:dyDescent="0.25">
      <c r="H71" s="181">
        <f t="shared" si="5"/>
        <v>0</v>
      </c>
      <c r="I71" s="181"/>
      <c r="J71" s="127">
        <f t="shared" si="6"/>
        <v>0</v>
      </c>
      <c r="K71" s="127">
        <f t="shared" si="9"/>
        <v>0</v>
      </c>
      <c r="L71" s="127">
        <f t="shared" si="9"/>
        <v>13104</v>
      </c>
      <c r="M71" s="127">
        <f t="shared" si="8"/>
        <v>1</v>
      </c>
    </row>
    <row r="72" spans="8:13" x14ac:dyDescent="0.25">
      <c r="H72" s="181">
        <f t="shared" si="5"/>
        <v>10354</v>
      </c>
      <c r="I72" s="181"/>
      <c r="J72" s="127">
        <f t="shared" si="6"/>
        <v>1</v>
      </c>
      <c r="K72" s="127">
        <f t="shared" si="9"/>
        <v>8170</v>
      </c>
      <c r="L72" s="127">
        <f t="shared" si="9"/>
        <v>0</v>
      </c>
      <c r="M72" s="127">
        <f t="shared" si="8"/>
        <v>0</v>
      </c>
    </row>
    <row r="73" spans="8:13" x14ac:dyDescent="0.25">
      <c r="H73" s="181">
        <f t="shared" si="5"/>
        <v>11581</v>
      </c>
      <c r="I73" s="181"/>
      <c r="J73" s="127">
        <f t="shared" si="6"/>
        <v>1</v>
      </c>
      <c r="K73" s="127">
        <f t="shared" si="9"/>
        <v>8003</v>
      </c>
      <c r="L73" s="127">
        <f t="shared" si="9"/>
        <v>0</v>
      </c>
      <c r="M73" s="127">
        <f t="shared" si="8"/>
        <v>0</v>
      </c>
    </row>
    <row r="74" spans="8:13" x14ac:dyDescent="0.25">
      <c r="H74" s="181">
        <f t="shared" si="5"/>
        <v>11593</v>
      </c>
      <c r="I74" s="181"/>
      <c r="J74" s="127">
        <f t="shared" si="6"/>
        <v>1</v>
      </c>
      <c r="K74" s="127">
        <f t="shared" si="9"/>
        <v>8045</v>
      </c>
      <c r="L74" s="127">
        <f t="shared" si="9"/>
        <v>0</v>
      </c>
      <c r="M74" s="127">
        <f t="shared" si="8"/>
        <v>0</v>
      </c>
    </row>
    <row r="75" spans="8:13" x14ac:dyDescent="0.25">
      <c r="H75" s="181">
        <f t="shared" si="5"/>
        <v>10625</v>
      </c>
      <c r="I75" s="181"/>
      <c r="J75" s="127">
        <f t="shared" si="6"/>
        <v>1</v>
      </c>
      <c r="K75" s="127">
        <f t="shared" si="9"/>
        <v>7183</v>
      </c>
      <c r="L75" s="127">
        <f t="shared" si="9"/>
        <v>0</v>
      </c>
      <c r="M75" s="127">
        <f t="shared" si="8"/>
        <v>0</v>
      </c>
    </row>
    <row r="76" spans="8:13" x14ac:dyDescent="0.25">
      <c r="H76" s="181">
        <f t="shared" si="5"/>
        <v>0</v>
      </c>
      <c r="I76" s="181"/>
      <c r="J76" s="127">
        <f t="shared" si="6"/>
        <v>0</v>
      </c>
      <c r="K76" s="127">
        <f t="shared" si="9"/>
        <v>0</v>
      </c>
      <c r="L76" s="127">
        <f t="shared" si="9"/>
        <v>6827</v>
      </c>
      <c r="M76" s="127">
        <f t="shared" si="8"/>
        <v>1</v>
      </c>
    </row>
    <row r="77" spans="8:13" x14ac:dyDescent="0.25">
      <c r="H77" s="181">
        <f t="shared" si="5"/>
        <v>0</v>
      </c>
      <c r="I77" s="181"/>
      <c r="J77" s="127">
        <f t="shared" si="6"/>
        <v>0</v>
      </c>
      <c r="K77" s="127">
        <f t="shared" si="9"/>
        <v>0</v>
      </c>
      <c r="L77" s="127">
        <f t="shared" si="9"/>
        <v>14662</v>
      </c>
      <c r="M77" s="127">
        <f t="shared" si="8"/>
        <v>1</v>
      </c>
    </row>
    <row r="78" spans="8:13" x14ac:dyDescent="0.25">
      <c r="H78" s="181">
        <f t="shared" si="5"/>
        <v>0</v>
      </c>
      <c r="I78" s="181"/>
      <c r="J78" s="127">
        <f t="shared" si="6"/>
        <v>0</v>
      </c>
      <c r="K78" s="127">
        <f t="shared" si="9"/>
        <v>0</v>
      </c>
      <c r="L78" s="127">
        <f t="shared" si="9"/>
        <v>8272</v>
      </c>
      <c r="M78" s="127">
        <f t="shared" si="8"/>
        <v>1</v>
      </c>
    </row>
    <row r="79" spans="8:13" x14ac:dyDescent="0.25">
      <c r="H79" s="181">
        <f t="shared" si="5"/>
        <v>11780</v>
      </c>
      <c r="I79" s="181"/>
      <c r="J79" s="127">
        <f t="shared" si="6"/>
        <v>1</v>
      </c>
      <c r="K79" s="127">
        <f t="shared" si="9"/>
        <v>8178</v>
      </c>
      <c r="L79" s="127">
        <f t="shared" si="9"/>
        <v>0</v>
      </c>
      <c r="M79" s="127">
        <f t="shared" si="8"/>
        <v>0</v>
      </c>
    </row>
    <row r="80" spans="8:13" x14ac:dyDescent="0.25">
      <c r="H80" s="181">
        <f t="shared" si="5"/>
        <v>0</v>
      </c>
      <c r="I80" s="181"/>
      <c r="J80" s="127">
        <f t="shared" si="6"/>
        <v>0</v>
      </c>
      <c r="K80" s="127">
        <f t="shared" si="9"/>
        <v>0</v>
      </c>
      <c r="L80" s="127">
        <f t="shared" si="9"/>
        <v>0</v>
      </c>
      <c r="M80" s="127">
        <f t="shared" si="8"/>
        <v>0</v>
      </c>
    </row>
    <row r="81" spans="10:13" x14ac:dyDescent="0.25">
      <c r="J81" s="95"/>
      <c r="K81" s="95"/>
      <c r="L81" s="95"/>
      <c r="M81" s="95"/>
    </row>
    <row r="82" spans="10:13" x14ac:dyDescent="0.25">
      <c r="J82" s="95"/>
      <c r="K82" s="95"/>
      <c r="L82" s="95"/>
      <c r="M82" s="95"/>
    </row>
    <row r="83" spans="10:13" x14ac:dyDescent="0.25">
      <c r="J83" s="95"/>
      <c r="K83" s="95"/>
      <c r="L83" s="95"/>
      <c r="M83" s="95"/>
    </row>
  </sheetData>
  <customSheetViews>
    <customSheetView guid="{B6ED9F5D-61BD-40D6-902A-409318D15853}" scale="75" showRuler="0">
      <selection activeCell="AA7" sqref="AA7"/>
      <pageMargins left="0.19685039370078741" right="0.19685039370078741" top="0.98425196850393704" bottom="0.98425196850393704" header="0.51181102362204722" footer="0.51181102362204722"/>
      <pageSetup scale="19" orientation="landscape" horizontalDpi="4294967293" verticalDpi="0" r:id="rId1"/>
      <headerFooter alignWithMargins="0"/>
    </customSheetView>
  </customSheetViews>
  <mergeCells count="36">
    <mergeCell ref="H80:I80"/>
    <mergeCell ref="H76:I76"/>
    <mergeCell ref="H77:I77"/>
    <mergeCell ref="H78:I78"/>
    <mergeCell ref="H79:I79"/>
    <mergeCell ref="D45:F45"/>
    <mergeCell ref="H75:I75"/>
    <mergeCell ref="H70:I70"/>
    <mergeCell ref="H71:I71"/>
    <mergeCell ref="H72:I72"/>
    <mergeCell ref="H67:I67"/>
    <mergeCell ref="H64:I64"/>
    <mergeCell ref="H66:I66"/>
    <mergeCell ref="H68:I68"/>
    <mergeCell ref="H69:I69"/>
    <mergeCell ref="H73:I73"/>
    <mergeCell ref="H74:I74"/>
    <mergeCell ref="H65:I65"/>
    <mergeCell ref="H63:I63"/>
    <mergeCell ref="H56:I56"/>
    <mergeCell ref="H58:I58"/>
    <mergeCell ref="H62:I62"/>
    <mergeCell ref="H57:I57"/>
    <mergeCell ref="H53:I53"/>
    <mergeCell ref="H60:I60"/>
    <mergeCell ref="H61:I61"/>
    <mergeCell ref="H59:I59"/>
    <mergeCell ref="H55:I55"/>
    <mergeCell ref="H54:I54"/>
    <mergeCell ref="H50:I50"/>
    <mergeCell ref="G2:L2"/>
    <mergeCell ref="M2:N2"/>
    <mergeCell ref="P2:Q2"/>
    <mergeCell ref="O45:P45"/>
    <mergeCell ref="H52:I52"/>
    <mergeCell ref="H51:I51"/>
  </mergeCells>
  <phoneticPr fontId="7" type="noConversion"/>
  <pageMargins left="0.19685039370078741" right="0.19685039370078741" top="0.98425196850393704" bottom="0.98425196850393704" header="0.51181102362204722" footer="0.51181102362204722"/>
  <pageSetup scale="19" orientation="landscape" horizontalDpi="4294967293" verticalDpi="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topLeftCell="F1" zoomScale="80" workbookViewId="0">
      <selection activeCell="T4" sqref="T4"/>
    </sheetView>
  </sheetViews>
  <sheetFormatPr baseColWidth="10" defaultRowHeight="18" x14ac:dyDescent="0.25"/>
  <cols>
    <col min="1" max="1" width="15.85546875" style="1" customWidth="1"/>
    <col min="2" max="2" width="5" style="1" customWidth="1"/>
    <col min="3" max="3" width="5.85546875" style="1" customWidth="1"/>
    <col min="4" max="4" width="10.140625" style="1" customWidth="1"/>
    <col min="5" max="5" width="6.85546875" style="1" customWidth="1"/>
    <col min="6" max="6" width="5.7109375" style="1" customWidth="1"/>
    <col min="7" max="7" width="5.28515625" style="1" customWidth="1"/>
    <col min="8" max="9" width="4.7109375" style="1" customWidth="1"/>
    <col min="10" max="10" width="18.28515625" style="1" customWidth="1"/>
    <col min="11" max="11" width="14.140625" style="1" customWidth="1"/>
    <col min="12" max="12" width="8.85546875" style="1" customWidth="1"/>
    <col min="13" max="13" width="18.7109375" style="1" customWidth="1"/>
    <col min="14" max="14" width="9" style="1" customWidth="1"/>
    <col min="15" max="15" width="11.28515625" style="1" customWidth="1"/>
    <col min="16" max="16" width="14" style="1" customWidth="1"/>
    <col min="17" max="17" width="8.140625" style="197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7"/>
      <c r="P1" s="15"/>
      <c r="Q1" s="184"/>
    </row>
    <row r="2" spans="1:17" ht="36" customHeight="1" x14ac:dyDescent="0.25">
      <c r="A2" s="21"/>
      <c r="B2" s="2"/>
      <c r="C2" s="3"/>
      <c r="D2" s="3"/>
      <c r="E2" s="3"/>
      <c r="F2" s="3"/>
      <c r="G2" s="173" t="s">
        <v>28</v>
      </c>
      <c r="H2" s="174"/>
      <c r="I2" s="174"/>
      <c r="J2" s="174"/>
      <c r="K2" s="174"/>
      <c r="L2" s="175"/>
      <c r="M2" s="166" t="s">
        <v>27</v>
      </c>
      <c r="N2" s="167"/>
      <c r="O2" s="35" t="s">
        <v>33</v>
      </c>
      <c r="P2" s="168" t="s">
        <v>35</v>
      </c>
      <c r="Q2" s="169"/>
    </row>
    <row r="3" spans="1:17" ht="114" customHeight="1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185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186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5">
        <v>9</v>
      </c>
      <c r="K5" s="54">
        <v>10</v>
      </c>
      <c r="L5" s="33">
        <v>11</v>
      </c>
      <c r="M5" s="32">
        <v>12</v>
      </c>
      <c r="N5" s="32">
        <v>13</v>
      </c>
      <c r="O5" s="56">
        <v>14</v>
      </c>
      <c r="P5" s="55">
        <v>15</v>
      </c>
      <c r="Q5" s="187">
        <v>16</v>
      </c>
    </row>
    <row r="6" spans="1:17" ht="15.75" x14ac:dyDescent="0.25">
      <c r="A6" s="39" t="s">
        <v>16</v>
      </c>
      <c r="B6" s="135">
        <v>1</v>
      </c>
      <c r="C6" s="24" t="s">
        <v>52</v>
      </c>
      <c r="D6" s="124">
        <v>0.29166666666666669</v>
      </c>
      <c r="E6" s="102">
        <v>3</v>
      </c>
      <c r="F6" s="106">
        <v>11</v>
      </c>
      <c r="G6" s="107">
        <v>17</v>
      </c>
      <c r="H6" s="108">
        <v>7.3</v>
      </c>
      <c r="I6" s="106">
        <v>7.6</v>
      </c>
      <c r="J6" s="68">
        <v>20151627</v>
      </c>
      <c r="K6" s="100">
        <f>(J6-April_1!J35)*(IF(E6=1,1,0)+IF(E6=2,1,0)+IF(E6=5,1,0))</f>
        <v>0</v>
      </c>
      <c r="L6" s="85">
        <v>8039</v>
      </c>
      <c r="M6" s="71">
        <v>99371</v>
      </c>
      <c r="N6" s="75">
        <f>M6-April_1!M35</f>
        <v>3780</v>
      </c>
      <c r="O6" s="73">
        <f>K6+L6+N6</f>
        <v>11819</v>
      </c>
      <c r="P6" s="68">
        <v>6970469</v>
      </c>
      <c r="Q6" s="189">
        <f>P6-April_1!P35</f>
        <v>12110</v>
      </c>
    </row>
    <row r="7" spans="1:17" ht="15.75" x14ac:dyDescent="0.25">
      <c r="A7" s="39" t="s">
        <v>17</v>
      </c>
      <c r="B7" s="136">
        <v>2</v>
      </c>
      <c r="C7" s="24" t="s">
        <v>53</v>
      </c>
      <c r="D7" s="124">
        <v>0.29166666666666669</v>
      </c>
      <c r="E7" s="103">
        <v>3</v>
      </c>
      <c r="F7" s="109">
        <v>10</v>
      </c>
      <c r="G7" s="110">
        <v>15</v>
      </c>
      <c r="H7" s="111">
        <v>7.4</v>
      </c>
      <c r="I7" s="109">
        <v>8.3000000000000007</v>
      </c>
      <c r="J7" s="74">
        <v>20166536</v>
      </c>
      <c r="K7" s="75">
        <f>(J7-J6)*(IF(E7=1,1,0)+IF(E7=2,1,0)+IF(E7=5,1,0))</f>
        <v>0</v>
      </c>
      <c r="L7" s="76">
        <f>(J7-J6)*(IF(E7=3,1,0)+IF(E7=4,1,0)+IF(E7=6,1,0)+IF(E7=7,1,0))</f>
        <v>14909</v>
      </c>
      <c r="M7" s="77">
        <v>103280</v>
      </c>
      <c r="N7" s="78">
        <f>M7-M6</f>
        <v>3909</v>
      </c>
      <c r="O7" s="79">
        <f>K7+L7+N7</f>
        <v>18818</v>
      </c>
      <c r="P7" s="74">
        <v>6990044</v>
      </c>
      <c r="Q7" s="189">
        <f>P7-P6</f>
        <v>19575</v>
      </c>
    </row>
    <row r="8" spans="1:17" ht="15.75" x14ac:dyDescent="0.25">
      <c r="A8" s="39"/>
      <c r="B8" s="136">
        <v>3</v>
      </c>
      <c r="C8" s="24" t="s">
        <v>47</v>
      </c>
      <c r="D8" s="124">
        <v>0.29166666666666669</v>
      </c>
      <c r="E8" s="103">
        <v>7</v>
      </c>
      <c r="F8" s="109">
        <v>6</v>
      </c>
      <c r="G8" s="110">
        <v>16</v>
      </c>
      <c r="H8" s="111">
        <v>7.5</v>
      </c>
      <c r="I8" s="109">
        <v>8.1</v>
      </c>
      <c r="J8" s="74">
        <v>20182224</v>
      </c>
      <c r="K8" s="75">
        <f t="shared" ref="K8:K36" si="0">(J8-J7)*(IF(E8=1,1,0)+IF(E8=2,1,0)+IF(E8=5,1,0))</f>
        <v>0</v>
      </c>
      <c r="L8" s="76">
        <f t="shared" ref="L8:L37" si="1">(J8-J7)*(IF(E8=3,1,0)+IF(E8=4,1,0)+IF(E8=6,1,0)+IF(E8=7,1,0))</f>
        <v>15688</v>
      </c>
      <c r="M8" s="77">
        <v>106897</v>
      </c>
      <c r="N8" s="78">
        <f t="shared" ref="N8:N36" si="2">M8-M7</f>
        <v>3617</v>
      </c>
      <c r="O8" s="79">
        <f t="shared" ref="O8:O36" si="3">K8+L8+N8</f>
        <v>19305</v>
      </c>
      <c r="P8" s="74">
        <v>7011944</v>
      </c>
      <c r="Q8" s="189">
        <f t="shared" ref="Q8:Q36" si="4">P8-P7</f>
        <v>21900</v>
      </c>
    </row>
    <row r="9" spans="1:17" ht="15.75" x14ac:dyDescent="0.25">
      <c r="A9" s="39" t="s">
        <v>19</v>
      </c>
      <c r="B9" s="136">
        <v>4</v>
      </c>
      <c r="C9" s="24" t="s">
        <v>48</v>
      </c>
      <c r="D9" s="124">
        <v>0.29166666666666669</v>
      </c>
      <c r="E9" s="103">
        <v>1</v>
      </c>
      <c r="F9" s="109">
        <v>6</v>
      </c>
      <c r="G9" s="110">
        <v>16</v>
      </c>
      <c r="H9" s="111">
        <v>7.7</v>
      </c>
      <c r="I9" s="109">
        <v>8.1</v>
      </c>
      <c r="J9" s="74">
        <v>20188882</v>
      </c>
      <c r="K9" s="75">
        <f t="shared" si="0"/>
        <v>6658</v>
      </c>
      <c r="L9" s="76">
        <f t="shared" si="1"/>
        <v>0</v>
      </c>
      <c r="M9" s="77">
        <v>110470</v>
      </c>
      <c r="N9" s="78">
        <f t="shared" si="2"/>
        <v>3573</v>
      </c>
      <c r="O9" s="79">
        <f t="shared" si="3"/>
        <v>10231</v>
      </c>
      <c r="P9" s="74">
        <v>7021808</v>
      </c>
      <c r="Q9" s="189">
        <f t="shared" si="4"/>
        <v>9864</v>
      </c>
    </row>
    <row r="10" spans="1:17" ht="15.75" x14ac:dyDescent="0.25">
      <c r="A10" s="39" t="s">
        <v>20</v>
      </c>
      <c r="B10" s="136">
        <v>5</v>
      </c>
      <c r="C10" s="24" t="s">
        <v>49</v>
      </c>
      <c r="D10" s="124">
        <v>0.29166666666666669</v>
      </c>
      <c r="E10" s="103">
        <v>1</v>
      </c>
      <c r="F10" s="109">
        <v>4</v>
      </c>
      <c r="G10" s="110">
        <v>16</v>
      </c>
      <c r="H10" s="111">
        <v>7.4</v>
      </c>
      <c r="I10" s="109">
        <v>7.9</v>
      </c>
      <c r="J10" s="74">
        <v>20195733</v>
      </c>
      <c r="K10" s="75">
        <f t="shared" si="0"/>
        <v>6851</v>
      </c>
      <c r="L10" s="76">
        <f t="shared" si="1"/>
        <v>0</v>
      </c>
      <c r="M10" s="77">
        <v>114260</v>
      </c>
      <c r="N10" s="78">
        <f t="shared" si="2"/>
        <v>3790</v>
      </c>
      <c r="O10" s="79">
        <f t="shared" si="3"/>
        <v>10641</v>
      </c>
      <c r="P10" s="74">
        <v>7032628</v>
      </c>
      <c r="Q10" s="189">
        <f t="shared" si="4"/>
        <v>10820</v>
      </c>
    </row>
    <row r="11" spans="1:17" ht="15.75" x14ac:dyDescent="0.25">
      <c r="A11" s="39" t="s">
        <v>21</v>
      </c>
      <c r="B11" s="136">
        <v>6</v>
      </c>
      <c r="C11" s="24" t="s">
        <v>50</v>
      </c>
      <c r="D11" s="124">
        <v>0.29166666666666669</v>
      </c>
      <c r="E11" s="103">
        <v>1</v>
      </c>
      <c r="F11" s="109">
        <v>6</v>
      </c>
      <c r="G11" s="110">
        <v>17</v>
      </c>
      <c r="H11" s="111">
        <v>7.3</v>
      </c>
      <c r="I11" s="109">
        <v>7.7</v>
      </c>
      <c r="J11" s="74">
        <v>20204119</v>
      </c>
      <c r="K11" s="75">
        <f t="shared" si="0"/>
        <v>8386</v>
      </c>
      <c r="L11" s="76">
        <f t="shared" si="1"/>
        <v>0</v>
      </c>
      <c r="M11" s="77">
        <v>117976</v>
      </c>
      <c r="N11" s="78">
        <f t="shared" si="2"/>
        <v>3716</v>
      </c>
      <c r="O11" s="79">
        <f t="shared" si="3"/>
        <v>12102</v>
      </c>
      <c r="P11" s="74">
        <v>7046126</v>
      </c>
      <c r="Q11" s="189">
        <f t="shared" si="4"/>
        <v>13498</v>
      </c>
    </row>
    <row r="12" spans="1:17" ht="15.75" x14ac:dyDescent="0.25">
      <c r="A12" s="39" t="s">
        <v>36</v>
      </c>
      <c r="B12" s="136">
        <v>7</v>
      </c>
      <c r="C12" s="24" t="s">
        <v>51</v>
      </c>
      <c r="D12" s="124">
        <v>0.29166666666666669</v>
      </c>
      <c r="E12" s="103">
        <v>3</v>
      </c>
      <c r="F12" s="109">
        <v>12</v>
      </c>
      <c r="G12" s="110">
        <v>16</v>
      </c>
      <c r="H12" s="111">
        <v>7.2</v>
      </c>
      <c r="I12" s="109">
        <v>7.7</v>
      </c>
      <c r="J12" s="74">
        <v>20212966</v>
      </c>
      <c r="K12" s="75">
        <f t="shared" si="0"/>
        <v>0</v>
      </c>
      <c r="L12" s="76">
        <f t="shared" si="1"/>
        <v>8847</v>
      </c>
      <c r="M12" s="77">
        <v>121430</v>
      </c>
      <c r="N12" s="78">
        <f t="shared" si="2"/>
        <v>3454</v>
      </c>
      <c r="O12" s="79">
        <f t="shared" si="3"/>
        <v>12301</v>
      </c>
      <c r="P12" s="74">
        <v>7056872</v>
      </c>
      <c r="Q12" s="189">
        <f t="shared" si="4"/>
        <v>10746</v>
      </c>
    </row>
    <row r="13" spans="1:17" x14ac:dyDescent="0.25">
      <c r="A13" s="21"/>
      <c r="B13" s="136">
        <v>8</v>
      </c>
      <c r="C13" s="24" t="s">
        <v>52</v>
      </c>
      <c r="D13" s="124">
        <v>0.29166666666666669</v>
      </c>
      <c r="E13" s="103">
        <v>7</v>
      </c>
      <c r="F13" s="109">
        <v>9</v>
      </c>
      <c r="G13" s="110">
        <v>16</v>
      </c>
      <c r="H13" s="111">
        <v>7.4</v>
      </c>
      <c r="I13" s="109">
        <v>7.9</v>
      </c>
      <c r="J13" s="74">
        <v>20237770</v>
      </c>
      <c r="K13" s="75">
        <f t="shared" si="0"/>
        <v>0</v>
      </c>
      <c r="L13" s="76">
        <v>24804</v>
      </c>
      <c r="M13" s="77">
        <v>125014</v>
      </c>
      <c r="N13" s="78">
        <v>3584</v>
      </c>
      <c r="O13" s="79">
        <v>28338</v>
      </c>
      <c r="P13" s="74">
        <v>7086969</v>
      </c>
      <c r="Q13" s="189">
        <v>30097</v>
      </c>
    </row>
    <row r="14" spans="1:17" x14ac:dyDescent="0.25">
      <c r="A14" s="21"/>
      <c r="B14" s="136">
        <v>9</v>
      </c>
      <c r="C14" s="24" t="s">
        <v>53</v>
      </c>
      <c r="D14" s="124">
        <v>0.29166666666666669</v>
      </c>
      <c r="E14" s="103">
        <v>3</v>
      </c>
      <c r="F14" s="109">
        <v>12</v>
      </c>
      <c r="G14" s="110">
        <v>16</v>
      </c>
      <c r="H14" s="111">
        <v>7.4</v>
      </c>
      <c r="I14" s="109">
        <v>8</v>
      </c>
      <c r="J14" s="74">
        <v>20251752</v>
      </c>
      <c r="K14" s="75">
        <f t="shared" si="0"/>
        <v>0</v>
      </c>
      <c r="L14" s="76">
        <v>13982</v>
      </c>
      <c r="M14" s="77">
        <v>128609</v>
      </c>
      <c r="N14" s="78">
        <v>3589</v>
      </c>
      <c r="O14" s="79">
        <v>17571</v>
      </c>
      <c r="P14" s="74">
        <v>7105906</v>
      </c>
      <c r="Q14" s="189">
        <v>18937</v>
      </c>
    </row>
    <row r="15" spans="1:17" x14ac:dyDescent="0.25">
      <c r="A15" s="21"/>
      <c r="B15" s="136">
        <v>10</v>
      </c>
      <c r="C15" s="24" t="s">
        <v>47</v>
      </c>
      <c r="D15" s="124">
        <v>0.29166666666666669</v>
      </c>
      <c r="E15" s="103">
        <v>3</v>
      </c>
      <c r="F15" s="109">
        <v>11</v>
      </c>
      <c r="G15" s="110">
        <v>16</v>
      </c>
      <c r="H15" s="111">
        <v>7.6</v>
      </c>
      <c r="I15" s="109">
        <v>7.9</v>
      </c>
      <c r="J15" s="74">
        <v>20266802</v>
      </c>
      <c r="K15" s="75">
        <f t="shared" si="0"/>
        <v>0</v>
      </c>
      <c r="L15" s="76">
        <v>15050</v>
      </c>
      <c r="M15" s="77">
        <v>132013</v>
      </c>
      <c r="N15" s="78">
        <v>3410</v>
      </c>
      <c r="O15" s="79">
        <f t="shared" si="3"/>
        <v>18460</v>
      </c>
      <c r="P15" s="74">
        <v>7125511</v>
      </c>
      <c r="Q15" s="189">
        <f t="shared" si="4"/>
        <v>19605</v>
      </c>
    </row>
    <row r="16" spans="1:17" x14ac:dyDescent="0.25">
      <c r="A16" s="21"/>
      <c r="B16" s="136">
        <v>11</v>
      </c>
      <c r="C16" s="24" t="s">
        <v>48</v>
      </c>
      <c r="D16" s="124">
        <v>0.29166666666666669</v>
      </c>
      <c r="E16" s="103">
        <v>1</v>
      </c>
      <c r="F16" s="109">
        <v>10</v>
      </c>
      <c r="G16" s="110">
        <v>16</v>
      </c>
      <c r="H16" s="111">
        <v>7.5</v>
      </c>
      <c r="I16" s="109">
        <v>8</v>
      </c>
      <c r="J16" s="74">
        <v>20275516</v>
      </c>
      <c r="K16" s="75">
        <f t="shared" si="0"/>
        <v>8714</v>
      </c>
      <c r="L16" s="76">
        <f t="shared" si="1"/>
        <v>0</v>
      </c>
      <c r="M16" s="77">
        <v>135389</v>
      </c>
      <c r="N16" s="78">
        <f t="shared" si="2"/>
        <v>3376</v>
      </c>
      <c r="O16" s="79">
        <f t="shared" si="3"/>
        <v>12090</v>
      </c>
      <c r="P16" s="74">
        <v>7138455</v>
      </c>
      <c r="Q16" s="189">
        <v>12944</v>
      </c>
    </row>
    <row r="17" spans="1:17" x14ac:dyDescent="0.25">
      <c r="A17" s="21"/>
      <c r="B17" s="136">
        <v>12</v>
      </c>
      <c r="C17" s="24" t="s">
        <v>49</v>
      </c>
      <c r="D17" s="124">
        <v>0.29166666666666669</v>
      </c>
      <c r="E17" s="103">
        <v>1</v>
      </c>
      <c r="F17" s="109">
        <v>8</v>
      </c>
      <c r="G17" s="110">
        <v>16</v>
      </c>
      <c r="H17" s="111">
        <v>7.3</v>
      </c>
      <c r="I17" s="109">
        <v>7.9</v>
      </c>
      <c r="J17" s="74">
        <v>20282859</v>
      </c>
      <c r="K17" s="75">
        <f t="shared" si="0"/>
        <v>7343</v>
      </c>
      <c r="L17" s="76">
        <f t="shared" si="1"/>
        <v>0</v>
      </c>
      <c r="M17" s="77">
        <v>138849</v>
      </c>
      <c r="N17" s="78">
        <f t="shared" si="2"/>
        <v>3460</v>
      </c>
      <c r="O17" s="79">
        <f t="shared" si="3"/>
        <v>10803</v>
      </c>
      <c r="P17" s="74">
        <v>7149774</v>
      </c>
      <c r="Q17" s="189">
        <f t="shared" si="4"/>
        <v>11319</v>
      </c>
    </row>
    <row r="18" spans="1:17" x14ac:dyDescent="0.25">
      <c r="A18" s="21"/>
      <c r="B18" s="136">
        <v>13</v>
      </c>
      <c r="C18" s="24" t="s">
        <v>50</v>
      </c>
      <c r="D18" s="124">
        <v>0.29166666666666669</v>
      </c>
      <c r="E18" s="103">
        <v>1</v>
      </c>
      <c r="F18" s="109">
        <v>8</v>
      </c>
      <c r="G18" s="110">
        <v>16</v>
      </c>
      <c r="H18" s="111">
        <v>7.6</v>
      </c>
      <c r="I18" s="109">
        <v>7.9</v>
      </c>
      <c r="J18" s="74">
        <v>20293833</v>
      </c>
      <c r="K18" s="75">
        <f t="shared" si="0"/>
        <v>10974</v>
      </c>
      <c r="L18" s="76">
        <f t="shared" si="1"/>
        <v>0</v>
      </c>
      <c r="M18" s="77">
        <v>142236</v>
      </c>
      <c r="N18" s="78">
        <f t="shared" si="2"/>
        <v>3387</v>
      </c>
      <c r="O18" s="79">
        <f t="shared" si="3"/>
        <v>14361</v>
      </c>
      <c r="P18" s="74">
        <v>7165585</v>
      </c>
      <c r="Q18" s="189">
        <f t="shared" si="4"/>
        <v>15811</v>
      </c>
    </row>
    <row r="19" spans="1:17" x14ac:dyDescent="0.25">
      <c r="A19" s="21"/>
      <c r="B19" s="136">
        <v>14</v>
      </c>
      <c r="C19" s="24" t="s">
        <v>51</v>
      </c>
      <c r="D19" s="124">
        <v>3</v>
      </c>
      <c r="E19" s="103">
        <v>3</v>
      </c>
      <c r="F19" s="109">
        <v>8</v>
      </c>
      <c r="G19" s="110">
        <v>15</v>
      </c>
      <c r="H19" s="111">
        <v>7.3</v>
      </c>
      <c r="I19" s="109">
        <v>7.6</v>
      </c>
      <c r="J19" s="74">
        <v>20312042</v>
      </c>
      <c r="K19" s="75">
        <f t="shared" si="0"/>
        <v>0</v>
      </c>
      <c r="L19" s="76">
        <f t="shared" si="1"/>
        <v>18209</v>
      </c>
      <c r="M19" s="77">
        <v>145350</v>
      </c>
      <c r="N19" s="78">
        <f t="shared" si="2"/>
        <v>3114</v>
      </c>
      <c r="O19" s="79">
        <f t="shared" si="3"/>
        <v>21323</v>
      </c>
      <c r="P19" s="74">
        <v>7182521</v>
      </c>
      <c r="Q19" s="189">
        <f t="shared" si="4"/>
        <v>16936</v>
      </c>
    </row>
    <row r="20" spans="1:17" x14ac:dyDescent="0.25">
      <c r="A20" s="21"/>
      <c r="B20" s="136">
        <v>15</v>
      </c>
      <c r="C20" s="24" t="s">
        <v>52</v>
      </c>
      <c r="D20" s="124">
        <v>0.29166666666666669</v>
      </c>
      <c r="E20" s="103">
        <v>1</v>
      </c>
      <c r="F20" s="109">
        <v>7</v>
      </c>
      <c r="G20" s="110">
        <v>16</v>
      </c>
      <c r="H20" s="111">
        <v>7.3</v>
      </c>
      <c r="I20" s="109">
        <v>7.7</v>
      </c>
      <c r="J20" s="74">
        <v>20323208</v>
      </c>
      <c r="K20" s="75">
        <f t="shared" si="0"/>
        <v>11166</v>
      </c>
      <c r="L20" s="76">
        <f t="shared" si="1"/>
        <v>0</v>
      </c>
      <c r="M20" s="77">
        <v>148629</v>
      </c>
      <c r="N20" s="78">
        <v>3279</v>
      </c>
      <c r="O20" s="79">
        <f t="shared" si="3"/>
        <v>14445</v>
      </c>
      <c r="P20" s="74">
        <v>7198058</v>
      </c>
      <c r="Q20" s="189">
        <f t="shared" si="4"/>
        <v>15537</v>
      </c>
    </row>
    <row r="21" spans="1:17" x14ac:dyDescent="0.25">
      <c r="A21" s="21"/>
      <c r="B21" s="136">
        <v>16</v>
      </c>
      <c r="C21" s="24" t="s">
        <v>53</v>
      </c>
      <c r="D21" s="124">
        <v>0.29166666666666669</v>
      </c>
      <c r="E21" s="103">
        <v>1</v>
      </c>
      <c r="F21" s="109">
        <v>11</v>
      </c>
      <c r="G21" s="110">
        <v>16</v>
      </c>
      <c r="H21" s="111">
        <v>7.4</v>
      </c>
      <c r="I21" s="109">
        <v>8.3000000000000007</v>
      </c>
      <c r="J21" s="74">
        <v>20331754</v>
      </c>
      <c r="K21" s="75">
        <f t="shared" si="0"/>
        <v>8546</v>
      </c>
      <c r="L21" s="76">
        <f t="shared" si="1"/>
        <v>0</v>
      </c>
      <c r="M21" s="77">
        <v>151912</v>
      </c>
      <c r="N21" s="78">
        <f t="shared" si="2"/>
        <v>3283</v>
      </c>
      <c r="O21" s="79">
        <f t="shared" si="3"/>
        <v>11829</v>
      </c>
      <c r="P21" s="74">
        <v>7211183</v>
      </c>
      <c r="Q21" s="189">
        <f t="shared" si="4"/>
        <v>13125</v>
      </c>
    </row>
    <row r="22" spans="1:17" x14ac:dyDescent="0.25">
      <c r="A22" s="21"/>
      <c r="B22" s="136">
        <v>17</v>
      </c>
      <c r="C22" s="24" t="s">
        <v>47</v>
      </c>
      <c r="D22" s="124">
        <v>0.29166666666666669</v>
      </c>
      <c r="E22" s="103">
        <v>3</v>
      </c>
      <c r="F22" s="109">
        <v>8</v>
      </c>
      <c r="G22" s="110">
        <v>15</v>
      </c>
      <c r="H22" s="111">
        <v>7.5</v>
      </c>
      <c r="I22" s="109">
        <v>8</v>
      </c>
      <c r="J22" s="74">
        <v>20344485</v>
      </c>
      <c r="K22" s="75">
        <f t="shared" si="0"/>
        <v>0</v>
      </c>
      <c r="L22" s="76">
        <f t="shared" si="1"/>
        <v>12731</v>
      </c>
      <c r="M22" s="77">
        <v>155250</v>
      </c>
      <c r="N22" s="78">
        <f t="shared" si="2"/>
        <v>3338</v>
      </c>
      <c r="O22" s="79">
        <f t="shared" si="3"/>
        <v>16069</v>
      </c>
      <c r="P22" s="74">
        <v>7229689</v>
      </c>
      <c r="Q22" s="189">
        <f t="shared" si="4"/>
        <v>18506</v>
      </c>
    </row>
    <row r="23" spans="1:17" x14ac:dyDescent="0.25">
      <c r="A23" s="21"/>
      <c r="B23" s="136">
        <v>18</v>
      </c>
      <c r="C23" s="24" t="s">
        <v>48</v>
      </c>
      <c r="D23" s="124">
        <v>0.29166666666666669</v>
      </c>
      <c r="E23" s="103">
        <v>7</v>
      </c>
      <c r="F23" s="109">
        <v>11</v>
      </c>
      <c r="G23" s="110">
        <v>16</v>
      </c>
      <c r="H23" s="111">
        <v>7.7</v>
      </c>
      <c r="I23" s="109">
        <v>8.1</v>
      </c>
      <c r="J23" s="74">
        <v>20356294</v>
      </c>
      <c r="K23" s="75">
        <f t="shared" si="0"/>
        <v>0</v>
      </c>
      <c r="L23" s="76">
        <f t="shared" si="1"/>
        <v>11809</v>
      </c>
      <c r="M23" s="77">
        <v>158597</v>
      </c>
      <c r="N23" s="78">
        <f t="shared" si="2"/>
        <v>3347</v>
      </c>
      <c r="O23" s="79">
        <f t="shared" si="3"/>
        <v>15156</v>
      </c>
      <c r="P23" s="74">
        <v>7244575</v>
      </c>
      <c r="Q23" s="189">
        <f t="shared" si="4"/>
        <v>14886</v>
      </c>
    </row>
    <row r="24" spans="1:17" x14ac:dyDescent="0.25">
      <c r="A24" s="21"/>
      <c r="B24" s="136">
        <v>19</v>
      </c>
      <c r="C24" s="24" t="s">
        <v>49</v>
      </c>
      <c r="D24" s="124">
        <v>0.29166666666666669</v>
      </c>
      <c r="E24" s="103">
        <v>1</v>
      </c>
      <c r="F24" s="109">
        <v>8</v>
      </c>
      <c r="G24" s="110">
        <v>16</v>
      </c>
      <c r="H24" s="111">
        <v>7.5</v>
      </c>
      <c r="I24" s="109">
        <v>7.8</v>
      </c>
      <c r="J24" s="74">
        <v>20363486</v>
      </c>
      <c r="K24" s="75">
        <f t="shared" si="0"/>
        <v>7192</v>
      </c>
      <c r="L24" s="76">
        <f t="shared" si="1"/>
        <v>0</v>
      </c>
      <c r="M24" s="77">
        <v>162147</v>
      </c>
      <c r="N24" s="78">
        <f t="shared" si="2"/>
        <v>3550</v>
      </c>
      <c r="O24" s="79">
        <f t="shared" si="3"/>
        <v>10742</v>
      </c>
      <c r="P24" s="74">
        <v>7256017</v>
      </c>
      <c r="Q24" s="189">
        <f t="shared" si="4"/>
        <v>11442</v>
      </c>
    </row>
    <row r="25" spans="1:17" x14ac:dyDescent="0.25">
      <c r="A25" s="21"/>
      <c r="B25" s="136">
        <v>20</v>
      </c>
      <c r="C25" s="24" t="s">
        <v>50</v>
      </c>
      <c r="D25" s="124">
        <v>0.29166666666666669</v>
      </c>
      <c r="E25" s="103">
        <v>1</v>
      </c>
      <c r="F25" s="109">
        <v>11</v>
      </c>
      <c r="G25" s="110">
        <v>16</v>
      </c>
      <c r="H25" s="111">
        <v>6.9</v>
      </c>
      <c r="I25" s="109">
        <v>7.8</v>
      </c>
      <c r="J25" s="74">
        <v>20371977</v>
      </c>
      <c r="K25" s="75">
        <f t="shared" si="0"/>
        <v>8491</v>
      </c>
      <c r="L25" s="76">
        <f t="shared" si="1"/>
        <v>0</v>
      </c>
      <c r="M25" s="77">
        <v>165547</v>
      </c>
      <c r="N25" s="78">
        <f t="shared" si="2"/>
        <v>3400</v>
      </c>
      <c r="O25" s="79">
        <f t="shared" si="3"/>
        <v>11891</v>
      </c>
      <c r="P25" s="74">
        <v>7269144</v>
      </c>
      <c r="Q25" s="189">
        <f t="shared" si="4"/>
        <v>13127</v>
      </c>
    </row>
    <row r="26" spans="1:17" x14ac:dyDescent="0.25">
      <c r="A26" s="21"/>
      <c r="B26" s="136">
        <v>21</v>
      </c>
      <c r="C26" s="24" t="s">
        <v>51</v>
      </c>
      <c r="D26" s="124">
        <v>0.29166666666666669</v>
      </c>
      <c r="E26" s="103">
        <v>1</v>
      </c>
      <c r="F26" s="109">
        <v>11</v>
      </c>
      <c r="G26" s="110">
        <v>13</v>
      </c>
      <c r="H26" s="111">
        <v>7.1</v>
      </c>
      <c r="I26" s="109">
        <v>7.7</v>
      </c>
      <c r="J26" s="74">
        <v>20380761</v>
      </c>
      <c r="K26" s="75">
        <f t="shared" si="0"/>
        <v>8784</v>
      </c>
      <c r="L26" s="76">
        <f t="shared" si="1"/>
        <v>0</v>
      </c>
      <c r="M26" s="77">
        <v>168947</v>
      </c>
      <c r="N26" s="78">
        <f t="shared" si="2"/>
        <v>3400</v>
      </c>
      <c r="O26" s="79">
        <f t="shared" si="3"/>
        <v>12184</v>
      </c>
      <c r="P26" s="74">
        <v>7282380</v>
      </c>
      <c r="Q26" s="189">
        <f t="shared" si="4"/>
        <v>13236</v>
      </c>
    </row>
    <row r="27" spans="1:17" x14ac:dyDescent="0.25">
      <c r="A27" s="21"/>
      <c r="B27" s="136">
        <v>22</v>
      </c>
      <c r="C27" s="24" t="s">
        <v>52</v>
      </c>
      <c r="D27" s="124">
        <v>0.29166666666666669</v>
      </c>
      <c r="E27" s="103">
        <v>1</v>
      </c>
      <c r="F27" s="109">
        <v>18</v>
      </c>
      <c r="G27" s="110">
        <v>13</v>
      </c>
      <c r="H27" s="111">
        <v>7.3</v>
      </c>
      <c r="I27" s="109">
        <v>7.7</v>
      </c>
      <c r="J27" s="74">
        <v>20389352</v>
      </c>
      <c r="K27" s="75">
        <f t="shared" si="0"/>
        <v>8591</v>
      </c>
      <c r="L27" s="76">
        <f t="shared" si="1"/>
        <v>0</v>
      </c>
      <c r="M27" s="77">
        <v>172215</v>
      </c>
      <c r="N27" s="78">
        <f t="shared" si="2"/>
        <v>3268</v>
      </c>
      <c r="O27" s="79">
        <f t="shared" si="3"/>
        <v>11859</v>
      </c>
      <c r="P27" s="74">
        <v>7295371</v>
      </c>
      <c r="Q27" s="189">
        <f t="shared" si="4"/>
        <v>12991</v>
      </c>
    </row>
    <row r="28" spans="1:17" x14ac:dyDescent="0.25">
      <c r="A28" s="21"/>
      <c r="B28" s="136">
        <v>23</v>
      </c>
      <c r="C28" s="24" t="s">
        <v>53</v>
      </c>
      <c r="D28" s="124">
        <v>0.29166666666666669</v>
      </c>
      <c r="E28" s="103">
        <v>1</v>
      </c>
      <c r="F28" s="109">
        <v>13</v>
      </c>
      <c r="G28" s="110">
        <v>17</v>
      </c>
      <c r="H28" s="111">
        <v>7.4</v>
      </c>
      <c r="I28" s="109">
        <v>8.1</v>
      </c>
      <c r="J28" s="74">
        <v>20398156</v>
      </c>
      <c r="K28" s="75">
        <f t="shared" si="0"/>
        <v>8804</v>
      </c>
      <c r="L28" s="76">
        <f t="shared" si="1"/>
        <v>0</v>
      </c>
      <c r="M28" s="77">
        <v>175881</v>
      </c>
      <c r="N28" s="78">
        <f t="shared" si="2"/>
        <v>3666</v>
      </c>
      <c r="O28" s="79">
        <f t="shared" si="3"/>
        <v>12470</v>
      </c>
      <c r="P28" s="74">
        <v>7309545</v>
      </c>
      <c r="Q28" s="189">
        <f t="shared" si="4"/>
        <v>14174</v>
      </c>
    </row>
    <row r="29" spans="1:17" x14ac:dyDescent="0.25">
      <c r="A29" s="21"/>
      <c r="B29" s="136">
        <v>24</v>
      </c>
      <c r="C29" s="24" t="s">
        <v>47</v>
      </c>
      <c r="D29" s="124">
        <v>0.29166666666666669</v>
      </c>
      <c r="E29" s="103">
        <v>1</v>
      </c>
      <c r="F29" s="109">
        <v>11</v>
      </c>
      <c r="G29" s="110">
        <v>19</v>
      </c>
      <c r="H29" s="111">
        <v>7.3</v>
      </c>
      <c r="I29" s="109">
        <v>8.1</v>
      </c>
      <c r="J29" s="74">
        <v>20406643</v>
      </c>
      <c r="K29" s="75">
        <f t="shared" si="0"/>
        <v>8487</v>
      </c>
      <c r="L29" s="76">
        <f t="shared" si="1"/>
        <v>0</v>
      </c>
      <c r="M29" s="77">
        <v>179362</v>
      </c>
      <c r="N29" s="78">
        <f t="shared" si="2"/>
        <v>3481</v>
      </c>
      <c r="O29" s="79">
        <f t="shared" si="3"/>
        <v>11968</v>
      </c>
      <c r="P29" s="74">
        <v>7322644</v>
      </c>
      <c r="Q29" s="189">
        <f t="shared" si="4"/>
        <v>13099</v>
      </c>
    </row>
    <row r="30" spans="1:17" x14ac:dyDescent="0.25">
      <c r="A30" s="21"/>
      <c r="B30" s="136">
        <v>25</v>
      </c>
      <c r="C30" s="24" t="s">
        <v>48</v>
      </c>
      <c r="D30" s="124">
        <v>0.29166666666666669</v>
      </c>
      <c r="E30" s="103">
        <v>1</v>
      </c>
      <c r="F30" s="109">
        <v>12</v>
      </c>
      <c r="G30" s="110">
        <v>17</v>
      </c>
      <c r="H30" s="111">
        <v>7.8</v>
      </c>
      <c r="I30" s="109">
        <v>8.1</v>
      </c>
      <c r="J30" s="74">
        <v>20413893</v>
      </c>
      <c r="K30" s="75">
        <f t="shared" si="0"/>
        <v>7250</v>
      </c>
      <c r="L30" s="76">
        <f t="shared" si="1"/>
        <v>0</v>
      </c>
      <c r="M30" s="77">
        <v>182815</v>
      </c>
      <c r="N30" s="78">
        <f t="shared" si="2"/>
        <v>3453</v>
      </c>
      <c r="O30" s="79">
        <f t="shared" si="3"/>
        <v>10703</v>
      </c>
      <c r="P30" s="74">
        <v>7334157</v>
      </c>
      <c r="Q30" s="189">
        <f t="shared" si="4"/>
        <v>11513</v>
      </c>
    </row>
    <row r="31" spans="1:17" x14ac:dyDescent="0.25">
      <c r="A31" s="21"/>
      <c r="B31" s="136">
        <v>26</v>
      </c>
      <c r="C31" s="24" t="s">
        <v>49</v>
      </c>
      <c r="D31" s="124">
        <v>0.29166666666666669</v>
      </c>
      <c r="E31" s="103">
        <v>4</v>
      </c>
      <c r="F31" s="109">
        <v>16</v>
      </c>
      <c r="G31" s="110">
        <v>17</v>
      </c>
      <c r="H31" s="111">
        <v>7.5</v>
      </c>
      <c r="I31" s="109">
        <v>7.9</v>
      </c>
      <c r="J31" s="74">
        <v>20421346</v>
      </c>
      <c r="K31" s="75">
        <f t="shared" si="0"/>
        <v>0</v>
      </c>
      <c r="L31" s="76">
        <f t="shared" si="1"/>
        <v>7453</v>
      </c>
      <c r="M31" s="77">
        <v>186284</v>
      </c>
      <c r="N31" s="78">
        <f t="shared" si="2"/>
        <v>3469</v>
      </c>
      <c r="O31" s="79">
        <f t="shared" si="3"/>
        <v>10922</v>
      </c>
      <c r="P31" s="74">
        <v>7345744</v>
      </c>
      <c r="Q31" s="189">
        <f t="shared" si="4"/>
        <v>11587</v>
      </c>
    </row>
    <row r="32" spans="1:17" x14ac:dyDescent="0.25">
      <c r="A32" s="21"/>
      <c r="B32" s="136">
        <v>27</v>
      </c>
      <c r="C32" s="24" t="s">
        <v>50</v>
      </c>
      <c r="D32" s="124">
        <v>0.29166666666666669</v>
      </c>
      <c r="E32" s="103">
        <v>3</v>
      </c>
      <c r="F32" s="109">
        <v>14</v>
      </c>
      <c r="G32" s="110">
        <v>10</v>
      </c>
      <c r="H32" s="111">
        <v>7</v>
      </c>
      <c r="I32" s="109">
        <v>7.9</v>
      </c>
      <c r="J32" s="74">
        <v>20440699</v>
      </c>
      <c r="K32" s="75">
        <f t="shared" si="0"/>
        <v>0</v>
      </c>
      <c r="L32" s="76">
        <f t="shared" si="1"/>
        <v>19353</v>
      </c>
      <c r="M32" s="77">
        <v>189779</v>
      </c>
      <c r="N32" s="78">
        <f t="shared" si="2"/>
        <v>3495</v>
      </c>
      <c r="O32" s="79">
        <f t="shared" si="3"/>
        <v>22848</v>
      </c>
      <c r="P32" s="74">
        <v>7370543</v>
      </c>
      <c r="Q32" s="189">
        <f t="shared" si="4"/>
        <v>24799</v>
      </c>
    </row>
    <row r="33" spans="1:17" x14ac:dyDescent="0.25">
      <c r="A33" s="21"/>
      <c r="B33" s="136">
        <v>28</v>
      </c>
      <c r="C33" s="24" t="s">
        <v>51</v>
      </c>
      <c r="D33" s="124">
        <v>0.29166666666666669</v>
      </c>
      <c r="E33" s="103">
        <v>3</v>
      </c>
      <c r="F33" s="109">
        <v>13</v>
      </c>
      <c r="G33" s="110">
        <v>16</v>
      </c>
      <c r="H33" s="111">
        <v>7.5</v>
      </c>
      <c r="I33" s="109">
        <v>8.1999999999999993</v>
      </c>
      <c r="J33" s="74">
        <v>20466479</v>
      </c>
      <c r="K33" s="75">
        <f t="shared" si="0"/>
        <v>0</v>
      </c>
      <c r="L33" s="76">
        <f t="shared" si="1"/>
        <v>25780</v>
      </c>
      <c r="M33" s="77">
        <v>193306</v>
      </c>
      <c r="N33" s="78">
        <f t="shared" si="2"/>
        <v>3527</v>
      </c>
      <c r="O33" s="79">
        <f t="shared" si="3"/>
        <v>29307</v>
      </c>
      <c r="P33" s="74">
        <v>7402065</v>
      </c>
      <c r="Q33" s="189">
        <f t="shared" si="4"/>
        <v>31522</v>
      </c>
    </row>
    <row r="34" spans="1:17" x14ac:dyDescent="0.25">
      <c r="A34" s="21"/>
      <c r="B34" s="136">
        <v>29</v>
      </c>
      <c r="C34" s="24" t="s">
        <v>52</v>
      </c>
      <c r="D34" s="124">
        <v>0.29166666666666669</v>
      </c>
      <c r="E34" s="103">
        <v>7</v>
      </c>
      <c r="F34" s="109">
        <v>14</v>
      </c>
      <c r="G34" s="110">
        <v>17</v>
      </c>
      <c r="H34" s="111">
        <v>7.6</v>
      </c>
      <c r="I34" s="109">
        <v>7.9</v>
      </c>
      <c r="J34" s="74">
        <v>20480307</v>
      </c>
      <c r="K34" s="75">
        <f t="shared" si="0"/>
        <v>0</v>
      </c>
      <c r="L34" s="76">
        <f t="shared" si="1"/>
        <v>13828</v>
      </c>
      <c r="M34" s="77">
        <v>196663</v>
      </c>
      <c r="N34" s="78">
        <f t="shared" si="2"/>
        <v>3357</v>
      </c>
      <c r="O34" s="79">
        <f t="shared" si="3"/>
        <v>17185</v>
      </c>
      <c r="P34" s="74">
        <v>7419499</v>
      </c>
      <c r="Q34" s="189">
        <f t="shared" si="4"/>
        <v>17434</v>
      </c>
    </row>
    <row r="35" spans="1:17" x14ac:dyDescent="0.25">
      <c r="A35" s="21"/>
      <c r="B35" s="136">
        <v>30</v>
      </c>
      <c r="C35" s="24" t="s">
        <v>53</v>
      </c>
      <c r="D35" s="124">
        <v>0.29166666666666669</v>
      </c>
      <c r="E35" s="103">
        <v>7</v>
      </c>
      <c r="F35" s="109">
        <v>7</v>
      </c>
      <c r="G35" s="110">
        <v>16</v>
      </c>
      <c r="H35" s="111">
        <v>7.6</v>
      </c>
      <c r="I35" s="109">
        <v>8</v>
      </c>
      <c r="J35" s="74">
        <v>20497961</v>
      </c>
      <c r="K35" s="75">
        <f t="shared" si="0"/>
        <v>0</v>
      </c>
      <c r="L35" s="76">
        <f t="shared" si="1"/>
        <v>17654</v>
      </c>
      <c r="M35" s="77">
        <v>199880</v>
      </c>
      <c r="N35" s="78">
        <f t="shared" si="2"/>
        <v>3217</v>
      </c>
      <c r="O35" s="79">
        <f t="shared" si="3"/>
        <v>20871</v>
      </c>
      <c r="P35" s="74">
        <v>7441506</v>
      </c>
      <c r="Q35" s="189">
        <f t="shared" si="4"/>
        <v>22007</v>
      </c>
    </row>
    <row r="36" spans="1:17" x14ac:dyDescent="0.25">
      <c r="A36" s="21"/>
      <c r="B36" s="136">
        <v>31</v>
      </c>
      <c r="C36" s="24" t="s">
        <v>47</v>
      </c>
      <c r="D36" s="124">
        <v>0.29166666666666669</v>
      </c>
      <c r="E36" s="103">
        <v>1</v>
      </c>
      <c r="F36" s="109">
        <v>5</v>
      </c>
      <c r="G36" s="110">
        <v>17</v>
      </c>
      <c r="H36" s="111">
        <v>7.8</v>
      </c>
      <c r="I36" s="109">
        <v>8</v>
      </c>
      <c r="J36" s="74">
        <v>20507150</v>
      </c>
      <c r="K36" s="75">
        <f t="shared" si="0"/>
        <v>9189</v>
      </c>
      <c r="L36" s="76">
        <f t="shared" si="1"/>
        <v>0</v>
      </c>
      <c r="M36" s="77">
        <v>203089</v>
      </c>
      <c r="N36" s="78">
        <f t="shared" si="2"/>
        <v>3209</v>
      </c>
      <c r="O36" s="79">
        <f t="shared" si="3"/>
        <v>12398</v>
      </c>
      <c r="P36" s="74">
        <v>7454497</v>
      </c>
      <c r="Q36" s="189">
        <f t="shared" si="4"/>
        <v>12991</v>
      </c>
    </row>
    <row r="37" spans="1:17" ht="18.75" thickBot="1" x14ac:dyDescent="0.3">
      <c r="A37" s="21"/>
      <c r="B37" s="10"/>
      <c r="C37" s="105"/>
      <c r="D37" s="105"/>
      <c r="E37" s="104"/>
      <c r="F37" s="112"/>
      <c r="G37" s="113"/>
      <c r="H37" s="114"/>
      <c r="I37" s="112"/>
      <c r="J37" s="89"/>
      <c r="K37" s="90"/>
      <c r="L37" s="91">
        <f t="shared" si="1"/>
        <v>0</v>
      </c>
      <c r="M37" s="82"/>
      <c r="N37" s="83"/>
      <c r="O37" s="84"/>
      <c r="P37" s="80"/>
      <c r="Q37" s="190"/>
    </row>
    <row r="38" spans="1:17" ht="18.75" thickBot="1" x14ac:dyDescent="0.3">
      <c r="A38" s="18" t="s">
        <v>22</v>
      </c>
      <c r="B38" s="9"/>
      <c r="C38" s="100"/>
      <c r="D38" s="100"/>
      <c r="E38" s="100"/>
      <c r="F38" s="58"/>
      <c r="G38" s="59"/>
      <c r="H38" s="60"/>
      <c r="I38" s="61"/>
      <c r="J38" s="68"/>
      <c r="K38" s="69">
        <f>SUM(K6:K36)</f>
        <v>135426</v>
      </c>
      <c r="L38" s="70">
        <f>SUM(L6:L36)</f>
        <v>228136</v>
      </c>
      <c r="M38" s="68"/>
      <c r="N38" s="70">
        <f>SUM(N6:N36)</f>
        <v>107498</v>
      </c>
      <c r="O38" s="85">
        <f>SUM(O6:O36)</f>
        <v>471010</v>
      </c>
      <c r="P38" s="68"/>
      <c r="Q38" s="188">
        <f>SUM(Q6:Q36)</f>
        <v>496138</v>
      </c>
    </row>
    <row r="39" spans="1:17" ht="18.75" thickBot="1" x14ac:dyDescent="0.3">
      <c r="A39" s="17" t="s">
        <v>29</v>
      </c>
      <c r="B39" s="4"/>
      <c r="C39" s="98"/>
      <c r="D39" s="98"/>
      <c r="E39" s="98"/>
      <c r="F39" s="62">
        <f>MIN(F6:F36)</f>
        <v>4</v>
      </c>
      <c r="G39" s="63">
        <f>MIN(G6:G36)</f>
        <v>10</v>
      </c>
      <c r="H39" s="64">
        <f>MIN(H6:H36)</f>
        <v>6.9</v>
      </c>
      <c r="I39" s="64">
        <f>MIN(I6:I36)</f>
        <v>7.6</v>
      </c>
      <c r="J39" s="74"/>
      <c r="K39" s="75"/>
      <c r="L39" s="76"/>
      <c r="M39" s="74"/>
      <c r="N39" s="86">
        <f>MIN(N6:N36)</f>
        <v>3114</v>
      </c>
      <c r="O39" s="87">
        <f>MIN(O6:O36)</f>
        <v>10231</v>
      </c>
      <c r="P39" s="88"/>
      <c r="Q39" s="191">
        <f>MIN(Q6:Q36)</f>
        <v>9864</v>
      </c>
    </row>
    <row r="40" spans="1:17" ht="18.75" thickBot="1" x14ac:dyDescent="0.3">
      <c r="A40" s="17" t="s">
        <v>30</v>
      </c>
      <c r="B40" s="4"/>
      <c r="C40" s="98"/>
      <c r="D40" s="98"/>
      <c r="E40" s="98"/>
      <c r="F40" s="62">
        <f>MAX(F6:F36)</f>
        <v>18</v>
      </c>
      <c r="G40" s="63">
        <f>MAX(G6:G36)</f>
        <v>19</v>
      </c>
      <c r="H40" s="64">
        <f>MAX(H6:H36)</f>
        <v>7.8</v>
      </c>
      <c r="I40" s="64">
        <f>MAX(I6:I36)</f>
        <v>8.3000000000000007</v>
      </c>
      <c r="J40" s="74"/>
      <c r="K40" s="75"/>
      <c r="L40" s="76"/>
      <c r="M40" s="74"/>
      <c r="N40" s="86">
        <f>MAX(N6:N36)</f>
        <v>3909</v>
      </c>
      <c r="O40" s="87">
        <f>MAX(O6:O36)</f>
        <v>29307</v>
      </c>
      <c r="P40" s="88"/>
      <c r="Q40" s="191">
        <f>MAX(Q6:Q36)</f>
        <v>31522</v>
      </c>
    </row>
    <row r="41" spans="1:17" ht="18.75" thickBot="1" x14ac:dyDescent="0.3">
      <c r="A41" s="17" t="s">
        <v>23</v>
      </c>
      <c r="B41" s="19"/>
      <c r="C41" s="99"/>
      <c r="D41" s="99"/>
      <c r="E41" s="99"/>
      <c r="F41" s="65">
        <f>SUM(F6:F36)/COUNT(E6:E36)</f>
        <v>10.03225806451613</v>
      </c>
      <c r="G41" s="66">
        <f>SUM(G6:G36)/COUNT(E6:E36)</f>
        <v>15.838709677419354</v>
      </c>
      <c r="H41" s="67">
        <f>SUM(H6:H36)/COUNT(E6:E36)</f>
        <v>7.4225806451612915</v>
      </c>
      <c r="I41" s="67">
        <f>SUM(I6:I36)/COUNT(E6:E36)</f>
        <v>7.9322580645161294</v>
      </c>
      <c r="J41" s="89"/>
      <c r="K41" s="90"/>
      <c r="L41" s="91"/>
      <c r="M41" s="89"/>
      <c r="N41" s="92">
        <f>SUM(N6:N36)/COUNT(E6:E36)</f>
        <v>3467.6774193548385</v>
      </c>
      <c r="O41" s="93">
        <f>SUM(O6:O36)/COUNT(E6:E36)</f>
        <v>15193.870967741936</v>
      </c>
      <c r="P41" s="94"/>
      <c r="Q41" s="192">
        <f>SUM(Q6:Q36)/COUNT(E6:E36)</f>
        <v>16004.451612903225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93"/>
    </row>
    <row r="43" spans="1:17" x14ac:dyDescent="0.25">
      <c r="A43" s="21"/>
      <c r="B43" s="11"/>
      <c r="C43" s="11" t="s">
        <v>24</v>
      </c>
      <c r="D43" s="11"/>
      <c r="E43" s="3">
        <f>SUM(M50:M80)</f>
        <v>15</v>
      </c>
      <c r="F43" s="11"/>
      <c r="G43" s="11"/>
      <c r="H43" s="11"/>
      <c r="I43" s="11"/>
      <c r="J43" s="11" t="s">
        <v>25</v>
      </c>
      <c r="K43" s="53">
        <f>SUM(J50:J80)</f>
        <v>16</v>
      </c>
      <c r="L43" s="11"/>
      <c r="M43" s="11"/>
      <c r="N43" s="11"/>
      <c r="O43" s="11"/>
      <c r="P43" s="11"/>
      <c r="Q43" s="193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93"/>
    </row>
    <row r="45" spans="1:17" x14ac:dyDescent="0.25">
      <c r="A45" s="21"/>
      <c r="B45" s="11"/>
      <c r="C45" s="3" t="s">
        <v>26</v>
      </c>
      <c r="D45" s="163">
        <f>O45-K45</f>
        <v>101495.8125</v>
      </c>
      <c r="E45" s="164"/>
      <c r="F45" s="164"/>
      <c r="G45" s="11" t="s">
        <v>15</v>
      </c>
      <c r="H45" s="11"/>
      <c r="I45" s="11"/>
      <c r="J45" s="3" t="s">
        <v>37</v>
      </c>
      <c r="K45" s="132">
        <f>(SUM(H50:I80)/(K43))*(K43+E43)</f>
        <v>369514.1875</v>
      </c>
      <c r="L45" s="11" t="s">
        <v>15</v>
      </c>
      <c r="M45" s="3" t="s">
        <v>38</v>
      </c>
      <c r="N45" s="3"/>
      <c r="O45" s="178">
        <f>O38</f>
        <v>471010</v>
      </c>
      <c r="P45" s="178"/>
      <c r="Q45" s="193" t="s">
        <v>15</v>
      </c>
    </row>
    <row r="46" spans="1:17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194"/>
    </row>
    <row r="49" spans="8:16" x14ac:dyDescent="0.25">
      <c r="J49" s="97" t="s">
        <v>39</v>
      </c>
      <c r="L49" s="96"/>
      <c r="M49" s="96" t="s">
        <v>40</v>
      </c>
      <c r="O49" s="1">
        <f>SUM(H50:I80)</f>
        <v>190717</v>
      </c>
      <c r="P49" s="1" t="s">
        <v>41</v>
      </c>
    </row>
    <row r="50" spans="8:16" x14ac:dyDescent="0.25">
      <c r="H50" s="172">
        <f>J50*O6</f>
        <v>0</v>
      </c>
      <c r="I50" s="172"/>
      <c r="J50" s="95">
        <f>IF(K50&gt;0,1,0)</f>
        <v>0</v>
      </c>
      <c r="K50" s="95">
        <f>K6</f>
        <v>0</v>
      </c>
      <c r="L50" s="95">
        <f>L6</f>
        <v>8039</v>
      </c>
      <c r="M50" s="95">
        <f>IF(L50&gt;0,1,0)</f>
        <v>1</v>
      </c>
      <c r="O50" s="126">
        <f>O49/K43</f>
        <v>11919.8125</v>
      </c>
      <c r="P50" s="1" t="s">
        <v>42</v>
      </c>
    </row>
    <row r="51" spans="8:16" x14ac:dyDescent="0.25">
      <c r="H51" s="172">
        <f t="shared" ref="H51:H80" si="5">J51*O7</f>
        <v>0</v>
      </c>
      <c r="I51" s="172"/>
      <c r="J51" s="95">
        <f t="shared" ref="J51:J80" si="6">IF(K51&gt;0,1,0)</f>
        <v>0</v>
      </c>
      <c r="K51" s="95">
        <f t="shared" ref="K51:L66" si="7">K7</f>
        <v>0</v>
      </c>
      <c r="L51" s="95">
        <f t="shared" si="7"/>
        <v>14909</v>
      </c>
      <c r="M51" s="95">
        <f t="shared" ref="M51:M80" si="8">IF(L51&gt;0,1,0)</f>
        <v>1</v>
      </c>
      <c r="O51" s="126">
        <f>O50*(K43+E43)</f>
        <v>369514.1875</v>
      </c>
      <c r="P51" s="1" t="s">
        <v>43</v>
      </c>
    </row>
    <row r="52" spans="8:16" x14ac:dyDescent="0.25">
      <c r="H52" s="172">
        <f t="shared" si="5"/>
        <v>0</v>
      </c>
      <c r="I52" s="172"/>
      <c r="J52" s="95">
        <f t="shared" si="6"/>
        <v>0</v>
      </c>
      <c r="K52" s="95">
        <f t="shared" si="7"/>
        <v>0</v>
      </c>
      <c r="L52" s="95">
        <f t="shared" si="7"/>
        <v>15688</v>
      </c>
      <c r="M52" s="95">
        <f t="shared" si="8"/>
        <v>1</v>
      </c>
    </row>
    <row r="53" spans="8:16" x14ac:dyDescent="0.25">
      <c r="H53" s="172">
        <f t="shared" si="5"/>
        <v>10231</v>
      </c>
      <c r="I53" s="172"/>
      <c r="J53" s="95">
        <f t="shared" si="6"/>
        <v>1</v>
      </c>
      <c r="K53" s="95">
        <f t="shared" si="7"/>
        <v>6658</v>
      </c>
      <c r="L53" s="95">
        <f t="shared" si="7"/>
        <v>0</v>
      </c>
      <c r="M53" s="95">
        <f t="shared" si="8"/>
        <v>0</v>
      </c>
    </row>
    <row r="54" spans="8:16" x14ac:dyDescent="0.25">
      <c r="H54" s="172">
        <f t="shared" si="5"/>
        <v>10641</v>
      </c>
      <c r="I54" s="172"/>
      <c r="J54" s="95">
        <f t="shared" si="6"/>
        <v>1</v>
      </c>
      <c r="K54" s="95">
        <f t="shared" si="7"/>
        <v>6851</v>
      </c>
      <c r="L54" s="95">
        <f t="shared" si="7"/>
        <v>0</v>
      </c>
      <c r="M54" s="95">
        <f t="shared" si="8"/>
        <v>0</v>
      </c>
    </row>
    <row r="55" spans="8:16" x14ac:dyDescent="0.25">
      <c r="H55" s="172">
        <f t="shared" si="5"/>
        <v>12102</v>
      </c>
      <c r="I55" s="172"/>
      <c r="J55" s="95">
        <f t="shared" si="6"/>
        <v>1</v>
      </c>
      <c r="K55" s="95">
        <f t="shared" si="7"/>
        <v>8386</v>
      </c>
      <c r="L55" s="95">
        <f t="shared" si="7"/>
        <v>0</v>
      </c>
      <c r="M55" s="95">
        <f t="shared" si="8"/>
        <v>0</v>
      </c>
    </row>
    <row r="56" spans="8:16" x14ac:dyDescent="0.25">
      <c r="H56" s="172">
        <f t="shared" si="5"/>
        <v>0</v>
      </c>
      <c r="I56" s="172"/>
      <c r="J56" s="95">
        <f t="shared" si="6"/>
        <v>0</v>
      </c>
      <c r="K56" s="95">
        <f t="shared" si="7"/>
        <v>0</v>
      </c>
      <c r="L56" s="95">
        <f t="shared" si="7"/>
        <v>8847</v>
      </c>
      <c r="M56" s="95">
        <f t="shared" si="8"/>
        <v>1</v>
      </c>
    </row>
    <row r="57" spans="8:16" x14ac:dyDescent="0.25">
      <c r="H57" s="172">
        <f t="shared" si="5"/>
        <v>0</v>
      </c>
      <c r="I57" s="172"/>
      <c r="J57" s="95">
        <f t="shared" si="6"/>
        <v>0</v>
      </c>
      <c r="K57" s="95">
        <f t="shared" si="7"/>
        <v>0</v>
      </c>
      <c r="L57" s="95">
        <f t="shared" si="7"/>
        <v>24804</v>
      </c>
      <c r="M57" s="95">
        <f t="shared" si="8"/>
        <v>1</v>
      </c>
    </row>
    <row r="58" spans="8:16" x14ac:dyDescent="0.25">
      <c r="H58" s="172">
        <f t="shared" si="5"/>
        <v>0</v>
      </c>
      <c r="I58" s="172"/>
      <c r="J58" s="95">
        <f t="shared" si="6"/>
        <v>0</v>
      </c>
      <c r="K58" s="95">
        <f t="shared" si="7"/>
        <v>0</v>
      </c>
      <c r="L58" s="95">
        <f t="shared" si="7"/>
        <v>13982</v>
      </c>
      <c r="M58" s="95">
        <f t="shared" si="8"/>
        <v>1</v>
      </c>
    </row>
    <row r="59" spans="8:16" x14ac:dyDescent="0.25">
      <c r="H59" s="172">
        <f t="shared" si="5"/>
        <v>0</v>
      </c>
      <c r="I59" s="172"/>
      <c r="J59" s="95">
        <f t="shared" si="6"/>
        <v>0</v>
      </c>
      <c r="K59" s="95">
        <f t="shared" si="7"/>
        <v>0</v>
      </c>
      <c r="L59" s="95">
        <f t="shared" si="7"/>
        <v>15050</v>
      </c>
      <c r="M59" s="95">
        <f t="shared" si="8"/>
        <v>1</v>
      </c>
    </row>
    <row r="60" spans="8:16" x14ac:dyDescent="0.25">
      <c r="H60" s="172">
        <f t="shared" si="5"/>
        <v>12090</v>
      </c>
      <c r="I60" s="172"/>
      <c r="J60" s="95">
        <f t="shared" si="6"/>
        <v>1</v>
      </c>
      <c r="K60" s="95">
        <f t="shared" si="7"/>
        <v>8714</v>
      </c>
      <c r="L60" s="95">
        <f t="shared" si="7"/>
        <v>0</v>
      </c>
      <c r="M60" s="95">
        <f t="shared" si="8"/>
        <v>0</v>
      </c>
    </row>
    <row r="61" spans="8:16" x14ac:dyDescent="0.25">
      <c r="H61" s="172">
        <f t="shared" si="5"/>
        <v>10803</v>
      </c>
      <c r="I61" s="172"/>
      <c r="J61" s="95">
        <f t="shared" si="6"/>
        <v>1</v>
      </c>
      <c r="K61" s="95">
        <f t="shared" si="7"/>
        <v>7343</v>
      </c>
      <c r="L61" s="95">
        <f t="shared" si="7"/>
        <v>0</v>
      </c>
      <c r="M61" s="95">
        <f t="shared" si="8"/>
        <v>0</v>
      </c>
    </row>
    <row r="62" spans="8:16" x14ac:dyDescent="0.25">
      <c r="H62" s="172">
        <f t="shared" si="5"/>
        <v>14361</v>
      </c>
      <c r="I62" s="172"/>
      <c r="J62" s="95">
        <f t="shared" si="6"/>
        <v>1</v>
      </c>
      <c r="K62" s="95">
        <f t="shared" si="7"/>
        <v>10974</v>
      </c>
      <c r="L62" s="95">
        <f t="shared" si="7"/>
        <v>0</v>
      </c>
      <c r="M62" s="95">
        <f t="shared" si="8"/>
        <v>0</v>
      </c>
    </row>
    <row r="63" spans="8:16" x14ac:dyDescent="0.25">
      <c r="H63" s="172">
        <f t="shared" si="5"/>
        <v>0</v>
      </c>
      <c r="I63" s="172"/>
      <c r="J63" s="95">
        <f t="shared" si="6"/>
        <v>0</v>
      </c>
      <c r="K63" s="95">
        <f t="shared" si="7"/>
        <v>0</v>
      </c>
      <c r="L63" s="95">
        <f t="shared" si="7"/>
        <v>18209</v>
      </c>
      <c r="M63" s="95">
        <f t="shared" si="8"/>
        <v>1</v>
      </c>
    </row>
    <row r="64" spans="8:16" x14ac:dyDescent="0.25">
      <c r="H64" s="172">
        <f t="shared" si="5"/>
        <v>14445</v>
      </c>
      <c r="I64" s="172"/>
      <c r="J64" s="95">
        <f t="shared" si="6"/>
        <v>1</v>
      </c>
      <c r="K64" s="95">
        <f t="shared" si="7"/>
        <v>11166</v>
      </c>
      <c r="L64" s="95">
        <f t="shared" si="7"/>
        <v>0</v>
      </c>
      <c r="M64" s="95">
        <f t="shared" si="8"/>
        <v>0</v>
      </c>
    </row>
    <row r="65" spans="8:13" x14ac:dyDescent="0.25">
      <c r="H65" s="172">
        <f t="shared" si="5"/>
        <v>11829</v>
      </c>
      <c r="I65" s="172"/>
      <c r="J65" s="95">
        <f t="shared" si="6"/>
        <v>1</v>
      </c>
      <c r="K65" s="95">
        <f t="shared" si="7"/>
        <v>8546</v>
      </c>
      <c r="L65" s="95">
        <f t="shared" si="7"/>
        <v>0</v>
      </c>
      <c r="M65" s="95">
        <f t="shared" si="8"/>
        <v>0</v>
      </c>
    </row>
    <row r="66" spans="8:13" x14ac:dyDescent="0.25">
      <c r="H66" s="172">
        <f t="shared" si="5"/>
        <v>0</v>
      </c>
      <c r="I66" s="172"/>
      <c r="J66" s="95">
        <f t="shared" si="6"/>
        <v>0</v>
      </c>
      <c r="K66" s="95">
        <f t="shared" si="7"/>
        <v>0</v>
      </c>
      <c r="L66" s="95">
        <f t="shared" si="7"/>
        <v>12731</v>
      </c>
      <c r="M66" s="95">
        <f t="shared" si="8"/>
        <v>1</v>
      </c>
    </row>
    <row r="67" spans="8:13" x14ac:dyDescent="0.25">
      <c r="H67" s="172">
        <f t="shared" si="5"/>
        <v>0</v>
      </c>
      <c r="I67" s="172"/>
      <c r="J67" s="95">
        <f t="shared" si="6"/>
        <v>0</v>
      </c>
      <c r="K67" s="95">
        <f t="shared" ref="K67:L80" si="9">K23</f>
        <v>0</v>
      </c>
      <c r="L67" s="95">
        <f t="shared" si="9"/>
        <v>11809</v>
      </c>
      <c r="M67" s="95">
        <f t="shared" si="8"/>
        <v>1</v>
      </c>
    </row>
    <row r="68" spans="8:13" x14ac:dyDescent="0.25">
      <c r="H68" s="172">
        <f t="shared" si="5"/>
        <v>10742</v>
      </c>
      <c r="I68" s="172"/>
      <c r="J68" s="95">
        <f t="shared" si="6"/>
        <v>1</v>
      </c>
      <c r="K68" s="95">
        <f t="shared" si="9"/>
        <v>7192</v>
      </c>
      <c r="L68" s="95">
        <f t="shared" si="9"/>
        <v>0</v>
      </c>
      <c r="M68" s="95">
        <f t="shared" si="8"/>
        <v>0</v>
      </c>
    </row>
    <row r="69" spans="8:13" x14ac:dyDescent="0.25">
      <c r="H69" s="172">
        <f t="shared" si="5"/>
        <v>11891</v>
      </c>
      <c r="I69" s="172"/>
      <c r="J69" s="95">
        <f t="shared" si="6"/>
        <v>1</v>
      </c>
      <c r="K69" s="95">
        <f t="shared" si="9"/>
        <v>8491</v>
      </c>
      <c r="L69" s="95">
        <f t="shared" si="9"/>
        <v>0</v>
      </c>
      <c r="M69" s="95">
        <f t="shared" si="8"/>
        <v>0</v>
      </c>
    </row>
    <row r="70" spans="8:13" x14ac:dyDescent="0.25">
      <c r="H70" s="172">
        <f t="shared" si="5"/>
        <v>12184</v>
      </c>
      <c r="I70" s="172"/>
      <c r="J70" s="95">
        <f t="shared" si="6"/>
        <v>1</v>
      </c>
      <c r="K70" s="95">
        <f t="shared" si="9"/>
        <v>8784</v>
      </c>
      <c r="L70" s="95">
        <f t="shared" si="9"/>
        <v>0</v>
      </c>
      <c r="M70" s="95">
        <f t="shared" si="8"/>
        <v>0</v>
      </c>
    </row>
    <row r="71" spans="8:13" x14ac:dyDescent="0.25">
      <c r="H71" s="172">
        <f t="shared" si="5"/>
        <v>11859</v>
      </c>
      <c r="I71" s="172"/>
      <c r="J71" s="95">
        <f t="shared" si="6"/>
        <v>1</v>
      </c>
      <c r="K71" s="95">
        <f t="shared" si="9"/>
        <v>8591</v>
      </c>
      <c r="L71" s="95">
        <f t="shared" si="9"/>
        <v>0</v>
      </c>
      <c r="M71" s="95">
        <f t="shared" si="8"/>
        <v>0</v>
      </c>
    </row>
    <row r="72" spans="8:13" x14ac:dyDescent="0.25">
      <c r="H72" s="172">
        <f t="shared" si="5"/>
        <v>12470</v>
      </c>
      <c r="I72" s="172"/>
      <c r="J72" s="95">
        <f t="shared" si="6"/>
        <v>1</v>
      </c>
      <c r="K72" s="95">
        <f t="shared" si="9"/>
        <v>8804</v>
      </c>
      <c r="L72" s="95">
        <f t="shared" si="9"/>
        <v>0</v>
      </c>
      <c r="M72" s="95">
        <f t="shared" si="8"/>
        <v>0</v>
      </c>
    </row>
    <row r="73" spans="8:13" x14ac:dyDescent="0.25">
      <c r="H73" s="172">
        <f t="shared" si="5"/>
        <v>11968</v>
      </c>
      <c r="I73" s="172"/>
      <c r="J73" s="95">
        <f t="shared" si="6"/>
        <v>1</v>
      </c>
      <c r="K73" s="95">
        <f t="shared" si="9"/>
        <v>8487</v>
      </c>
      <c r="L73" s="95">
        <f t="shared" si="9"/>
        <v>0</v>
      </c>
      <c r="M73" s="95">
        <f t="shared" si="8"/>
        <v>0</v>
      </c>
    </row>
    <row r="74" spans="8:13" x14ac:dyDescent="0.25">
      <c r="H74" s="172">
        <f t="shared" si="5"/>
        <v>10703</v>
      </c>
      <c r="I74" s="172"/>
      <c r="J74" s="95">
        <f t="shared" si="6"/>
        <v>1</v>
      </c>
      <c r="K74" s="95">
        <f t="shared" si="9"/>
        <v>7250</v>
      </c>
      <c r="L74" s="95">
        <f t="shared" si="9"/>
        <v>0</v>
      </c>
      <c r="M74" s="95">
        <f t="shared" si="8"/>
        <v>0</v>
      </c>
    </row>
    <row r="75" spans="8:13" x14ac:dyDescent="0.25">
      <c r="H75" s="172">
        <f t="shared" si="5"/>
        <v>0</v>
      </c>
      <c r="I75" s="172"/>
      <c r="J75" s="95">
        <f t="shared" si="6"/>
        <v>0</v>
      </c>
      <c r="K75" s="95">
        <f t="shared" si="9"/>
        <v>0</v>
      </c>
      <c r="L75" s="95">
        <f t="shared" si="9"/>
        <v>7453</v>
      </c>
      <c r="M75" s="95">
        <f t="shared" si="8"/>
        <v>1</v>
      </c>
    </row>
    <row r="76" spans="8:13" x14ac:dyDescent="0.25">
      <c r="H76" s="172">
        <f t="shared" si="5"/>
        <v>0</v>
      </c>
      <c r="I76" s="172"/>
      <c r="J76" s="95">
        <f t="shared" si="6"/>
        <v>0</v>
      </c>
      <c r="K76" s="95">
        <f t="shared" si="9"/>
        <v>0</v>
      </c>
      <c r="L76" s="95">
        <f t="shared" si="9"/>
        <v>19353</v>
      </c>
      <c r="M76" s="95">
        <f t="shared" si="8"/>
        <v>1</v>
      </c>
    </row>
    <row r="77" spans="8:13" x14ac:dyDescent="0.25">
      <c r="H77" s="172">
        <f t="shared" si="5"/>
        <v>0</v>
      </c>
      <c r="I77" s="172"/>
      <c r="J77" s="95">
        <f t="shared" si="6"/>
        <v>0</v>
      </c>
      <c r="K77" s="95">
        <f t="shared" si="9"/>
        <v>0</v>
      </c>
      <c r="L77" s="95">
        <f t="shared" si="9"/>
        <v>25780</v>
      </c>
      <c r="M77" s="95">
        <f t="shared" si="8"/>
        <v>1</v>
      </c>
    </row>
    <row r="78" spans="8:13" x14ac:dyDescent="0.25">
      <c r="H78" s="172">
        <f t="shared" si="5"/>
        <v>0</v>
      </c>
      <c r="I78" s="172"/>
      <c r="J78" s="95">
        <f t="shared" si="6"/>
        <v>0</v>
      </c>
      <c r="K78" s="95">
        <f t="shared" si="9"/>
        <v>0</v>
      </c>
      <c r="L78" s="95">
        <f t="shared" si="9"/>
        <v>13828</v>
      </c>
      <c r="M78" s="95">
        <f t="shared" si="8"/>
        <v>1</v>
      </c>
    </row>
    <row r="79" spans="8:13" x14ac:dyDescent="0.25">
      <c r="H79" s="172">
        <f t="shared" si="5"/>
        <v>0</v>
      </c>
      <c r="I79" s="172"/>
      <c r="J79" s="95">
        <f t="shared" si="6"/>
        <v>0</v>
      </c>
      <c r="K79" s="95">
        <f t="shared" si="9"/>
        <v>0</v>
      </c>
      <c r="L79" s="95">
        <f t="shared" si="9"/>
        <v>17654</v>
      </c>
      <c r="M79" s="95">
        <f t="shared" si="8"/>
        <v>1</v>
      </c>
    </row>
    <row r="80" spans="8:13" x14ac:dyDescent="0.25">
      <c r="H80" s="172">
        <f t="shared" si="5"/>
        <v>12398</v>
      </c>
      <c r="I80" s="172"/>
      <c r="J80" s="95">
        <f t="shared" si="6"/>
        <v>1</v>
      </c>
      <c r="K80" s="95">
        <f t="shared" si="9"/>
        <v>9189</v>
      </c>
      <c r="L80" s="95">
        <f t="shared" si="9"/>
        <v>0</v>
      </c>
      <c r="M80" s="95">
        <f t="shared" si="8"/>
        <v>0</v>
      </c>
    </row>
    <row r="81" spans="10:13" x14ac:dyDescent="0.25">
      <c r="J81" s="95"/>
      <c r="K81" s="95"/>
      <c r="L81" s="95"/>
      <c r="M81" s="95"/>
    </row>
    <row r="82" spans="10:13" x14ac:dyDescent="0.25">
      <c r="J82" s="95"/>
      <c r="K82" s="95"/>
      <c r="L82" s="95"/>
      <c r="M82" s="95"/>
    </row>
    <row r="83" spans="10:13" x14ac:dyDescent="0.25">
      <c r="J83" s="95"/>
      <c r="K83" s="95"/>
      <c r="L83" s="95"/>
      <c r="M83" s="95"/>
    </row>
  </sheetData>
  <customSheetViews>
    <customSheetView guid="{B6ED9F5D-61BD-40D6-902A-409318D15853}" scale="80" showRuler="0">
      <selection activeCell="CF3" sqref="CF3"/>
      <pageMargins left="0.19685039370078741" right="0.19685039370078741" top="0.98425196850393704" bottom="0.98425196850393704" header="0.51181102362204722" footer="0.51181102362204722"/>
      <pageSetup scale="19" orientation="landscape" horizontalDpi="4294967293" verticalDpi="300" r:id="rId1"/>
      <headerFooter alignWithMargins="0"/>
    </customSheetView>
  </customSheetViews>
  <mergeCells count="36">
    <mergeCell ref="H80:I80"/>
    <mergeCell ref="H76:I76"/>
    <mergeCell ref="H77:I77"/>
    <mergeCell ref="H78:I78"/>
    <mergeCell ref="H79:I79"/>
    <mergeCell ref="H75:I75"/>
    <mergeCell ref="H70:I70"/>
    <mergeCell ref="H74:I74"/>
    <mergeCell ref="H58:I58"/>
    <mergeCell ref="H73:I73"/>
    <mergeCell ref="H72:I72"/>
    <mergeCell ref="H59:I59"/>
    <mergeCell ref="H71:I71"/>
    <mergeCell ref="H67:I67"/>
    <mergeCell ref="H61:I61"/>
    <mergeCell ref="H62:I62"/>
    <mergeCell ref="H60:I60"/>
    <mergeCell ref="H63:I63"/>
    <mergeCell ref="H64:I64"/>
    <mergeCell ref="H66:I66"/>
    <mergeCell ref="H69:I69"/>
    <mergeCell ref="H65:I65"/>
    <mergeCell ref="H68:I68"/>
    <mergeCell ref="H57:I57"/>
    <mergeCell ref="D45:F45"/>
    <mergeCell ref="H56:I56"/>
    <mergeCell ref="H50:I50"/>
    <mergeCell ref="H51:I51"/>
    <mergeCell ref="H52:I52"/>
    <mergeCell ref="H55:I55"/>
    <mergeCell ref="H53:I53"/>
    <mergeCell ref="H54:I54"/>
    <mergeCell ref="G2:L2"/>
    <mergeCell ref="M2:N2"/>
    <mergeCell ref="P2:Q2"/>
    <mergeCell ref="O45:P45"/>
  </mergeCells>
  <phoneticPr fontId="7" type="noConversion"/>
  <pageMargins left="0.19685039370078741" right="0.19685039370078741" top="0.98425196850393704" bottom="0.98425196850393704" header="0.51181102362204722" footer="0.51181102362204722"/>
  <pageSetup scale="19" orientation="landscape" horizontalDpi="4294967293" verticalDpi="300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zoomScale="75" workbookViewId="0">
      <selection activeCell="T4" sqref="T4"/>
    </sheetView>
  </sheetViews>
  <sheetFormatPr baseColWidth="10" defaultRowHeight="18" x14ac:dyDescent="0.25"/>
  <cols>
    <col min="1" max="1" width="16" style="1" customWidth="1"/>
    <col min="2" max="2" width="5.7109375" style="1" customWidth="1"/>
    <col min="3" max="3" width="6.42578125" style="1" customWidth="1"/>
    <col min="4" max="4" width="8.7109375" style="1" customWidth="1"/>
    <col min="5" max="5" width="6.85546875" style="1" customWidth="1"/>
    <col min="6" max="6" width="6.42578125" style="1" customWidth="1"/>
    <col min="7" max="7" width="6.28515625" style="1" customWidth="1"/>
    <col min="8" max="8" width="5.7109375" style="1" customWidth="1"/>
    <col min="9" max="9" width="5.28515625" style="1" customWidth="1"/>
    <col min="10" max="10" width="18" style="1" customWidth="1"/>
    <col min="11" max="11" width="11.28515625" style="1" customWidth="1"/>
    <col min="12" max="12" width="11" style="1" customWidth="1"/>
    <col min="13" max="13" width="12.5703125" style="1" customWidth="1"/>
    <col min="14" max="14" width="8.42578125" style="1" customWidth="1"/>
    <col min="15" max="15" width="12.7109375" style="1" customWidth="1"/>
    <col min="16" max="16" width="10.5703125" style="1" customWidth="1"/>
    <col min="17" max="17" width="9.28515625" style="197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7"/>
      <c r="P1" s="15"/>
      <c r="Q1" s="184"/>
    </row>
    <row r="2" spans="1:17" ht="36" customHeight="1" x14ac:dyDescent="0.25">
      <c r="A2" s="21"/>
      <c r="B2" s="2"/>
      <c r="C2" s="3"/>
      <c r="D2" s="3"/>
      <c r="E2" s="3"/>
      <c r="F2" s="3"/>
      <c r="G2" s="173" t="s">
        <v>28</v>
      </c>
      <c r="H2" s="174"/>
      <c r="I2" s="174"/>
      <c r="J2" s="174"/>
      <c r="K2" s="174"/>
      <c r="L2" s="175"/>
      <c r="M2" s="166" t="s">
        <v>27</v>
      </c>
      <c r="N2" s="167"/>
      <c r="O2" s="35" t="s">
        <v>33</v>
      </c>
      <c r="P2" s="168" t="s">
        <v>35</v>
      </c>
      <c r="Q2" s="169"/>
    </row>
    <row r="3" spans="1:17" ht="114" customHeight="1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185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186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5">
        <v>9</v>
      </c>
      <c r="K5" s="54">
        <v>10</v>
      </c>
      <c r="L5" s="33">
        <v>11</v>
      </c>
      <c r="M5" s="32">
        <v>12</v>
      </c>
      <c r="N5" s="32">
        <v>13</v>
      </c>
      <c r="O5" s="56">
        <v>14</v>
      </c>
      <c r="P5" s="55">
        <v>15</v>
      </c>
      <c r="Q5" s="187">
        <v>16</v>
      </c>
    </row>
    <row r="6" spans="1:17" x14ac:dyDescent="0.25">
      <c r="A6" s="39" t="s">
        <v>16</v>
      </c>
      <c r="B6" s="6">
        <v>1</v>
      </c>
      <c r="C6" s="24" t="s">
        <v>48</v>
      </c>
      <c r="D6" s="124">
        <v>0.29166666666666669</v>
      </c>
      <c r="E6" s="102">
        <v>1</v>
      </c>
      <c r="F6" s="106">
        <v>7</v>
      </c>
      <c r="G6" s="107">
        <v>16</v>
      </c>
      <c r="H6" s="108">
        <v>7.7</v>
      </c>
      <c r="I6" s="106">
        <v>8</v>
      </c>
      <c r="J6" s="68">
        <v>20514781</v>
      </c>
      <c r="K6" s="75">
        <f>(J6-Mai_1!J36)*(IF(E6=1,1,0)+IF(E6=2,1,0)+IF(E6=5,1,0))</f>
        <v>7631</v>
      </c>
      <c r="L6" s="76">
        <f>(J6-Mai_1!J36)*(IF(E6=3,1,0)+IF(E6=4,1,0)+IF(E6=6,1,0)+IF(E6=7,1,0))</f>
        <v>0</v>
      </c>
      <c r="M6" s="71">
        <v>206127</v>
      </c>
      <c r="N6" s="78">
        <f>M6-Mai_1!M36</f>
        <v>3038</v>
      </c>
      <c r="O6" s="73">
        <f>K6+L6+N6</f>
        <v>10669</v>
      </c>
      <c r="P6" s="68">
        <v>7465767</v>
      </c>
      <c r="Q6" s="198">
        <f>P6-Mai_1!P36</f>
        <v>11270</v>
      </c>
    </row>
    <row r="7" spans="1:17" x14ac:dyDescent="0.25">
      <c r="A7" s="39" t="s">
        <v>17</v>
      </c>
      <c r="B7" s="8">
        <v>2</v>
      </c>
      <c r="C7" s="24" t="s">
        <v>49</v>
      </c>
      <c r="D7" s="124">
        <v>0.29166666666666669</v>
      </c>
      <c r="E7" s="103">
        <v>3</v>
      </c>
      <c r="F7" s="109">
        <v>10</v>
      </c>
      <c r="G7" s="110">
        <v>17</v>
      </c>
      <c r="H7" s="111">
        <v>7.6</v>
      </c>
      <c r="I7" s="109">
        <v>7.9</v>
      </c>
      <c r="J7" s="74">
        <v>20522086</v>
      </c>
      <c r="K7" s="75">
        <f>(J7-J6)*(IF(E7=1,1,0)+IF(E7=2,1,0)+IF(E7=5,1,0))</f>
        <v>0</v>
      </c>
      <c r="L7" s="76">
        <f>(J7-J6)*(IF(E7=3,1,0)+IF(E7=4,1,0)+IF(E7=6,1,0)+IF(E7=7,1,0))</f>
        <v>7305</v>
      </c>
      <c r="M7" s="77">
        <v>209292</v>
      </c>
      <c r="N7" s="78">
        <f>M7-M6</f>
        <v>3165</v>
      </c>
      <c r="O7" s="79">
        <f>K7+L7+N7</f>
        <v>10470</v>
      </c>
      <c r="P7" s="74">
        <v>7477313</v>
      </c>
      <c r="Q7" s="189">
        <f>P7-P6</f>
        <v>11546</v>
      </c>
    </row>
    <row r="8" spans="1:17" x14ac:dyDescent="0.25">
      <c r="A8" s="39" t="s">
        <v>18</v>
      </c>
      <c r="B8" s="8">
        <v>3</v>
      </c>
      <c r="C8" s="24" t="s">
        <v>50</v>
      </c>
      <c r="D8" s="124">
        <v>0.29166666666666669</v>
      </c>
      <c r="E8" s="103">
        <v>4</v>
      </c>
      <c r="F8" s="109">
        <v>10</v>
      </c>
      <c r="G8" s="110">
        <v>18</v>
      </c>
      <c r="H8" s="111">
        <v>7.6</v>
      </c>
      <c r="I8" s="109">
        <v>8.5</v>
      </c>
      <c r="J8" s="74">
        <v>20532877</v>
      </c>
      <c r="K8" s="75">
        <f t="shared" ref="K8:K35" si="0">(J8-J7)*(IF(E8=1,1,0)+IF(E8=2,1,0)+IF(E8=5,1,0))</f>
        <v>0</v>
      </c>
      <c r="L8" s="76">
        <f t="shared" ref="L8:L35" si="1">(J8-J7)*(IF(E8=3,1,0)+IF(E8=4,1,0)+IF(E8=6,1,0)+IF(E8=7,1,0))</f>
        <v>10791</v>
      </c>
      <c r="M8" s="77">
        <v>212799</v>
      </c>
      <c r="N8" s="78">
        <f t="shared" ref="N8:N35" si="2">M8-M7</f>
        <v>3507</v>
      </c>
      <c r="O8" s="79">
        <f t="shared" ref="O8:O35" si="3">K8+L8+N8</f>
        <v>14298</v>
      </c>
      <c r="P8" s="74">
        <v>7492929</v>
      </c>
      <c r="Q8" s="189">
        <f t="shared" ref="Q8:Q35" si="4">P8-P7</f>
        <v>15616</v>
      </c>
    </row>
    <row r="9" spans="1:17" x14ac:dyDescent="0.25">
      <c r="A9" s="39" t="s">
        <v>19</v>
      </c>
      <c r="B9" s="8">
        <v>4</v>
      </c>
      <c r="C9" s="24" t="s">
        <v>51</v>
      </c>
      <c r="D9" s="124">
        <v>0.29166666666666669</v>
      </c>
      <c r="E9" s="103">
        <v>7</v>
      </c>
      <c r="F9" s="109">
        <v>10</v>
      </c>
      <c r="G9" s="110">
        <v>18</v>
      </c>
      <c r="H9" s="111">
        <v>7.3</v>
      </c>
      <c r="I9" s="109">
        <v>8.4</v>
      </c>
      <c r="J9" s="74">
        <v>20541677</v>
      </c>
      <c r="K9" s="75">
        <f t="shared" si="0"/>
        <v>0</v>
      </c>
      <c r="L9" s="76">
        <f t="shared" si="1"/>
        <v>8800</v>
      </c>
      <c r="M9" s="77">
        <v>216181</v>
      </c>
      <c r="N9" s="78">
        <f t="shared" si="2"/>
        <v>3382</v>
      </c>
      <c r="O9" s="79">
        <f t="shared" si="3"/>
        <v>12182</v>
      </c>
      <c r="P9" s="74">
        <v>7506684</v>
      </c>
      <c r="Q9" s="189">
        <f t="shared" si="4"/>
        <v>13755</v>
      </c>
    </row>
    <row r="10" spans="1:17" x14ac:dyDescent="0.25">
      <c r="A10" s="39" t="s">
        <v>20</v>
      </c>
      <c r="B10" s="8">
        <v>5</v>
      </c>
      <c r="C10" s="24" t="s">
        <v>52</v>
      </c>
      <c r="D10" s="124">
        <v>0.29166666666666669</v>
      </c>
      <c r="E10" s="103">
        <v>3</v>
      </c>
      <c r="F10" s="109">
        <v>12</v>
      </c>
      <c r="G10" s="110">
        <v>17</v>
      </c>
      <c r="H10" s="111">
        <v>7.5</v>
      </c>
      <c r="I10" s="109">
        <v>9</v>
      </c>
      <c r="J10" s="74">
        <v>20554359</v>
      </c>
      <c r="K10" s="75">
        <f t="shared" si="0"/>
        <v>0</v>
      </c>
      <c r="L10" s="76">
        <f t="shared" si="1"/>
        <v>12682</v>
      </c>
      <c r="M10" s="74">
        <v>219048</v>
      </c>
      <c r="N10" s="78">
        <f t="shared" si="2"/>
        <v>2867</v>
      </c>
      <c r="O10" s="79">
        <f t="shared" si="3"/>
        <v>15549</v>
      </c>
      <c r="P10" s="74">
        <v>7523465</v>
      </c>
      <c r="Q10" s="189">
        <f t="shared" si="4"/>
        <v>16781</v>
      </c>
    </row>
    <row r="11" spans="1:17" x14ac:dyDescent="0.25">
      <c r="A11" s="39" t="s">
        <v>21</v>
      </c>
      <c r="B11" s="8">
        <v>6</v>
      </c>
      <c r="C11" s="24" t="s">
        <v>53</v>
      </c>
      <c r="D11" s="124">
        <v>0.29166666666666669</v>
      </c>
      <c r="E11" s="103">
        <v>7</v>
      </c>
      <c r="F11" s="109">
        <v>11</v>
      </c>
      <c r="G11" s="110">
        <v>18</v>
      </c>
      <c r="H11" s="111">
        <v>7.6</v>
      </c>
      <c r="I11" s="109">
        <v>8.5</v>
      </c>
      <c r="J11" s="74">
        <v>20562961</v>
      </c>
      <c r="K11" s="75">
        <f t="shared" si="0"/>
        <v>0</v>
      </c>
      <c r="L11" s="76">
        <f t="shared" si="1"/>
        <v>8602</v>
      </c>
      <c r="M11" s="77">
        <v>221638</v>
      </c>
      <c r="N11" s="78">
        <f t="shared" si="2"/>
        <v>2590</v>
      </c>
      <c r="O11" s="79">
        <f t="shared" si="3"/>
        <v>11192</v>
      </c>
      <c r="P11" s="74">
        <v>7536654</v>
      </c>
      <c r="Q11" s="189">
        <f t="shared" si="4"/>
        <v>13189</v>
      </c>
    </row>
    <row r="12" spans="1:17" x14ac:dyDescent="0.25">
      <c r="A12" s="39" t="s">
        <v>36</v>
      </c>
      <c r="B12" s="8">
        <v>7</v>
      </c>
      <c r="C12" s="24" t="s">
        <v>47</v>
      </c>
      <c r="D12" s="124">
        <v>0.29166666666666669</v>
      </c>
      <c r="E12" s="103">
        <v>1</v>
      </c>
      <c r="F12" s="109">
        <v>13</v>
      </c>
      <c r="G12" s="110">
        <v>17</v>
      </c>
      <c r="H12" s="111">
        <v>7.6</v>
      </c>
      <c r="I12" s="109">
        <v>7.7</v>
      </c>
      <c r="J12" s="74">
        <v>20570841</v>
      </c>
      <c r="K12" s="75">
        <f t="shared" si="0"/>
        <v>7880</v>
      </c>
      <c r="L12" s="76">
        <f t="shared" si="1"/>
        <v>0</v>
      </c>
      <c r="M12" s="77">
        <v>224061</v>
      </c>
      <c r="N12" s="78">
        <f t="shared" si="2"/>
        <v>2423</v>
      </c>
      <c r="O12" s="79">
        <f t="shared" si="3"/>
        <v>10303</v>
      </c>
      <c r="P12" s="74">
        <v>7549028</v>
      </c>
      <c r="Q12" s="189">
        <f t="shared" si="4"/>
        <v>12374</v>
      </c>
    </row>
    <row r="13" spans="1:17" x14ac:dyDescent="0.25">
      <c r="A13" s="21"/>
      <c r="B13" s="8">
        <v>8</v>
      </c>
      <c r="C13" s="24" t="s">
        <v>48</v>
      </c>
      <c r="D13" s="124">
        <v>0.29166666666666669</v>
      </c>
      <c r="E13" s="103">
        <v>1</v>
      </c>
      <c r="F13" s="109">
        <v>14</v>
      </c>
      <c r="G13" s="110">
        <v>17</v>
      </c>
      <c r="H13" s="111">
        <v>7.6</v>
      </c>
      <c r="I13" s="109">
        <v>8</v>
      </c>
      <c r="J13" s="74">
        <v>20577621</v>
      </c>
      <c r="K13" s="75">
        <f t="shared" si="0"/>
        <v>6780</v>
      </c>
      <c r="L13" s="76">
        <f t="shared" si="1"/>
        <v>0</v>
      </c>
      <c r="M13" s="77">
        <v>227362</v>
      </c>
      <c r="N13" s="78">
        <f t="shared" si="2"/>
        <v>3301</v>
      </c>
      <c r="O13" s="79">
        <f t="shared" si="3"/>
        <v>10081</v>
      </c>
      <c r="P13" s="74">
        <v>7560038</v>
      </c>
      <c r="Q13" s="189">
        <f t="shared" si="4"/>
        <v>11010</v>
      </c>
    </row>
    <row r="14" spans="1:17" x14ac:dyDescent="0.25">
      <c r="A14" s="21"/>
      <c r="B14" s="8">
        <v>9</v>
      </c>
      <c r="C14" s="24" t="s">
        <v>49</v>
      </c>
      <c r="D14" s="124">
        <v>0.29166666666666669</v>
      </c>
      <c r="E14" s="103">
        <v>1</v>
      </c>
      <c r="F14" s="109">
        <v>15</v>
      </c>
      <c r="G14" s="110">
        <v>18</v>
      </c>
      <c r="H14" s="111">
        <v>7.7</v>
      </c>
      <c r="I14" s="109">
        <v>7.9</v>
      </c>
      <c r="J14" s="74">
        <v>20583978</v>
      </c>
      <c r="K14" s="75">
        <f t="shared" si="0"/>
        <v>6357</v>
      </c>
      <c r="L14" s="76">
        <f t="shared" si="1"/>
        <v>0</v>
      </c>
      <c r="M14" s="77">
        <v>230888</v>
      </c>
      <c r="N14" s="78">
        <f t="shared" si="2"/>
        <v>3526</v>
      </c>
      <c r="O14" s="79">
        <f t="shared" si="3"/>
        <v>9883</v>
      </c>
      <c r="P14" s="74">
        <v>7570996</v>
      </c>
      <c r="Q14" s="189">
        <f t="shared" si="4"/>
        <v>10958</v>
      </c>
    </row>
    <row r="15" spans="1:17" x14ac:dyDescent="0.25">
      <c r="A15" s="21"/>
      <c r="B15" s="8">
        <v>10</v>
      </c>
      <c r="C15" s="24" t="s">
        <v>50</v>
      </c>
      <c r="D15" s="124">
        <v>0.29166666666666669</v>
      </c>
      <c r="E15" s="103">
        <v>1</v>
      </c>
      <c r="F15" s="109">
        <v>16</v>
      </c>
      <c r="G15" s="110">
        <v>18</v>
      </c>
      <c r="H15" s="111">
        <v>7.4</v>
      </c>
      <c r="I15" s="109">
        <v>7.8</v>
      </c>
      <c r="J15" s="74">
        <v>20590682</v>
      </c>
      <c r="K15" s="75">
        <f t="shared" si="0"/>
        <v>6704</v>
      </c>
      <c r="L15" s="76">
        <f t="shared" si="1"/>
        <v>0</v>
      </c>
      <c r="M15" s="77">
        <v>234489</v>
      </c>
      <c r="N15" s="78">
        <f t="shared" si="2"/>
        <v>3601</v>
      </c>
      <c r="O15" s="79">
        <f t="shared" si="3"/>
        <v>10305</v>
      </c>
      <c r="P15" s="74">
        <v>7581715</v>
      </c>
      <c r="Q15" s="189">
        <f t="shared" si="4"/>
        <v>10719</v>
      </c>
    </row>
    <row r="16" spans="1:17" x14ac:dyDescent="0.25">
      <c r="A16" s="21"/>
      <c r="B16" s="8">
        <v>11</v>
      </c>
      <c r="C16" s="24" t="s">
        <v>51</v>
      </c>
      <c r="D16" s="124">
        <v>0.29166666666666669</v>
      </c>
      <c r="E16" s="103">
        <v>1</v>
      </c>
      <c r="F16" s="109">
        <v>21</v>
      </c>
      <c r="G16" s="110">
        <v>18</v>
      </c>
      <c r="H16" s="111">
        <v>7.1</v>
      </c>
      <c r="I16" s="109">
        <v>7.5</v>
      </c>
      <c r="J16" s="74">
        <v>20598997</v>
      </c>
      <c r="K16" s="75">
        <f t="shared" si="0"/>
        <v>8315</v>
      </c>
      <c r="L16" s="76">
        <f t="shared" si="1"/>
        <v>0</v>
      </c>
      <c r="M16" s="77">
        <v>235938</v>
      </c>
      <c r="N16" s="78">
        <f t="shared" si="2"/>
        <v>1449</v>
      </c>
      <c r="O16" s="79">
        <f t="shared" si="3"/>
        <v>9764</v>
      </c>
      <c r="P16" s="74">
        <v>7594780</v>
      </c>
      <c r="Q16" s="189">
        <f t="shared" si="4"/>
        <v>13065</v>
      </c>
    </row>
    <row r="17" spans="1:17" x14ac:dyDescent="0.25">
      <c r="A17" s="21"/>
      <c r="B17" s="8">
        <v>12</v>
      </c>
      <c r="C17" s="24" t="s">
        <v>52</v>
      </c>
      <c r="D17" s="124">
        <v>0.29166666666666669</v>
      </c>
      <c r="E17" s="103">
        <v>1</v>
      </c>
      <c r="F17" s="109">
        <v>19</v>
      </c>
      <c r="G17" s="110">
        <v>19</v>
      </c>
      <c r="H17" s="111">
        <v>7.2</v>
      </c>
      <c r="I17" s="109">
        <v>8</v>
      </c>
      <c r="J17" s="74">
        <v>20607241</v>
      </c>
      <c r="K17" s="75">
        <f t="shared" si="0"/>
        <v>8244</v>
      </c>
      <c r="L17" s="76">
        <f t="shared" si="1"/>
        <v>0</v>
      </c>
      <c r="M17" s="77">
        <v>238785</v>
      </c>
      <c r="N17" s="78">
        <f t="shared" si="2"/>
        <v>2847</v>
      </c>
      <c r="O17" s="79">
        <f t="shared" si="3"/>
        <v>11091</v>
      </c>
      <c r="P17" s="74">
        <v>7607761</v>
      </c>
      <c r="Q17" s="189">
        <f t="shared" si="4"/>
        <v>12981</v>
      </c>
    </row>
    <row r="18" spans="1:17" x14ac:dyDescent="0.25">
      <c r="A18" s="21"/>
      <c r="B18" s="8">
        <v>13</v>
      </c>
      <c r="C18" s="24" t="s">
        <v>53</v>
      </c>
      <c r="D18" s="124">
        <v>0.29166666666666669</v>
      </c>
      <c r="E18" s="103">
        <v>1</v>
      </c>
      <c r="F18" s="109">
        <v>18</v>
      </c>
      <c r="G18" s="110">
        <v>19</v>
      </c>
      <c r="H18" s="111">
        <v>7.3</v>
      </c>
      <c r="I18" s="109">
        <v>7.7</v>
      </c>
      <c r="J18" s="74">
        <v>20615495</v>
      </c>
      <c r="K18" s="75">
        <f t="shared" si="0"/>
        <v>8254</v>
      </c>
      <c r="L18" s="76">
        <f t="shared" si="1"/>
        <v>0</v>
      </c>
      <c r="M18" s="77">
        <v>241457</v>
      </c>
      <c r="N18" s="78">
        <f t="shared" si="2"/>
        <v>2672</v>
      </c>
      <c r="O18" s="79">
        <f t="shared" si="3"/>
        <v>10926</v>
      </c>
      <c r="P18" s="74">
        <v>7620514</v>
      </c>
      <c r="Q18" s="189">
        <f t="shared" si="4"/>
        <v>12753</v>
      </c>
    </row>
    <row r="19" spans="1:17" x14ac:dyDescent="0.25">
      <c r="A19" s="21"/>
      <c r="B19" s="8">
        <v>14</v>
      </c>
      <c r="C19" s="24" t="s">
        <v>47</v>
      </c>
      <c r="D19" s="124">
        <v>0.29166666666666669</v>
      </c>
      <c r="E19" s="103">
        <v>1</v>
      </c>
      <c r="F19" s="109">
        <v>15</v>
      </c>
      <c r="G19" s="110">
        <v>18</v>
      </c>
      <c r="H19" s="111">
        <v>7.2</v>
      </c>
      <c r="I19" s="109">
        <v>7.5</v>
      </c>
      <c r="J19" s="74">
        <v>20622871</v>
      </c>
      <c r="K19" s="75">
        <f t="shared" si="0"/>
        <v>7376</v>
      </c>
      <c r="L19" s="76">
        <f t="shared" si="1"/>
        <v>0</v>
      </c>
      <c r="M19" s="77">
        <v>244434</v>
      </c>
      <c r="N19" s="78">
        <f t="shared" si="2"/>
        <v>2977</v>
      </c>
      <c r="O19" s="79">
        <f t="shared" si="3"/>
        <v>10353</v>
      </c>
      <c r="P19" s="74">
        <v>7632076</v>
      </c>
      <c r="Q19" s="189">
        <f t="shared" si="4"/>
        <v>11562</v>
      </c>
    </row>
    <row r="20" spans="1:17" x14ac:dyDescent="0.25">
      <c r="A20" s="21"/>
      <c r="B20" s="8">
        <v>15</v>
      </c>
      <c r="C20" s="24" t="s">
        <v>48</v>
      </c>
      <c r="D20" s="124">
        <v>0.29166666666666669</v>
      </c>
      <c r="E20" s="103">
        <v>1</v>
      </c>
      <c r="F20" s="109">
        <v>12</v>
      </c>
      <c r="G20" s="110">
        <v>18</v>
      </c>
      <c r="H20" s="111">
        <v>7.1</v>
      </c>
      <c r="I20" s="109">
        <v>7.4</v>
      </c>
      <c r="J20" s="74">
        <v>20629452</v>
      </c>
      <c r="K20" s="75">
        <f t="shared" si="0"/>
        <v>6581</v>
      </c>
      <c r="L20" s="76">
        <f t="shared" si="1"/>
        <v>0</v>
      </c>
      <c r="M20" s="77">
        <v>247571</v>
      </c>
      <c r="N20" s="78">
        <f t="shared" si="2"/>
        <v>3137</v>
      </c>
      <c r="O20" s="79">
        <f t="shared" si="3"/>
        <v>9718</v>
      </c>
      <c r="P20" s="74">
        <v>7642964</v>
      </c>
      <c r="Q20" s="189">
        <f t="shared" si="4"/>
        <v>10888</v>
      </c>
    </row>
    <row r="21" spans="1:17" x14ac:dyDescent="0.25">
      <c r="A21" s="21"/>
      <c r="B21" s="8">
        <v>16</v>
      </c>
      <c r="C21" s="24" t="s">
        <v>49</v>
      </c>
      <c r="D21" s="124">
        <v>0.29166666666666669</v>
      </c>
      <c r="E21" s="103">
        <v>1</v>
      </c>
      <c r="F21" s="109">
        <v>12</v>
      </c>
      <c r="G21" s="110">
        <v>18</v>
      </c>
      <c r="H21" s="111">
        <v>7.1</v>
      </c>
      <c r="I21" s="109">
        <v>8.1</v>
      </c>
      <c r="J21" s="74">
        <v>20636159</v>
      </c>
      <c r="K21" s="75">
        <f t="shared" si="0"/>
        <v>6707</v>
      </c>
      <c r="L21" s="76">
        <f t="shared" si="1"/>
        <v>0</v>
      </c>
      <c r="M21" s="77">
        <v>250756</v>
      </c>
      <c r="N21" s="78">
        <f t="shared" si="2"/>
        <v>3185</v>
      </c>
      <c r="O21" s="79">
        <f t="shared" si="3"/>
        <v>9892</v>
      </c>
      <c r="P21" s="74">
        <v>7653419</v>
      </c>
      <c r="Q21" s="189">
        <f t="shared" si="4"/>
        <v>10455</v>
      </c>
    </row>
    <row r="22" spans="1:17" x14ac:dyDescent="0.25">
      <c r="A22" s="21"/>
      <c r="B22" s="8">
        <v>17</v>
      </c>
      <c r="C22" s="24" t="s">
        <v>50</v>
      </c>
      <c r="D22" s="124">
        <v>0.29166666666666669</v>
      </c>
      <c r="E22" s="103">
        <v>1</v>
      </c>
      <c r="F22" s="109">
        <v>14</v>
      </c>
      <c r="G22" s="110">
        <v>19</v>
      </c>
      <c r="H22" s="111">
        <v>7.4</v>
      </c>
      <c r="I22" s="109">
        <v>7.5</v>
      </c>
      <c r="J22" s="74">
        <v>20644086</v>
      </c>
      <c r="K22" s="75">
        <f t="shared" si="0"/>
        <v>7927</v>
      </c>
      <c r="L22" s="76">
        <f t="shared" si="1"/>
        <v>0</v>
      </c>
      <c r="M22" s="77">
        <v>253760</v>
      </c>
      <c r="N22" s="78">
        <f t="shared" si="2"/>
        <v>3004</v>
      </c>
      <c r="O22" s="79">
        <f t="shared" si="3"/>
        <v>10931</v>
      </c>
      <c r="P22" s="74">
        <v>7665840</v>
      </c>
      <c r="Q22" s="189">
        <f t="shared" si="4"/>
        <v>12421</v>
      </c>
    </row>
    <row r="23" spans="1:17" x14ac:dyDescent="0.25">
      <c r="A23" s="21"/>
      <c r="B23" s="8">
        <v>18</v>
      </c>
      <c r="C23" s="24" t="s">
        <v>51</v>
      </c>
      <c r="D23" s="124">
        <v>0.29166666666666669</v>
      </c>
      <c r="E23" s="103">
        <v>1</v>
      </c>
      <c r="F23" s="109">
        <v>13</v>
      </c>
      <c r="G23" s="110">
        <v>19</v>
      </c>
      <c r="H23" s="111">
        <v>7.1</v>
      </c>
      <c r="I23" s="109">
        <v>7.7</v>
      </c>
      <c r="J23" s="74">
        <v>20652079</v>
      </c>
      <c r="K23" s="75">
        <f t="shared" si="0"/>
        <v>7993</v>
      </c>
      <c r="L23" s="76">
        <f t="shared" si="1"/>
        <v>0</v>
      </c>
      <c r="M23" s="77">
        <v>257050</v>
      </c>
      <c r="N23" s="78">
        <f t="shared" si="2"/>
        <v>3290</v>
      </c>
      <c r="O23" s="79">
        <f t="shared" si="3"/>
        <v>11283</v>
      </c>
      <c r="P23" s="74">
        <v>7678376</v>
      </c>
      <c r="Q23" s="189">
        <f t="shared" si="4"/>
        <v>12536</v>
      </c>
    </row>
    <row r="24" spans="1:17" x14ac:dyDescent="0.25">
      <c r="A24" s="21"/>
      <c r="B24" s="8">
        <v>19</v>
      </c>
      <c r="C24" s="24" t="s">
        <v>52</v>
      </c>
      <c r="D24" s="124">
        <v>0.29166666666666669</v>
      </c>
      <c r="E24" s="103">
        <v>1</v>
      </c>
      <c r="F24" s="109">
        <v>12</v>
      </c>
      <c r="G24" s="110">
        <v>18</v>
      </c>
      <c r="H24" s="111">
        <v>7.4</v>
      </c>
      <c r="I24" s="109">
        <v>7.7</v>
      </c>
      <c r="J24" s="74">
        <v>20660114</v>
      </c>
      <c r="K24" s="75">
        <f t="shared" si="0"/>
        <v>8035</v>
      </c>
      <c r="L24" s="76">
        <f t="shared" si="1"/>
        <v>0</v>
      </c>
      <c r="M24" s="77">
        <v>260410</v>
      </c>
      <c r="N24" s="78">
        <f t="shared" si="2"/>
        <v>3360</v>
      </c>
      <c r="O24" s="79">
        <f t="shared" si="3"/>
        <v>11395</v>
      </c>
      <c r="P24" s="74">
        <v>7691396</v>
      </c>
      <c r="Q24" s="189">
        <f t="shared" si="4"/>
        <v>13020</v>
      </c>
    </row>
    <row r="25" spans="1:17" x14ac:dyDescent="0.25">
      <c r="A25" s="21"/>
      <c r="B25" s="8">
        <v>20</v>
      </c>
      <c r="C25" s="24" t="s">
        <v>53</v>
      </c>
      <c r="D25" s="124">
        <v>0.29166666666666669</v>
      </c>
      <c r="E25" s="103">
        <v>3</v>
      </c>
      <c r="F25" s="109">
        <v>12</v>
      </c>
      <c r="G25" s="110">
        <v>18</v>
      </c>
      <c r="H25" s="111">
        <v>7.3</v>
      </c>
      <c r="I25" s="109">
        <v>7.8</v>
      </c>
      <c r="J25" s="74">
        <v>20667498</v>
      </c>
      <c r="K25" s="75">
        <f t="shared" si="0"/>
        <v>0</v>
      </c>
      <c r="L25" s="76">
        <f t="shared" si="1"/>
        <v>7384</v>
      </c>
      <c r="M25" s="77">
        <v>263620</v>
      </c>
      <c r="N25" s="78">
        <f t="shared" si="2"/>
        <v>3210</v>
      </c>
      <c r="O25" s="79">
        <f t="shared" si="3"/>
        <v>10594</v>
      </c>
      <c r="P25" s="74">
        <v>7702532</v>
      </c>
      <c r="Q25" s="189">
        <f t="shared" si="4"/>
        <v>11136</v>
      </c>
    </row>
    <row r="26" spans="1:17" x14ac:dyDescent="0.25">
      <c r="A26" s="21"/>
      <c r="B26" s="8">
        <v>21</v>
      </c>
      <c r="C26" s="24" t="s">
        <v>47</v>
      </c>
      <c r="D26" s="124">
        <v>0.29166666666666669</v>
      </c>
      <c r="E26" s="103">
        <v>7</v>
      </c>
      <c r="F26" s="109">
        <v>13</v>
      </c>
      <c r="G26" s="110">
        <v>18</v>
      </c>
      <c r="H26" s="111">
        <v>7.5</v>
      </c>
      <c r="I26" s="109">
        <v>8</v>
      </c>
      <c r="J26" s="74">
        <v>20675590</v>
      </c>
      <c r="K26" s="75">
        <f t="shared" si="0"/>
        <v>0</v>
      </c>
      <c r="L26" s="76">
        <f t="shared" si="1"/>
        <v>8092</v>
      </c>
      <c r="M26" s="77">
        <v>266783</v>
      </c>
      <c r="N26" s="78">
        <f t="shared" si="2"/>
        <v>3163</v>
      </c>
      <c r="O26" s="79">
        <f t="shared" si="3"/>
        <v>11255</v>
      </c>
      <c r="P26" s="74">
        <v>7715111</v>
      </c>
      <c r="Q26" s="189">
        <f t="shared" si="4"/>
        <v>12579</v>
      </c>
    </row>
    <row r="27" spans="1:17" x14ac:dyDescent="0.25">
      <c r="A27" s="21"/>
      <c r="B27" s="8">
        <v>22</v>
      </c>
      <c r="C27" s="24" t="s">
        <v>48</v>
      </c>
      <c r="D27" s="124">
        <v>0.29166666666666669</v>
      </c>
      <c r="E27" s="103">
        <v>1</v>
      </c>
      <c r="F27" s="109">
        <v>12</v>
      </c>
      <c r="G27" s="110">
        <v>18</v>
      </c>
      <c r="H27" s="111">
        <v>7.3</v>
      </c>
      <c r="I27" s="109">
        <v>7.8</v>
      </c>
      <c r="J27" s="74">
        <v>20682022</v>
      </c>
      <c r="K27" s="75">
        <f t="shared" si="0"/>
        <v>6432</v>
      </c>
      <c r="L27" s="76">
        <f t="shared" si="1"/>
        <v>0</v>
      </c>
      <c r="M27" s="77">
        <v>269857</v>
      </c>
      <c r="N27" s="78">
        <f t="shared" si="2"/>
        <v>3074</v>
      </c>
      <c r="O27" s="79">
        <f t="shared" si="3"/>
        <v>9506</v>
      </c>
      <c r="P27" s="74">
        <v>7725506</v>
      </c>
      <c r="Q27" s="189">
        <f t="shared" si="4"/>
        <v>10395</v>
      </c>
    </row>
    <row r="28" spans="1:17" x14ac:dyDescent="0.25">
      <c r="A28" s="21"/>
      <c r="B28" s="8">
        <v>23</v>
      </c>
      <c r="C28" s="24" t="s">
        <v>49</v>
      </c>
      <c r="D28" s="124">
        <v>0.29166666666666669</v>
      </c>
      <c r="E28" s="103">
        <v>1</v>
      </c>
      <c r="F28" s="109">
        <v>12</v>
      </c>
      <c r="G28" s="110">
        <v>17</v>
      </c>
      <c r="H28" s="111">
        <v>7.5</v>
      </c>
      <c r="I28" s="109">
        <v>8</v>
      </c>
      <c r="J28" s="74">
        <v>20688836</v>
      </c>
      <c r="K28" s="75">
        <f t="shared" si="0"/>
        <v>6814</v>
      </c>
      <c r="L28" s="76">
        <f t="shared" si="1"/>
        <v>0</v>
      </c>
      <c r="M28" s="77">
        <v>273207</v>
      </c>
      <c r="N28" s="78">
        <f t="shared" si="2"/>
        <v>3350</v>
      </c>
      <c r="O28" s="79">
        <f t="shared" si="3"/>
        <v>10164</v>
      </c>
      <c r="P28" s="74">
        <v>7736430</v>
      </c>
      <c r="Q28" s="189">
        <f t="shared" si="4"/>
        <v>10924</v>
      </c>
    </row>
    <row r="29" spans="1:17" x14ac:dyDescent="0.25">
      <c r="A29" s="21"/>
      <c r="B29" s="8">
        <v>24</v>
      </c>
      <c r="C29" s="24" t="s">
        <v>50</v>
      </c>
      <c r="D29" s="124">
        <v>0.29166666666666669</v>
      </c>
      <c r="E29" s="103">
        <v>3</v>
      </c>
      <c r="F29" s="109">
        <v>14</v>
      </c>
      <c r="G29" s="110">
        <v>19</v>
      </c>
      <c r="H29" s="111">
        <v>7.3</v>
      </c>
      <c r="I29" s="109">
        <v>7.6</v>
      </c>
      <c r="J29" s="74">
        <v>20697673</v>
      </c>
      <c r="K29" s="75">
        <f t="shared" si="0"/>
        <v>0</v>
      </c>
      <c r="L29" s="76">
        <f t="shared" si="1"/>
        <v>8837</v>
      </c>
      <c r="M29" s="77">
        <v>276499</v>
      </c>
      <c r="N29" s="78">
        <f t="shared" si="2"/>
        <v>3292</v>
      </c>
      <c r="O29" s="79">
        <f t="shared" si="3"/>
        <v>12129</v>
      </c>
      <c r="P29" s="74">
        <v>7750044</v>
      </c>
      <c r="Q29" s="189">
        <f t="shared" si="4"/>
        <v>13614</v>
      </c>
    </row>
    <row r="30" spans="1:17" x14ac:dyDescent="0.25">
      <c r="A30" s="21"/>
      <c r="B30" s="8">
        <v>25</v>
      </c>
      <c r="C30" s="24" t="s">
        <v>51</v>
      </c>
      <c r="D30" s="124">
        <v>0.29166666666666669</v>
      </c>
      <c r="E30" s="103">
        <v>7</v>
      </c>
      <c r="F30" s="109">
        <v>14</v>
      </c>
      <c r="G30" s="110">
        <v>15</v>
      </c>
      <c r="H30" s="111">
        <v>7.3</v>
      </c>
      <c r="I30" s="109">
        <v>7.8</v>
      </c>
      <c r="J30" s="74">
        <v>20707877</v>
      </c>
      <c r="K30" s="75">
        <f t="shared" si="0"/>
        <v>0</v>
      </c>
      <c r="L30" s="76">
        <f t="shared" si="1"/>
        <v>10204</v>
      </c>
      <c r="M30" s="77">
        <v>279981</v>
      </c>
      <c r="N30" s="78">
        <f t="shared" si="2"/>
        <v>3482</v>
      </c>
      <c r="O30" s="79">
        <f t="shared" si="3"/>
        <v>13686</v>
      </c>
      <c r="P30" s="74">
        <v>7764953</v>
      </c>
      <c r="Q30" s="189">
        <f t="shared" si="4"/>
        <v>14909</v>
      </c>
    </row>
    <row r="31" spans="1:17" x14ac:dyDescent="0.25">
      <c r="A31" s="21"/>
      <c r="B31" s="8">
        <v>26</v>
      </c>
      <c r="C31" s="24" t="s">
        <v>52</v>
      </c>
      <c r="D31" s="124">
        <v>0.29166666666666669</v>
      </c>
      <c r="E31" s="103">
        <v>1</v>
      </c>
      <c r="F31" s="109">
        <v>9</v>
      </c>
      <c r="G31" s="110">
        <v>18</v>
      </c>
      <c r="H31" s="111">
        <v>7.3</v>
      </c>
      <c r="I31" s="109">
        <v>7.9</v>
      </c>
      <c r="J31" s="74">
        <v>20717132</v>
      </c>
      <c r="K31" s="75">
        <f t="shared" si="0"/>
        <v>9255</v>
      </c>
      <c r="L31" s="76">
        <f t="shared" si="1"/>
        <v>0</v>
      </c>
      <c r="M31" s="77">
        <v>283275</v>
      </c>
      <c r="N31" s="78">
        <f t="shared" si="2"/>
        <v>3294</v>
      </c>
      <c r="O31" s="79">
        <f t="shared" si="3"/>
        <v>12549</v>
      </c>
      <c r="P31" s="74">
        <v>7778815</v>
      </c>
      <c r="Q31" s="189">
        <f t="shared" si="4"/>
        <v>13862</v>
      </c>
    </row>
    <row r="32" spans="1:17" x14ac:dyDescent="0.25">
      <c r="A32" s="21"/>
      <c r="B32" s="8">
        <v>27</v>
      </c>
      <c r="C32" s="24" t="s">
        <v>53</v>
      </c>
      <c r="D32" s="124">
        <v>0.29166666666666669</v>
      </c>
      <c r="E32" s="103">
        <v>1</v>
      </c>
      <c r="F32" s="109">
        <v>12</v>
      </c>
      <c r="G32" s="110">
        <v>18</v>
      </c>
      <c r="H32" s="111">
        <v>7.4</v>
      </c>
      <c r="I32" s="109">
        <v>8.4</v>
      </c>
      <c r="J32" s="74">
        <v>20725454</v>
      </c>
      <c r="K32" s="75">
        <f t="shared" si="0"/>
        <v>8322</v>
      </c>
      <c r="L32" s="76">
        <f t="shared" si="1"/>
        <v>0</v>
      </c>
      <c r="M32" s="77">
        <v>286574</v>
      </c>
      <c r="N32" s="78">
        <f t="shared" si="2"/>
        <v>3299</v>
      </c>
      <c r="O32" s="79">
        <f t="shared" si="3"/>
        <v>11621</v>
      </c>
      <c r="P32" s="74">
        <v>7791809</v>
      </c>
      <c r="Q32" s="189">
        <f t="shared" si="4"/>
        <v>12994</v>
      </c>
    </row>
    <row r="33" spans="1:17" x14ac:dyDescent="0.25">
      <c r="A33" s="21"/>
      <c r="B33" s="8">
        <v>28</v>
      </c>
      <c r="C33" s="24" t="s">
        <v>47</v>
      </c>
      <c r="D33" s="124">
        <v>0.29166666666666669</v>
      </c>
      <c r="E33" s="103">
        <v>1</v>
      </c>
      <c r="F33" s="109">
        <v>14</v>
      </c>
      <c r="G33" s="110">
        <v>18</v>
      </c>
      <c r="H33" s="111">
        <v>7.6</v>
      </c>
      <c r="I33" s="109">
        <v>8</v>
      </c>
      <c r="J33" s="74">
        <v>20733369</v>
      </c>
      <c r="K33" s="75">
        <f t="shared" si="0"/>
        <v>7915</v>
      </c>
      <c r="L33" s="76">
        <f t="shared" si="1"/>
        <v>0</v>
      </c>
      <c r="M33" s="77">
        <v>289734</v>
      </c>
      <c r="N33" s="78">
        <f t="shared" si="2"/>
        <v>3160</v>
      </c>
      <c r="O33" s="79">
        <f t="shared" si="3"/>
        <v>11075</v>
      </c>
      <c r="P33" s="74">
        <v>7804438</v>
      </c>
      <c r="Q33" s="189">
        <f t="shared" si="4"/>
        <v>12629</v>
      </c>
    </row>
    <row r="34" spans="1:17" x14ac:dyDescent="0.25">
      <c r="A34" s="21"/>
      <c r="B34" s="8">
        <v>29</v>
      </c>
      <c r="C34" s="24" t="s">
        <v>48</v>
      </c>
      <c r="D34" s="124">
        <v>0.29166666666666669</v>
      </c>
      <c r="E34" s="103">
        <v>3</v>
      </c>
      <c r="F34" s="109">
        <v>16</v>
      </c>
      <c r="G34" s="110">
        <v>18</v>
      </c>
      <c r="H34" s="111">
        <v>7.6</v>
      </c>
      <c r="I34" s="109">
        <v>8</v>
      </c>
      <c r="J34" s="74">
        <v>20744747</v>
      </c>
      <c r="K34" s="75">
        <f t="shared" si="0"/>
        <v>0</v>
      </c>
      <c r="L34" s="76">
        <f t="shared" si="1"/>
        <v>11378</v>
      </c>
      <c r="M34" s="77">
        <v>293198</v>
      </c>
      <c r="N34" s="78">
        <f t="shared" si="2"/>
        <v>3464</v>
      </c>
      <c r="O34" s="79">
        <f t="shared" si="3"/>
        <v>14842</v>
      </c>
      <c r="P34" s="74">
        <v>7821361</v>
      </c>
      <c r="Q34" s="189">
        <f t="shared" si="4"/>
        <v>16923</v>
      </c>
    </row>
    <row r="35" spans="1:17" x14ac:dyDescent="0.25">
      <c r="A35" s="21"/>
      <c r="B35" s="8">
        <v>30</v>
      </c>
      <c r="C35" s="24" t="s">
        <v>49</v>
      </c>
      <c r="D35" s="124">
        <v>0.29166666666666669</v>
      </c>
      <c r="E35" s="103">
        <v>3</v>
      </c>
      <c r="F35" s="109">
        <v>12</v>
      </c>
      <c r="G35" s="110">
        <v>18</v>
      </c>
      <c r="H35" s="111">
        <v>7.4</v>
      </c>
      <c r="I35" s="109">
        <v>8.1</v>
      </c>
      <c r="J35" s="74">
        <v>20768489</v>
      </c>
      <c r="K35" s="75">
        <f t="shared" si="0"/>
        <v>0</v>
      </c>
      <c r="L35" s="76">
        <f t="shared" si="1"/>
        <v>23742</v>
      </c>
      <c r="M35" s="77">
        <v>296779</v>
      </c>
      <c r="N35" s="78">
        <f t="shared" si="2"/>
        <v>3581</v>
      </c>
      <c r="O35" s="79">
        <f t="shared" si="3"/>
        <v>27323</v>
      </c>
      <c r="P35" s="74">
        <v>7849666</v>
      </c>
      <c r="Q35" s="189">
        <f t="shared" si="4"/>
        <v>28305</v>
      </c>
    </row>
    <row r="36" spans="1:17" x14ac:dyDescent="0.25">
      <c r="A36" s="21"/>
      <c r="B36" s="8">
        <v>31</v>
      </c>
      <c r="C36" s="24"/>
      <c r="D36" s="124"/>
      <c r="E36" s="103"/>
      <c r="F36" s="109"/>
      <c r="G36" s="110"/>
      <c r="H36" s="111"/>
      <c r="I36" s="109"/>
      <c r="J36" s="74"/>
      <c r="K36" s="75"/>
      <c r="L36" s="76"/>
      <c r="M36" s="77"/>
      <c r="N36" s="78"/>
      <c r="O36" s="79"/>
      <c r="P36" s="74"/>
      <c r="Q36" s="189"/>
    </row>
    <row r="37" spans="1:17" ht="18.75" thickBot="1" x14ac:dyDescent="0.3">
      <c r="A37" s="21"/>
      <c r="B37" s="10"/>
      <c r="C37" s="105"/>
      <c r="D37" s="105"/>
      <c r="E37" s="104"/>
      <c r="F37" s="112"/>
      <c r="G37" s="113"/>
      <c r="H37" s="114"/>
      <c r="I37" s="112"/>
      <c r="J37" s="80"/>
      <c r="K37" s="81"/>
      <c r="L37" s="76"/>
      <c r="M37" s="82"/>
      <c r="N37" s="83"/>
      <c r="O37" s="84"/>
      <c r="P37" s="80"/>
      <c r="Q37" s="190"/>
    </row>
    <row r="38" spans="1:17" ht="18.75" thickBot="1" x14ac:dyDescent="0.3">
      <c r="A38" s="18" t="s">
        <v>22</v>
      </c>
      <c r="B38" s="9"/>
      <c r="C38" s="7"/>
      <c r="D38" s="7"/>
      <c r="E38" s="7"/>
      <c r="F38" s="58"/>
      <c r="G38" s="59"/>
      <c r="H38" s="60"/>
      <c r="I38" s="61"/>
      <c r="J38" s="68"/>
      <c r="K38" s="69">
        <f>SUM(K6:K36)</f>
        <v>143522</v>
      </c>
      <c r="L38" s="70">
        <f>SUM(L6:L36)</f>
        <v>117817</v>
      </c>
      <c r="M38" s="68"/>
      <c r="N38" s="70">
        <f>SUM(N6:N36)</f>
        <v>93690</v>
      </c>
      <c r="O38" s="85">
        <f>SUM(O6:O36)</f>
        <v>355029</v>
      </c>
      <c r="P38" s="68"/>
      <c r="Q38" s="188">
        <f>SUM(Q6:Q36)</f>
        <v>395169</v>
      </c>
    </row>
    <row r="39" spans="1:17" ht="18.75" thickBot="1" x14ac:dyDescent="0.3">
      <c r="A39" s="17" t="s">
        <v>29</v>
      </c>
      <c r="B39" s="4"/>
      <c r="C39" s="5"/>
      <c r="D39" s="5"/>
      <c r="E39" s="5"/>
      <c r="F39" s="62">
        <f>MIN(F6:F36)</f>
        <v>7</v>
      </c>
      <c r="G39" s="63">
        <f>MIN(G6:G36)</f>
        <v>15</v>
      </c>
      <c r="H39" s="64">
        <f>MIN(H6:H36)</f>
        <v>7.1</v>
      </c>
      <c r="I39" s="64">
        <f>MIN(I6:I36)</f>
        <v>7.4</v>
      </c>
      <c r="J39" s="74"/>
      <c r="K39" s="75"/>
      <c r="L39" s="76"/>
      <c r="M39" s="74"/>
      <c r="N39" s="86">
        <f>MIN(N6:N36)</f>
        <v>1449</v>
      </c>
      <c r="O39" s="87">
        <f>MIN(O6:O36)</f>
        <v>9506</v>
      </c>
      <c r="P39" s="88"/>
      <c r="Q39" s="191">
        <f>MIN(Q6:Q36)</f>
        <v>10395</v>
      </c>
    </row>
    <row r="40" spans="1:17" ht="18.75" thickBot="1" x14ac:dyDescent="0.3">
      <c r="A40" s="17" t="s">
        <v>30</v>
      </c>
      <c r="B40" s="4"/>
      <c r="C40" s="5"/>
      <c r="D40" s="5"/>
      <c r="E40" s="5"/>
      <c r="F40" s="62">
        <f>MAX(F6:F36)</f>
        <v>21</v>
      </c>
      <c r="G40" s="63">
        <f>MAX(G6:G36)</f>
        <v>19</v>
      </c>
      <c r="H40" s="64">
        <f>MAX(H6:H36)</f>
        <v>7.7</v>
      </c>
      <c r="I40" s="64">
        <f>MAX(I6:I36)</f>
        <v>9</v>
      </c>
      <c r="J40" s="74"/>
      <c r="K40" s="75"/>
      <c r="L40" s="76"/>
      <c r="M40" s="74"/>
      <c r="N40" s="86">
        <f>MAX(N6:N36)</f>
        <v>3601</v>
      </c>
      <c r="O40" s="87">
        <f>MAX(O6:O36)</f>
        <v>27323</v>
      </c>
      <c r="P40" s="88"/>
      <c r="Q40" s="191">
        <f>MAX(Q6:Q36)</f>
        <v>28305</v>
      </c>
    </row>
    <row r="41" spans="1:17" ht="18.75" thickBot="1" x14ac:dyDescent="0.3">
      <c r="A41" s="17" t="s">
        <v>23</v>
      </c>
      <c r="B41" s="19"/>
      <c r="C41" s="20"/>
      <c r="D41" s="20"/>
      <c r="E41" s="20"/>
      <c r="F41" s="65">
        <f>SUM(F6:F36)/COUNT(E6:E36)</f>
        <v>13.133333333333333</v>
      </c>
      <c r="G41" s="66">
        <f>SUM(G6:G36)/COUNT(E6:E36)</f>
        <v>17.833333333333332</v>
      </c>
      <c r="H41" s="67">
        <f>SUM(H6:H36)/COUNT(E6:E36)</f>
        <v>7.4000000000000021</v>
      </c>
      <c r="I41" s="67">
        <f>SUM(I6:I36)/COUNT(E6:E36)</f>
        <v>7.94</v>
      </c>
      <c r="J41" s="89"/>
      <c r="K41" s="90"/>
      <c r="L41" s="91"/>
      <c r="M41" s="89"/>
      <c r="N41" s="92">
        <f>SUM(N6:N36)/COUNT(E6:E36)</f>
        <v>3123</v>
      </c>
      <c r="O41" s="93">
        <f>SUM(O6:O36)/COUNT(E6:E36)</f>
        <v>11834.3</v>
      </c>
      <c r="P41" s="94"/>
      <c r="Q41" s="192">
        <f>SUM(Q6:Q36)/COUNT(E6:E36)</f>
        <v>13172.3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93"/>
    </row>
    <row r="43" spans="1:17" x14ac:dyDescent="0.25">
      <c r="A43" s="21"/>
      <c r="B43" s="11"/>
      <c r="C43" s="11" t="s">
        <v>24</v>
      </c>
      <c r="D43" s="11"/>
      <c r="E43" s="3">
        <f>SUM(M50:M80)</f>
        <v>11</v>
      </c>
      <c r="F43" s="11"/>
      <c r="G43" s="11"/>
      <c r="H43" s="11"/>
      <c r="I43" s="11"/>
      <c r="J43" s="11" t="s">
        <v>25</v>
      </c>
      <c r="K43" s="53">
        <f>SUM(J50:J80)</f>
        <v>19</v>
      </c>
      <c r="L43" s="11"/>
      <c r="M43" s="11"/>
      <c r="N43" s="11"/>
      <c r="O43" s="11"/>
      <c r="P43" s="11"/>
      <c r="Q43" s="193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93"/>
    </row>
    <row r="45" spans="1:17" x14ac:dyDescent="0.25">
      <c r="A45" s="21"/>
      <c r="B45" s="11"/>
      <c r="C45" s="3" t="s">
        <v>26</v>
      </c>
      <c r="D45" s="179">
        <f>O45-K45</f>
        <v>36856.894736842078</v>
      </c>
      <c r="E45" s="180"/>
      <c r="F45" s="180"/>
      <c r="G45" s="11" t="s">
        <v>15</v>
      </c>
      <c r="H45" s="11"/>
      <c r="I45" s="11"/>
      <c r="J45" s="3" t="s">
        <v>37</v>
      </c>
      <c r="K45" s="125">
        <f>(SUM(H50:I80)/(K43))*(K43+E43)</f>
        <v>318172.10526315792</v>
      </c>
      <c r="L45" s="11" t="s">
        <v>15</v>
      </c>
      <c r="M45" s="3" t="s">
        <v>38</v>
      </c>
      <c r="N45" s="3"/>
      <c r="O45" s="178">
        <f>O38</f>
        <v>355029</v>
      </c>
      <c r="P45" s="178"/>
      <c r="Q45" s="193" t="s">
        <v>15</v>
      </c>
    </row>
    <row r="46" spans="1:17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194"/>
    </row>
    <row r="49" spans="8:16" x14ac:dyDescent="0.25">
      <c r="J49" s="97" t="s">
        <v>39</v>
      </c>
      <c r="L49" s="96"/>
      <c r="M49" s="96" t="s">
        <v>40</v>
      </c>
      <c r="O49" s="1">
        <f>SUM(H50:I80)</f>
        <v>201509</v>
      </c>
      <c r="P49" s="1" t="s">
        <v>41</v>
      </c>
    </row>
    <row r="50" spans="8:16" x14ac:dyDescent="0.25">
      <c r="H50" s="172">
        <f>J50*O6</f>
        <v>10669</v>
      </c>
      <c r="I50" s="172"/>
      <c r="J50" s="95">
        <f>IF(K50&gt;0,1,0)</f>
        <v>1</v>
      </c>
      <c r="K50" s="95">
        <f>K6</f>
        <v>7631</v>
      </c>
      <c r="L50" s="95">
        <f>L6</f>
        <v>0</v>
      </c>
      <c r="M50" s="95">
        <f>IF(L50&gt;0,1,0)</f>
        <v>0</v>
      </c>
      <c r="O50" s="126">
        <f>O49/K43</f>
        <v>10605.736842105263</v>
      </c>
      <c r="P50" s="1" t="s">
        <v>42</v>
      </c>
    </row>
    <row r="51" spans="8:16" x14ac:dyDescent="0.25">
      <c r="H51" s="172">
        <f t="shared" ref="H51:H80" si="5">J51*O7</f>
        <v>0</v>
      </c>
      <c r="I51" s="172"/>
      <c r="J51" s="95">
        <f t="shared" ref="J51:J80" si="6">IF(K51&gt;0,1,0)</f>
        <v>0</v>
      </c>
      <c r="K51" s="95">
        <f t="shared" ref="K51:L66" si="7">K7</f>
        <v>0</v>
      </c>
      <c r="L51" s="95">
        <f t="shared" si="7"/>
        <v>7305</v>
      </c>
      <c r="M51" s="95">
        <f t="shared" ref="M51:M80" si="8">IF(L51&gt;0,1,0)</f>
        <v>1</v>
      </c>
      <c r="O51" s="126">
        <f>O50*(K43+E43)</f>
        <v>318172.10526315792</v>
      </c>
      <c r="P51" s="1" t="s">
        <v>43</v>
      </c>
    </row>
    <row r="52" spans="8:16" x14ac:dyDescent="0.25">
      <c r="H52" s="172">
        <f t="shared" si="5"/>
        <v>0</v>
      </c>
      <c r="I52" s="172"/>
      <c r="J52" s="95">
        <f t="shared" si="6"/>
        <v>0</v>
      </c>
      <c r="K52" s="95">
        <f t="shared" si="7"/>
        <v>0</v>
      </c>
      <c r="L52" s="95">
        <f t="shared" si="7"/>
        <v>10791</v>
      </c>
      <c r="M52" s="95">
        <f t="shared" si="8"/>
        <v>1</v>
      </c>
    </row>
    <row r="53" spans="8:16" x14ac:dyDescent="0.25">
      <c r="H53" s="172">
        <f t="shared" si="5"/>
        <v>0</v>
      </c>
      <c r="I53" s="172"/>
      <c r="J53" s="95">
        <f t="shared" si="6"/>
        <v>0</v>
      </c>
      <c r="K53" s="95">
        <f t="shared" si="7"/>
        <v>0</v>
      </c>
      <c r="L53" s="95">
        <f t="shared" si="7"/>
        <v>8800</v>
      </c>
      <c r="M53" s="95">
        <f t="shared" si="8"/>
        <v>1</v>
      </c>
    </row>
    <row r="54" spans="8:16" x14ac:dyDescent="0.25">
      <c r="H54" s="172">
        <f t="shared" si="5"/>
        <v>0</v>
      </c>
      <c r="I54" s="172"/>
      <c r="J54" s="95">
        <f t="shared" si="6"/>
        <v>0</v>
      </c>
      <c r="K54" s="95">
        <f t="shared" si="7"/>
        <v>0</v>
      </c>
      <c r="L54" s="95">
        <f t="shared" si="7"/>
        <v>12682</v>
      </c>
      <c r="M54" s="95">
        <f t="shared" si="8"/>
        <v>1</v>
      </c>
    </row>
    <row r="55" spans="8:16" x14ac:dyDescent="0.25">
      <c r="H55" s="172">
        <f t="shared" si="5"/>
        <v>0</v>
      </c>
      <c r="I55" s="172"/>
      <c r="J55" s="95">
        <f t="shared" si="6"/>
        <v>0</v>
      </c>
      <c r="K55" s="95">
        <f t="shared" si="7"/>
        <v>0</v>
      </c>
      <c r="L55" s="95">
        <f t="shared" si="7"/>
        <v>8602</v>
      </c>
      <c r="M55" s="95">
        <f t="shared" si="8"/>
        <v>1</v>
      </c>
    </row>
    <row r="56" spans="8:16" x14ac:dyDescent="0.25">
      <c r="H56" s="172">
        <f t="shared" si="5"/>
        <v>10303</v>
      </c>
      <c r="I56" s="172"/>
      <c r="J56" s="95">
        <f t="shared" si="6"/>
        <v>1</v>
      </c>
      <c r="K56" s="95">
        <f t="shared" si="7"/>
        <v>7880</v>
      </c>
      <c r="L56" s="95">
        <f t="shared" si="7"/>
        <v>0</v>
      </c>
      <c r="M56" s="95">
        <f t="shared" si="8"/>
        <v>0</v>
      </c>
    </row>
    <row r="57" spans="8:16" x14ac:dyDescent="0.25">
      <c r="H57" s="172">
        <f t="shared" si="5"/>
        <v>10081</v>
      </c>
      <c r="I57" s="172"/>
      <c r="J57" s="95">
        <f t="shared" si="6"/>
        <v>1</v>
      </c>
      <c r="K57" s="95">
        <f t="shared" si="7"/>
        <v>6780</v>
      </c>
      <c r="L57" s="95">
        <f t="shared" si="7"/>
        <v>0</v>
      </c>
      <c r="M57" s="95">
        <f t="shared" si="8"/>
        <v>0</v>
      </c>
    </row>
    <row r="58" spans="8:16" x14ac:dyDescent="0.25">
      <c r="H58" s="172">
        <f t="shared" si="5"/>
        <v>9883</v>
      </c>
      <c r="I58" s="172"/>
      <c r="J58" s="95">
        <f t="shared" si="6"/>
        <v>1</v>
      </c>
      <c r="K58" s="95">
        <f t="shared" si="7"/>
        <v>6357</v>
      </c>
      <c r="L58" s="95">
        <f t="shared" si="7"/>
        <v>0</v>
      </c>
      <c r="M58" s="95">
        <f t="shared" si="8"/>
        <v>0</v>
      </c>
    </row>
    <row r="59" spans="8:16" x14ac:dyDescent="0.25">
      <c r="H59" s="172">
        <f t="shared" si="5"/>
        <v>10305</v>
      </c>
      <c r="I59" s="172"/>
      <c r="J59" s="95">
        <f t="shared" si="6"/>
        <v>1</v>
      </c>
      <c r="K59" s="95">
        <f t="shared" si="7"/>
        <v>6704</v>
      </c>
      <c r="L59" s="95">
        <f t="shared" si="7"/>
        <v>0</v>
      </c>
      <c r="M59" s="95">
        <f t="shared" si="8"/>
        <v>0</v>
      </c>
    </row>
    <row r="60" spans="8:16" x14ac:dyDescent="0.25">
      <c r="H60" s="172">
        <f t="shared" si="5"/>
        <v>9764</v>
      </c>
      <c r="I60" s="172"/>
      <c r="J60" s="95">
        <f t="shared" si="6"/>
        <v>1</v>
      </c>
      <c r="K60" s="95">
        <f t="shared" si="7"/>
        <v>8315</v>
      </c>
      <c r="L60" s="95">
        <f t="shared" si="7"/>
        <v>0</v>
      </c>
      <c r="M60" s="95">
        <f t="shared" si="8"/>
        <v>0</v>
      </c>
    </row>
    <row r="61" spans="8:16" x14ac:dyDescent="0.25">
      <c r="H61" s="172">
        <f t="shared" si="5"/>
        <v>11091</v>
      </c>
      <c r="I61" s="172"/>
      <c r="J61" s="95">
        <f t="shared" si="6"/>
        <v>1</v>
      </c>
      <c r="K61" s="95">
        <f t="shared" si="7"/>
        <v>8244</v>
      </c>
      <c r="L61" s="95">
        <f t="shared" si="7"/>
        <v>0</v>
      </c>
      <c r="M61" s="95">
        <f t="shared" si="8"/>
        <v>0</v>
      </c>
    </row>
    <row r="62" spans="8:16" x14ac:dyDescent="0.25">
      <c r="H62" s="172">
        <f t="shared" si="5"/>
        <v>10926</v>
      </c>
      <c r="I62" s="172"/>
      <c r="J62" s="95">
        <f t="shared" si="6"/>
        <v>1</v>
      </c>
      <c r="K62" s="95">
        <f t="shared" si="7"/>
        <v>8254</v>
      </c>
      <c r="L62" s="95">
        <f t="shared" si="7"/>
        <v>0</v>
      </c>
      <c r="M62" s="95">
        <f t="shared" si="8"/>
        <v>0</v>
      </c>
    </row>
    <row r="63" spans="8:16" x14ac:dyDescent="0.25">
      <c r="H63" s="172">
        <f t="shared" si="5"/>
        <v>10353</v>
      </c>
      <c r="I63" s="172"/>
      <c r="J63" s="95">
        <f t="shared" si="6"/>
        <v>1</v>
      </c>
      <c r="K63" s="95">
        <f t="shared" si="7"/>
        <v>7376</v>
      </c>
      <c r="L63" s="95">
        <f t="shared" si="7"/>
        <v>0</v>
      </c>
      <c r="M63" s="95">
        <f t="shared" si="8"/>
        <v>0</v>
      </c>
    </row>
    <row r="64" spans="8:16" x14ac:dyDescent="0.25">
      <c r="H64" s="172">
        <f t="shared" si="5"/>
        <v>9718</v>
      </c>
      <c r="I64" s="172"/>
      <c r="J64" s="95">
        <f t="shared" si="6"/>
        <v>1</v>
      </c>
      <c r="K64" s="95">
        <f t="shared" si="7"/>
        <v>6581</v>
      </c>
      <c r="L64" s="95">
        <f t="shared" si="7"/>
        <v>0</v>
      </c>
      <c r="M64" s="95">
        <f t="shared" si="8"/>
        <v>0</v>
      </c>
    </row>
    <row r="65" spans="8:13" x14ac:dyDescent="0.25">
      <c r="H65" s="172">
        <f t="shared" si="5"/>
        <v>9892</v>
      </c>
      <c r="I65" s="172"/>
      <c r="J65" s="95">
        <f t="shared" si="6"/>
        <v>1</v>
      </c>
      <c r="K65" s="95">
        <f t="shared" si="7"/>
        <v>6707</v>
      </c>
      <c r="L65" s="95">
        <f t="shared" si="7"/>
        <v>0</v>
      </c>
      <c r="M65" s="95">
        <f t="shared" si="8"/>
        <v>0</v>
      </c>
    </row>
    <row r="66" spans="8:13" x14ac:dyDescent="0.25">
      <c r="H66" s="172">
        <f t="shared" si="5"/>
        <v>10931</v>
      </c>
      <c r="I66" s="172"/>
      <c r="J66" s="95">
        <f t="shared" si="6"/>
        <v>1</v>
      </c>
      <c r="K66" s="95">
        <f t="shared" si="7"/>
        <v>7927</v>
      </c>
      <c r="L66" s="95">
        <f t="shared" si="7"/>
        <v>0</v>
      </c>
      <c r="M66" s="95">
        <f t="shared" si="8"/>
        <v>0</v>
      </c>
    </row>
    <row r="67" spans="8:13" x14ac:dyDescent="0.25">
      <c r="H67" s="172">
        <f t="shared" si="5"/>
        <v>11283</v>
      </c>
      <c r="I67" s="172"/>
      <c r="J67" s="95">
        <f t="shared" si="6"/>
        <v>1</v>
      </c>
      <c r="K67" s="95">
        <f t="shared" ref="K67:L80" si="9">K23</f>
        <v>7993</v>
      </c>
      <c r="L67" s="95">
        <f t="shared" si="9"/>
        <v>0</v>
      </c>
      <c r="M67" s="95">
        <f t="shared" si="8"/>
        <v>0</v>
      </c>
    </row>
    <row r="68" spans="8:13" x14ac:dyDescent="0.25">
      <c r="H68" s="172">
        <f t="shared" si="5"/>
        <v>11395</v>
      </c>
      <c r="I68" s="172"/>
      <c r="J68" s="95">
        <f t="shared" si="6"/>
        <v>1</v>
      </c>
      <c r="K68" s="95">
        <f t="shared" si="9"/>
        <v>8035</v>
      </c>
      <c r="L68" s="95">
        <f t="shared" si="9"/>
        <v>0</v>
      </c>
      <c r="M68" s="95">
        <f t="shared" si="8"/>
        <v>0</v>
      </c>
    </row>
    <row r="69" spans="8:13" x14ac:dyDescent="0.25">
      <c r="H69" s="172">
        <f t="shared" si="5"/>
        <v>0</v>
      </c>
      <c r="I69" s="172"/>
      <c r="J69" s="95">
        <f t="shared" si="6"/>
        <v>0</v>
      </c>
      <c r="K69" s="95">
        <f t="shared" si="9"/>
        <v>0</v>
      </c>
      <c r="L69" s="95">
        <f t="shared" si="9"/>
        <v>7384</v>
      </c>
      <c r="M69" s="95">
        <f t="shared" si="8"/>
        <v>1</v>
      </c>
    </row>
    <row r="70" spans="8:13" x14ac:dyDescent="0.25">
      <c r="H70" s="172">
        <f t="shared" si="5"/>
        <v>0</v>
      </c>
      <c r="I70" s="172"/>
      <c r="J70" s="95">
        <f t="shared" si="6"/>
        <v>0</v>
      </c>
      <c r="K70" s="95">
        <f t="shared" si="9"/>
        <v>0</v>
      </c>
      <c r="L70" s="95">
        <f t="shared" si="9"/>
        <v>8092</v>
      </c>
      <c r="M70" s="95">
        <f t="shared" si="8"/>
        <v>1</v>
      </c>
    </row>
    <row r="71" spans="8:13" x14ac:dyDescent="0.25">
      <c r="H71" s="172">
        <f t="shared" si="5"/>
        <v>9506</v>
      </c>
      <c r="I71" s="172"/>
      <c r="J71" s="95">
        <f t="shared" si="6"/>
        <v>1</v>
      </c>
      <c r="K71" s="95">
        <f t="shared" si="9"/>
        <v>6432</v>
      </c>
      <c r="L71" s="95">
        <f t="shared" si="9"/>
        <v>0</v>
      </c>
      <c r="M71" s="95">
        <f t="shared" si="8"/>
        <v>0</v>
      </c>
    </row>
    <row r="72" spans="8:13" x14ac:dyDescent="0.25">
      <c r="H72" s="172">
        <f t="shared" si="5"/>
        <v>10164</v>
      </c>
      <c r="I72" s="172"/>
      <c r="J72" s="95">
        <f t="shared" si="6"/>
        <v>1</v>
      </c>
      <c r="K72" s="95">
        <f t="shared" si="9"/>
        <v>6814</v>
      </c>
      <c r="L72" s="95">
        <f t="shared" si="9"/>
        <v>0</v>
      </c>
      <c r="M72" s="95">
        <f t="shared" si="8"/>
        <v>0</v>
      </c>
    </row>
    <row r="73" spans="8:13" x14ac:dyDescent="0.25">
      <c r="H73" s="172">
        <f t="shared" si="5"/>
        <v>0</v>
      </c>
      <c r="I73" s="172"/>
      <c r="J73" s="95">
        <f t="shared" si="6"/>
        <v>0</v>
      </c>
      <c r="K73" s="95">
        <f t="shared" si="9"/>
        <v>0</v>
      </c>
      <c r="L73" s="95">
        <f t="shared" si="9"/>
        <v>8837</v>
      </c>
      <c r="M73" s="95">
        <f t="shared" si="8"/>
        <v>1</v>
      </c>
    </row>
    <row r="74" spans="8:13" x14ac:dyDescent="0.25">
      <c r="H74" s="172">
        <f t="shared" si="5"/>
        <v>0</v>
      </c>
      <c r="I74" s="172"/>
      <c r="J74" s="95">
        <f t="shared" si="6"/>
        <v>0</v>
      </c>
      <c r="K74" s="95">
        <f t="shared" si="9"/>
        <v>0</v>
      </c>
      <c r="L74" s="95">
        <f t="shared" si="9"/>
        <v>10204</v>
      </c>
      <c r="M74" s="95">
        <f t="shared" si="8"/>
        <v>1</v>
      </c>
    </row>
    <row r="75" spans="8:13" x14ac:dyDescent="0.25">
      <c r="H75" s="172">
        <f t="shared" si="5"/>
        <v>12549</v>
      </c>
      <c r="I75" s="172"/>
      <c r="J75" s="95">
        <f t="shared" si="6"/>
        <v>1</v>
      </c>
      <c r="K75" s="95">
        <f t="shared" si="9"/>
        <v>9255</v>
      </c>
      <c r="L75" s="95">
        <f t="shared" si="9"/>
        <v>0</v>
      </c>
      <c r="M75" s="95">
        <f t="shared" si="8"/>
        <v>0</v>
      </c>
    </row>
    <row r="76" spans="8:13" x14ac:dyDescent="0.25">
      <c r="H76" s="172">
        <f t="shared" si="5"/>
        <v>11621</v>
      </c>
      <c r="I76" s="172"/>
      <c r="J76" s="95">
        <f t="shared" si="6"/>
        <v>1</v>
      </c>
      <c r="K76" s="95">
        <f t="shared" si="9"/>
        <v>8322</v>
      </c>
      <c r="L76" s="95">
        <f t="shared" si="9"/>
        <v>0</v>
      </c>
      <c r="M76" s="95">
        <f t="shared" si="8"/>
        <v>0</v>
      </c>
    </row>
    <row r="77" spans="8:13" x14ac:dyDescent="0.25">
      <c r="H77" s="172">
        <f t="shared" si="5"/>
        <v>11075</v>
      </c>
      <c r="I77" s="172"/>
      <c r="J77" s="95">
        <f t="shared" si="6"/>
        <v>1</v>
      </c>
      <c r="K77" s="95">
        <f t="shared" si="9"/>
        <v>7915</v>
      </c>
      <c r="L77" s="95">
        <f t="shared" si="9"/>
        <v>0</v>
      </c>
      <c r="M77" s="95">
        <f t="shared" si="8"/>
        <v>0</v>
      </c>
    </row>
    <row r="78" spans="8:13" x14ac:dyDescent="0.25">
      <c r="H78" s="172">
        <f t="shared" si="5"/>
        <v>0</v>
      </c>
      <c r="I78" s="172"/>
      <c r="J78" s="95">
        <f t="shared" si="6"/>
        <v>0</v>
      </c>
      <c r="K78" s="95">
        <f t="shared" si="9"/>
        <v>0</v>
      </c>
      <c r="L78" s="95">
        <f t="shared" si="9"/>
        <v>11378</v>
      </c>
      <c r="M78" s="95">
        <f t="shared" si="8"/>
        <v>1</v>
      </c>
    </row>
    <row r="79" spans="8:13" x14ac:dyDescent="0.25">
      <c r="H79" s="172">
        <f t="shared" si="5"/>
        <v>0</v>
      </c>
      <c r="I79" s="172"/>
      <c r="J79" s="95">
        <f t="shared" si="6"/>
        <v>0</v>
      </c>
      <c r="K79" s="95">
        <f t="shared" si="9"/>
        <v>0</v>
      </c>
      <c r="L79" s="95">
        <f t="shared" si="9"/>
        <v>23742</v>
      </c>
      <c r="M79" s="95">
        <f t="shared" si="8"/>
        <v>1</v>
      </c>
    </row>
    <row r="80" spans="8:13" x14ac:dyDescent="0.25">
      <c r="H80" s="172">
        <f t="shared" si="5"/>
        <v>0</v>
      </c>
      <c r="I80" s="172"/>
      <c r="J80" s="95">
        <f t="shared" si="6"/>
        <v>0</v>
      </c>
      <c r="K80" s="95">
        <f t="shared" si="9"/>
        <v>0</v>
      </c>
      <c r="L80" s="95">
        <f t="shared" si="9"/>
        <v>0</v>
      </c>
      <c r="M80" s="95">
        <f t="shared" si="8"/>
        <v>0</v>
      </c>
    </row>
    <row r="81" spans="10:13" x14ac:dyDescent="0.25">
      <c r="J81" s="95"/>
      <c r="K81" s="95"/>
      <c r="L81" s="95"/>
      <c r="M81" s="95"/>
    </row>
    <row r="82" spans="10:13" x14ac:dyDescent="0.25">
      <c r="J82" s="95"/>
      <c r="K82" s="95"/>
      <c r="L82" s="95"/>
      <c r="M82" s="95"/>
    </row>
    <row r="83" spans="10:13" x14ac:dyDescent="0.25">
      <c r="J83" s="95"/>
      <c r="K83" s="95"/>
      <c r="L83" s="95"/>
      <c r="M83" s="95"/>
    </row>
  </sheetData>
  <customSheetViews>
    <customSheetView guid="{B6ED9F5D-61BD-40D6-902A-409318D15853}" scale="75" showRuler="0">
      <selection activeCell="E3" sqref="E3"/>
      <pageMargins left="0.39370078740157483" right="0.19685039370078741" top="0.98425196850393704" bottom="0.98425196850393704" header="0.51181102362204722" footer="0.51181102362204722"/>
      <pageSetup scale="19" orientation="landscape" horizontalDpi="4294967293" verticalDpi="0" r:id="rId1"/>
      <headerFooter alignWithMargins="0"/>
    </customSheetView>
  </customSheetViews>
  <mergeCells count="36">
    <mergeCell ref="H56:I56"/>
    <mergeCell ref="H57:I57"/>
    <mergeCell ref="H58:I58"/>
    <mergeCell ref="H59:I59"/>
    <mergeCell ref="H55:I55"/>
    <mergeCell ref="H80:I80"/>
    <mergeCell ref="H76:I76"/>
    <mergeCell ref="H77:I77"/>
    <mergeCell ref="H78:I78"/>
    <mergeCell ref="H79:I79"/>
    <mergeCell ref="H71:I71"/>
    <mergeCell ref="H60:I60"/>
    <mergeCell ref="H61:I61"/>
    <mergeCell ref="H62:I62"/>
    <mergeCell ref="H63:I63"/>
    <mergeCell ref="H64:I64"/>
    <mergeCell ref="H65:I65"/>
    <mergeCell ref="H66:I66"/>
    <mergeCell ref="H67:I67"/>
    <mergeCell ref="H68:I68"/>
    <mergeCell ref="H70:I70"/>
    <mergeCell ref="H69:I69"/>
    <mergeCell ref="H72:I72"/>
    <mergeCell ref="H73:I73"/>
    <mergeCell ref="H74:I74"/>
    <mergeCell ref="H75:I75"/>
    <mergeCell ref="H54:I54"/>
    <mergeCell ref="H53:I53"/>
    <mergeCell ref="G2:L2"/>
    <mergeCell ref="M2:N2"/>
    <mergeCell ref="P2:Q2"/>
    <mergeCell ref="D45:F45"/>
    <mergeCell ref="H52:I52"/>
    <mergeCell ref="O45:P45"/>
    <mergeCell ref="H50:I50"/>
    <mergeCell ref="H51:I51"/>
  </mergeCells>
  <phoneticPr fontId="7" type="noConversion"/>
  <pageMargins left="0.39370078740157483" right="0.19685039370078741" top="0.98425196850393704" bottom="0.98425196850393704" header="0.51181102362204722" footer="0.51181102362204722"/>
  <pageSetup scale="19" orientation="landscape" horizontalDpi="4294967293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topLeftCell="K1" zoomScale="75" workbookViewId="0">
      <selection activeCell="T4" sqref="T4"/>
    </sheetView>
  </sheetViews>
  <sheetFormatPr baseColWidth="10" defaultRowHeight="18" x14ac:dyDescent="0.25"/>
  <cols>
    <col min="1" max="1" width="15.7109375" style="1" customWidth="1"/>
    <col min="2" max="2" width="5.7109375" style="1" customWidth="1"/>
    <col min="3" max="3" width="6.28515625" style="1" customWidth="1"/>
    <col min="4" max="4" width="7.42578125" style="1" customWidth="1"/>
    <col min="5" max="5" width="6.85546875" style="1" customWidth="1"/>
    <col min="6" max="6" width="6" style="1" bestFit="1" customWidth="1"/>
    <col min="7" max="7" width="6.85546875" style="1" customWidth="1"/>
    <col min="8" max="8" width="5.140625" style="1" customWidth="1"/>
    <col min="9" max="9" width="5.85546875" style="1" customWidth="1"/>
    <col min="10" max="10" width="17.5703125" style="1" customWidth="1"/>
    <col min="11" max="11" width="11.7109375" style="1" customWidth="1"/>
    <col min="12" max="12" width="11" style="1" customWidth="1"/>
    <col min="13" max="13" width="18.7109375" style="1" customWidth="1"/>
    <col min="14" max="14" width="10.42578125" style="1" customWidth="1"/>
    <col min="15" max="15" width="13.85546875" style="1" customWidth="1"/>
    <col min="16" max="16" width="17.7109375" style="1" customWidth="1"/>
    <col min="17" max="17" width="10.42578125" style="197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7"/>
      <c r="P1" s="15"/>
      <c r="Q1" s="184"/>
    </row>
    <row r="2" spans="1:17" ht="36" customHeight="1" x14ac:dyDescent="0.25">
      <c r="A2" s="21"/>
      <c r="B2" s="2"/>
      <c r="C2" s="3"/>
      <c r="D2" s="3"/>
      <c r="E2" s="3"/>
      <c r="F2" s="3"/>
      <c r="G2" s="173" t="s">
        <v>28</v>
      </c>
      <c r="H2" s="174"/>
      <c r="I2" s="174"/>
      <c r="J2" s="174"/>
      <c r="K2" s="174"/>
      <c r="L2" s="175"/>
      <c r="M2" s="166" t="s">
        <v>27</v>
      </c>
      <c r="N2" s="167"/>
      <c r="O2" s="35" t="s">
        <v>33</v>
      </c>
      <c r="P2" s="168" t="s">
        <v>35</v>
      </c>
      <c r="Q2" s="169"/>
    </row>
    <row r="3" spans="1:17" ht="96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185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186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5">
        <v>9</v>
      </c>
      <c r="K5" s="54">
        <v>10</v>
      </c>
      <c r="L5" s="33">
        <v>11</v>
      </c>
      <c r="M5" s="32">
        <v>12</v>
      </c>
      <c r="N5" s="32">
        <v>13</v>
      </c>
      <c r="O5" s="56">
        <v>14</v>
      </c>
      <c r="P5" s="55">
        <v>15</v>
      </c>
      <c r="Q5" s="187">
        <v>16</v>
      </c>
    </row>
    <row r="6" spans="1:17" ht="15.75" x14ac:dyDescent="0.25">
      <c r="A6" s="39" t="s">
        <v>16</v>
      </c>
      <c r="B6" s="135">
        <v>1</v>
      </c>
      <c r="C6" s="24" t="s">
        <v>50</v>
      </c>
      <c r="D6" s="124">
        <v>0.29166666666666669</v>
      </c>
      <c r="E6" s="102">
        <v>3</v>
      </c>
      <c r="F6" s="106">
        <v>10</v>
      </c>
      <c r="G6" s="107">
        <v>18</v>
      </c>
      <c r="H6" s="108">
        <v>7.4</v>
      </c>
      <c r="I6" s="106">
        <v>7.9</v>
      </c>
      <c r="J6" s="68">
        <v>20786748</v>
      </c>
      <c r="K6" s="75">
        <f>(J6-Juni_1!J35)*(IF(E6=1,1,0)+IF(E6=2,1,0)+IF(E6=5,1,0))</f>
        <v>0</v>
      </c>
      <c r="L6" s="76">
        <v>18259</v>
      </c>
      <c r="M6" s="71">
        <v>299998</v>
      </c>
      <c r="N6" s="78">
        <f>M6-Juni_1!M35</f>
        <v>3219</v>
      </c>
      <c r="O6" s="73">
        <f>K6+L6+N6</f>
        <v>21478</v>
      </c>
      <c r="P6" s="68">
        <v>7873396</v>
      </c>
      <c r="Q6" s="198">
        <f>P6-Juni_1!P35</f>
        <v>23730</v>
      </c>
    </row>
    <row r="7" spans="1:17" ht="15.75" x14ac:dyDescent="0.25">
      <c r="A7" s="39" t="s">
        <v>17</v>
      </c>
      <c r="B7" s="136">
        <v>2</v>
      </c>
      <c r="C7" s="24" t="s">
        <v>51</v>
      </c>
      <c r="D7" s="124">
        <v>0.29166666666666669</v>
      </c>
      <c r="E7" s="103">
        <v>3</v>
      </c>
      <c r="F7" s="109">
        <v>13</v>
      </c>
      <c r="G7" s="110">
        <v>19</v>
      </c>
      <c r="H7" s="111">
        <v>7.5</v>
      </c>
      <c r="I7" s="109">
        <v>7.8</v>
      </c>
      <c r="J7" s="74">
        <v>20795314</v>
      </c>
      <c r="K7" s="75">
        <f>(J7-J6)*(IF(E7=1,1,0)+IF(E7=2,1,0)+IF(E7=5,1,0))</f>
        <v>0</v>
      </c>
      <c r="L7" s="76">
        <f>(J7-J6)*(IF(E7=3,1,0)+IF(E7=4,1,0)+IF(E7=6,1,0)+IF(E7=7,1,0))</f>
        <v>8566</v>
      </c>
      <c r="M7" s="77">
        <v>302937</v>
      </c>
      <c r="N7" s="78">
        <f>M7-M6</f>
        <v>2939</v>
      </c>
      <c r="O7" s="79">
        <f>K7+L7+N7</f>
        <v>11505</v>
      </c>
      <c r="P7" s="74">
        <v>7886882</v>
      </c>
      <c r="Q7" s="189">
        <f>P7-P6</f>
        <v>13486</v>
      </c>
    </row>
    <row r="8" spans="1:17" ht="15.75" x14ac:dyDescent="0.25">
      <c r="A8" s="39" t="s">
        <v>18</v>
      </c>
      <c r="B8" s="136">
        <v>3</v>
      </c>
      <c r="C8" s="24" t="s">
        <v>52</v>
      </c>
      <c r="D8" s="124">
        <v>0.29166666666666669</v>
      </c>
      <c r="E8" s="103">
        <v>7</v>
      </c>
      <c r="F8" s="109">
        <v>11</v>
      </c>
      <c r="G8" s="110">
        <v>19</v>
      </c>
      <c r="H8" s="111">
        <v>7.4</v>
      </c>
      <c r="I8" s="109">
        <v>7.8</v>
      </c>
      <c r="J8" s="74">
        <v>20806503</v>
      </c>
      <c r="K8" s="75">
        <f t="shared" ref="K8:K36" si="0">(J8-J7)*(IF(E8=1,1,0)+IF(E8=2,1,0)+IF(E8=5,1,0))</f>
        <v>0</v>
      </c>
      <c r="L8" s="76">
        <f t="shared" ref="L8:L36" si="1">(J8-J7)*(IF(E8=3,1,0)+IF(E8=4,1,0)+IF(E8=6,1,0)+IF(E8=7,1,0))</f>
        <v>11189</v>
      </c>
      <c r="M8" s="77">
        <v>305784</v>
      </c>
      <c r="N8" s="78">
        <f t="shared" ref="N8:N36" si="2">M8-M7</f>
        <v>2847</v>
      </c>
      <c r="O8" s="79">
        <f t="shared" ref="O8:O36" si="3">K8+L8+N8</f>
        <v>14036</v>
      </c>
      <c r="P8" s="74">
        <v>7903198</v>
      </c>
      <c r="Q8" s="189">
        <f t="shared" ref="Q8:Q36" si="4">P8-P7</f>
        <v>16316</v>
      </c>
    </row>
    <row r="9" spans="1:17" ht="15.75" x14ac:dyDescent="0.25">
      <c r="A9" s="39" t="s">
        <v>19</v>
      </c>
      <c r="B9" s="136">
        <v>4</v>
      </c>
      <c r="C9" s="24" t="s">
        <v>53</v>
      </c>
      <c r="D9" s="124">
        <v>0.29166666666666669</v>
      </c>
      <c r="E9" s="103">
        <v>1</v>
      </c>
      <c r="F9" s="109">
        <v>13</v>
      </c>
      <c r="G9" s="110">
        <v>19</v>
      </c>
      <c r="H9" s="111">
        <v>7.6</v>
      </c>
      <c r="I9" s="109">
        <v>8.1999999999999993</v>
      </c>
      <c r="J9" s="74">
        <v>20815219</v>
      </c>
      <c r="K9" s="75">
        <f t="shared" si="0"/>
        <v>8716</v>
      </c>
      <c r="L9" s="76">
        <f t="shared" si="1"/>
        <v>0</v>
      </c>
      <c r="M9" s="77">
        <v>308761</v>
      </c>
      <c r="N9" s="78">
        <f t="shared" si="2"/>
        <v>2977</v>
      </c>
      <c r="O9" s="79">
        <f t="shared" si="3"/>
        <v>11693</v>
      </c>
      <c r="P9" s="74">
        <v>7917020</v>
      </c>
      <c r="Q9" s="189">
        <f t="shared" si="4"/>
        <v>13822</v>
      </c>
    </row>
    <row r="10" spans="1:17" ht="15.75" x14ac:dyDescent="0.25">
      <c r="A10" s="39" t="s">
        <v>20</v>
      </c>
      <c r="B10" s="136">
        <v>5</v>
      </c>
      <c r="C10" s="24" t="s">
        <v>47</v>
      </c>
      <c r="D10" s="124">
        <v>0.29166666666666669</v>
      </c>
      <c r="E10" s="103">
        <v>1</v>
      </c>
      <c r="F10" s="109">
        <v>18</v>
      </c>
      <c r="G10" s="110">
        <v>18</v>
      </c>
      <c r="H10" s="111">
        <v>7.8</v>
      </c>
      <c r="I10" s="109">
        <v>8.1999999999999993</v>
      </c>
      <c r="J10" s="74">
        <v>20822955</v>
      </c>
      <c r="K10" s="75">
        <f t="shared" si="0"/>
        <v>7736</v>
      </c>
      <c r="L10" s="76">
        <f t="shared" si="1"/>
        <v>0</v>
      </c>
      <c r="M10" s="74">
        <v>311338</v>
      </c>
      <c r="N10" s="78">
        <f t="shared" si="2"/>
        <v>2577</v>
      </c>
      <c r="O10" s="79">
        <f t="shared" si="3"/>
        <v>10313</v>
      </c>
      <c r="P10" s="74">
        <v>7929704</v>
      </c>
      <c r="Q10" s="189">
        <f t="shared" si="4"/>
        <v>12684</v>
      </c>
    </row>
    <row r="11" spans="1:17" ht="15.75" x14ac:dyDescent="0.25">
      <c r="A11" s="39" t="s">
        <v>21</v>
      </c>
      <c r="B11" s="136">
        <v>6</v>
      </c>
      <c r="C11" s="24" t="s">
        <v>48</v>
      </c>
      <c r="D11" s="124">
        <v>0.29166666666666669</v>
      </c>
      <c r="E11" s="103">
        <v>1</v>
      </c>
      <c r="F11" s="109">
        <v>16</v>
      </c>
      <c r="G11" s="110">
        <v>18</v>
      </c>
      <c r="H11" s="111">
        <v>7.7</v>
      </c>
      <c r="I11" s="109">
        <v>8</v>
      </c>
      <c r="J11" s="74">
        <v>20829483</v>
      </c>
      <c r="K11" s="75">
        <f t="shared" si="0"/>
        <v>6528</v>
      </c>
      <c r="L11" s="76">
        <f t="shared" si="1"/>
        <v>0</v>
      </c>
      <c r="M11" s="77">
        <v>314506</v>
      </c>
      <c r="N11" s="78">
        <f t="shared" si="2"/>
        <v>3168</v>
      </c>
      <c r="O11" s="79">
        <f t="shared" si="3"/>
        <v>9696</v>
      </c>
      <c r="P11" s="74">
        <v>7940868</v>
      </c>
      <c r="Q11" s="189">
        <f t="shared" si="4"/>
        <v>11164</v>
      </c>
    </row>
    <row r="12" spans="1:17" ht="15.75" x14ac:dyDescent="0.25">
      <c r="A12" s="39" t="s">
        <v>36</v>
      </c>
      <c r="B12" s="136">
        <v>7</v>
      </c>
      <c r="C12" s="24" t="s">
        <v>49</v>
      </c>
      <c r="D12" s="124">
        <v>0.29166666666666669</v>
      </c>
      <c r="E12" s="103">
        <v>1</v>
      </c>
      <c r="F12" s="109">
        <v>17</v>
      </c>
      <c r="G12" s="110">
        <v>19</v>
      </c>
      <c r="H12" s="111">
        <v>7.5</v>
      </c>
      <c r="I12" s="109">
        <v>8.1999999999999993</v>
      </c>
      <c r="J12" s="74">
        <v>20837366</v>
      </c>
      <c r="K12" s="75">
        <f t="shared" si="0"/>
        <v>7883</v>
      </c>
      <c r="L12" s="76">
        <f t="shared" si="1"/>
        <v>0</v>
      </c>
      <c r="M12" s="77">
        <v>318397</v>
      </c>
      <c r="N12" s="78">
        <f t="shared" si="2"/>
        <v>3891</v>
      </c>
      <c r="O12" s="79">
        <f t="shared" si="3"/>
        <v>11774</v>
      </c>
      <c r="P12" s="74">
        <v>7953362</v>
      </c>
      <c r="Q12" s="189">
        <f t="shared" si="4"/>
        <v>12494</v>
      </c>
    </row>
    <row r="13" spans="1:17" x14ac:dyDescent="0.25">
      <c r="A13" s="21"/>
      <c r="B13" s="136">
        <v>8</v>
      </c>
      <c r="C13" s="24" t="s">
        <v>50</v>
      </c>
      <c r="D13" s="124">
        <v>0.29166666666666669</v>
      </c>
      <c r="E13" s="103">
        <v>3</v>
      </c>
      <c r="F13" s="109">
        <v>18</v>
      </c>
      <c r="G13" s="110">
        <v>19</v>
      </c>
      <c r="H13" s="111">
        <v>7.6</v>
      </c>
      <c r="I13" s="109">
        <v>7.9</v>
      </c>
      <c r="J13" s="74">
        <v>20845805</v>
      </c>
      <c r="K13" s="75">
        <f t="shared" si="0"/>
        <v>0</v>
      </c>
      <c r="L13" s="76">
        <f t="shared" si="1"/>
        <v>8439</v>
      </c>
      <c r="M13" s="77">
        <v>322250</v>
      </c>
      <c r="N13" s="78">
        <f t="shared" si="2"/>
        <v>3853</v>
      </c>
      <c r="O13" s="79">
        <f t="shared" si="3"/>
        <v>12292</v>
      </c>
      <c r="P13" s="74">
        <v>7966840</v>
      </c>
      <c r="Q13" s="189">
        <f t="shared" si="4"/>
        <v>13478</v>
      </c>
    </row>
    <row r="14" spans="1:17" x14ac:dyDescent="0.25">
      <c r="A14" s="21"/>
      <c r="B14" s="136">
        <v>9</v>
      </c>
      <c r="C14" s="24" t="s">
        <v>51</v>
      </c>
      <c r="D14" s="124">
        <v>0.29166666666666669</v>
      </c>
      <c r="E14" s="103">
        <v>3</v>
      </c>
      <c r="F14" s="109">
        <v>12</v>
      </c>
      <c r="G14" s="110">
        <v>17</v>
      </c>
      <c r="H14" s="111">
        <v>7.6</v>
      </c>
      <c r="I14" s="109">
        <v>7.9</v>
      </c>
      <c r="J14" s="74">
        <v>20864082</v>
      </c>
      <c r="K14" s="75">
        <f t="shared" si="0"/>
        <v>0</v>
      </c>
      <c r="L14" s="76">
        <f t="shared" si="1"/>
        <v>18277</v>
      </c>
      <c r="M14" s="77">
        <v>326013</v>
      </c>
      <c r="N14" s="78">
        <f t="shared" si="2"/>
        <v>3763</v>
      </c>
      <c r="O14" s="79">
        <f t="shared" si="3"/>
        <v>22040</v>
      </c>
      <c r="P14" s="74">
        <v>7990348</v>
      </c>
      <c r="Q14" s="189">
        <f t="shared" si="4"/>
        <v>23508</v>
      </c>
    </row>
    <row r="15" spans="1:17" x14ac:dyDescent="0.25">
      <c r="A15" s="21"/>
      <c r="B15" s="136">
        <v>10</v>
      </c>
      <c r="C15" s="24" t="s">
        <v>52</v>
      </c>
      <c r="D15" s="124">
        <v>0.29166666666666669</v>
      </c>
      <c r="E15" s="103">
        <v>7</v>
      </c>
      <c r="F15" s="109">
        <v>12</v>
      </c>
      <c r="G15" s="110">
        <v>18</v>
      </c>
      <c r="H15" s="111">
        <v>7.4</v>
      </c>
      <c r="I15" s="109">
        <v>7.8</v>
      </c>
      <c r="J15" s="74">
        <v>20884637</v>
      </c>
      <c r="K15" s="75">
        <f t="shared" si="0"/>
        <v>0</v>
      </c>
      <c r="L15" s="76">
        <f t="shared" si="1"/>
        <v>20555</v>
      </c>
      <c r="M15" s="77">
        <v>329553</v>
      </c>
      <c r="N15" s="78">
        <f t="shared" si="2"/>
        <v>3540</v>
      </c>
      <c r="O15" s="79">
        <f t="shared" si="3"/>
        <v>24095</v>
      </c>
      <c r="P15" s="74">
        <v>8016269</v>
      </c>
      <c r="Q15" s="189">
        <f t="shared" si="4"/>
        <v>25921</v>
      </c>
    </row>
    <row r="16" spans="1:17" x14ac:dyDescent="0.25">
      <c r="A16" s="21"/>
      <c r="B16" s="136">
        <v>11</v>
      </c>
      <c r="C16" s="24" t="s">
        <v>53</v>
      </c>
      <c r="D16" s="124">
        <v>0.29166666666666669</v>
      </c>
      <c r="E16" s="103">
        <v>3</v>
      </c>
      <c r="F16" s="109">
        <v>13</v>
      </c>
      <c r="G16" s="110">
        <v>14</v>
      </c>
      <c r="H16" s="111">
        <v>7.5</v>
      </c>
      <c r="I16" s="109">
        <v>8.1999999999999993</v>
      </c>
      <c r="J16" s="74">
        <v>20903016</v>
      </c>
      <c r="K16" s="75">
        <f t="shared" si="0"/>
        <v>0</v>
      </c>
      <c r="L16" s="76">
        <f t="shared" si="1"/>
        <v>18379</v>
      </c>
      <c r="M16" s="77">
        <v>333137</v>
      </c>
      <c r="N16" s="78">
        <f t="shared" si="2"/>
        <v>3584</v>
      </c>
      <c r="O16" s="79">
        <f t="shared" si="3"/>
        <v>21963</v>
      </c>
      <c r="P16" s="74">
        <v>8040863</v>
      </c>
      <c r="Q16" s="189">
        <f t="shared" si="4"/>
        <v>24594</v>
      </c>
    </row>
    <row r="17" spans="1:17" x14ac:dyDescent="0.25">
      <c r="A17" s="21"/>
      <c r="B17" s="136">
        <v>12</v>
      </c>
      <c r="C17" s="24" t="s">
        <v>47</v>
      </c>
      <c r="D17" s="124">
        <v>0.29166666666666669</v>
      </c>
      <c r="E17" s="103">
        <v>7</v>
      </c>
      <c r="F17" s="109">
        <v>15</v>
      </c>
      <c r="G17" s="110">
        <v>18</v>
      </c>
      <c r="H17" s="111">
        <v>7.6</v>
      </c>
      <c r="I17" s="109">
        <v>7.9</v>
      </c>
      <c r="J17" s="74">
        <v>20914121</v>
      </c>
      <c r="K17" s="75">
        <f t="shared" si="0"/>
        <v>0</v>
      </c>
      <c r="L17" s="76">
        <f t="shared" si="1"/>
        <v>11105</v>
      </c>
      <c r="M17" s="77">
        <v>336954</v>
      </c>
      <c r="N17" s="78">
        <f t="shared" si="2"/>
        <v>3817</v>
      </c>
      <c r="O17" s="79">
        <f t="shared" si="3"/>
        <v>14922</v>
      </c>
      <c r="P17" s="74">
        <v>8056840</v>
      </c>
      <c r="Q17" s="189">
        <f t="shared" si="4"/>
        <v>15977</v>
      </c>
    </row>
    <row r="18" spans="1:17" x14ac:dyDescent="0.25">
      <c r="A18" s="21"/>
      <c r="B18" s="136">
        <v>13</v>
      </c>
      <c r="C18" s="24" t="s">
        <v>48</v>
      </c>
      <c r="D18" s="124">
        <v>0.29166666666666669</v>
      </c>
      <c r="E18" s="103">
        <v>3</v>
      </c>
      <c r="F18" s="109">
        <v>16</v>
      </c>
      <c r="G18" s="110">
        <v>18</v>
      </c>
      <c r="H18" s="111">
        <v>7.9</v>
      </c>
      <c r="I18" s="109">
        <v>8.1</v>
      </c>
      <c r="J18" s="74">
        <v>20928913</v>
      </c>
      <c r="K18" s="75">
        <f t="shared" si="0"/>
        <v>0</v>
      </c>
      <c r="L18" s="76">
        <f t="shared" si="1"/>
        <v>14792</v>
      </c>
      <c r="M18" s="77">
        <v>340730</v>
      </c>
      <c r="N18" s="78">
        <f t="shared" si="2"/>
        <v>3776</v>
      </c>
      <c r="O18" s="79">
        <f t="shared" si="3"/>
        <v>18568</v>
      </c>
      <c r="P18" s="74">
        <v>8077207</v>
      </c>
      <c r="Q18" s="189">
        <f t="shared" si="4"/>
        <v>20367</v>
      </c>
    </row>
    <row r="19" spans="1:17" x14ac:dyDescent="0.25">
      <c r="A19" s="21"/>
      <c r="B19" s="136">
        <v>14</v>
      </c>
      <c r="C19" s="24" t="s">
        <v>49</v>
      </c>
      <c r="D19" s="124">
        <v>0.29166666666666669</v>
      </c>
      <c r="E19" s="103">
        <v>7</v>
      </c>
      <c r="F19" s="109">
        <v>15</v>
      </c>
      <c r="G19" s="110">
        <v>18</v>
      </c>
      <c r="H19" s="111">
        <v>7.6</v>
      </c>
      <c r="I19" s="109">
        <v>8.1999999999999993</v>
      </c>
      <c r="J19" s="74">
        <v>20937069</v>
      </c>
      <c r="K19" s="75">
        <f t="shared" si="0"/>
        <v>0</v>
      </c>
      <c r="L19" s="76">
        <f t="shared" si="1"/>
        <v>8156</v>
      </c>
      <c r="M19" s="77">
        <v>344674</v>
      </c>
      <c r="N19" s="78">
        <f t="shared" si="2"/>
        <v>3944</v>
      </c>
      <c r="O19" s="79">
        <f t="shared" si="3"/>
        <v>12100</v>
      </c>
      <c r="P19" s="74">
        <v>8090486</v>
      </c>
      <c r="Q19" s="189">
        <f t="shared" si="4"/>
        <v>13279</v>
      </c>
    </row>
    <row r="20" spans="1:17" x14ac:dyDescent="0.25">
      <c r="A20" s="21"/>
      <c r="B20" s="136">
        <v>15</v>
      </c>
      <c r="C20" s="24" t="s">
        <v>50</v>
      </c>
      <c r="D20" s="124">
        <v>0.29166666666666669</v>
      </c>
      <c r="E20" s="103">
        <v>7</v>
      </c>
      <c r="F20" s="109">
        <v>15</v>
      </c>
      <c r="G20" s="110">
        <v>19</v>
      </c>
      <c r="H20" s="111">
        <v>7.5</v>
      </c>
      <c r="I20" s="109">
        <v>7.9</v>
      </c>
      <c r="J20" s="74">
        <v>20949223</v>
      </c>
      <c r="K20" s="75">
        <v>0</v>
      </c>
      <c r="L20" s="76">
        <v>12154</v>
      </c>
      <c r="M20" s="77">
        <v>348273</v>
      </c>
      <c r="N20" s="78">
        <v>3599</v>
      </c>
      <c r="O20" s="79">
        <v>15753</v>
      </c>
      <c r="P20" s="74">
        <v>8108013</v>
      </c>
      <c r="Q20" s="189">
        <v>17527</v>
      </c>
    </row>
    <row r="21" spans="1:17" x14ac:dyDescent="0.25">
      <c r="A21" s="21"/>
      <c r="B21" s="136">
        <v>16</v>
      </c>
      <c r="C21" s="24" t="s">
        <v>51</v>
      </c>
      <c r="D21" s="124">
        <v>0.29166666666666669</v>
      </c>
      <c r="E21" s="103">
        <v>1</v>
      </c>
      <c r="F21" s="109">
        <v>15</v>
      </c>
      <c r="G21" s="110">
        <v>19</v>
      </c>
      <c r="H21" s="111">
        <v>7.5</v>
      </c>
      <c r="I21" s="109">
        <v>7.8</v>
      </c>
      <c r="J21" s="74">
        <v>20957633</v>
      </c>
      <c r="K21" s="75">
        <f t="shared" si="0"/>
        <v>8410</v>
      </c>
      <c r="L21" s="76">
        <f t="shared" si="1"/>
        <v>0</v>
      </c>
      <c r="M21" s="77">
        <v>352314</v>
      </c>
      <c r="N21" s="78">
        <f t="shared" si="2"/>
        <v>4041</v>
      </c>
      <c r="O21" s="79">
        <f t="shared" si="3"/>
        <v>12451</v>
      </c>
      <c r="P21" s="74">
        <v>8121774</v>
      </c>
      <c r="Q21" s="189">
        <f t="shared" si="4"/>
        <v>13761</v>
      </c>
    </row>
    <row r="22" spans="1:17" x14ac:dyDescent="0.25">
      <c r="A22" s="21"/>
      <c r="B22" s="136">
        <v>17</v>
      </c>
      <c r="C22" s="24" t="s">
        <v>52</v>
      </c>
      <c r="D22" s="124">
        <v>0.29166666666666669</v>
      </c>
      <c r="E22" s="103">
        <v>1</v>
      </c>
      <c r="F22" s="109">
        <v>18</v>
      </c>
      <c r="G22" s="110">
        <v>19</v>
      </c>
      <c r="H22" s="111">
        <v>7.4</v>
      </c>
      <c r="I22" s="109">
        <v>7.9</v>
      </c>
      <c r="J22" s="74">
        <v>20965945</v>
      </c>
      <c r="K22" s="75">
        <f t="shared" si="0"/>
        <v>8312</v>
      </c>
      <c r="L22" s="76">
        <f t="shared" si="1"/>
        <v>0</v>
      </c>
      <c r="M22" s="77">
        <v>356129</v>
      </c>
      <c r="N22" s="78">
        <f t="shared" si="2"/>
        <v>3815</v>
      </c>
      <c r="O22" s="79">
        <f t="shared" si="3"/>
        <v>12127</v>
      </c>
      <c r="P22" s="74">
        <v>8135516</v>
      </c>
      <c r="Q22" s="189">
        <f t="shared" si="4"/>
        <v>13742</v>
      </c>
    </row>
    <row r="23" spans="1:17" x14ac:dyDescent="0.25">
      <c r="A23" s="21"/>
      <c r="B23" s="136">
        <v>18</v>
      </c>
      <c r="C23" s="24" t="s">
        <v>53</v>
      </c>
      <c r="D23" s="124">
        <v>0.29166666666666669</v>
      </c>
      <c r="E23" s="103">
        <v>1</v>
      </c>
      <c r="F23" s="109">
        <v>16</v>
      </c>
      <c r="G23" s="110">
        <v>19</v>
      </c>
      <c r="H23" s="111">
        <v>7.4</v>
      </c>
      <c r="I23" s="109">
        <v>8.1999999999999993</v>
      </c>
      <c r="J23" s="74">
        <v>20974091</v>
      </c>
      <c r="K23" s="75">
        <f t="shared" si="0"/>
        <v>8146</v>
      </c>
      <c r="L23" s="76">
        <f t="shared" si="1"/>
        <v>0</v>
      </c>
      <c r="M23" s="77">
        <v>360408</v>
      </c>
      <c r="N23" s="78">
        <f t="shared" si="2"/>
        <v>4279</v>
      </c>
      <c r="O23" s="79">
        <f t="shared" si="3"/>
        <v>12425</v>
      </c>
      <c r="P23" s="74">
        <v>8148412</v>
      </c>
      <c r="Q23" s="189">
        <f t="shared" si="4"/>
        <v>12896</v>
      </c>
    </row>
    <row r="24" spans="1:17" x14ac:dyDescent="0.25">
      <c r="A24" s="21"/>
      <c r="B24" s="136">
        <v>19</v>
      </c>
      <c r="C24" s="24" t="s">
        <v>47</v>
      </c>
      <c r="D24" s="124">
        <v>0.29166666666666669</v>
      </c>
      <c r="E24" s="103">
        <v>1</v>
      </c>
      <c r="F24" s="109">
        <v>16</v>
      </c>
      <c r="G24" s="110">
        <v>19</v>
      </c>
      <c r="H24" s="111">
        <v>7.6</v>
      </c>
      <c r="I24" s="109">
        <v>7.8</v>
      </c>
      <c r="J24" s="74">
        <v>20981824</v>
      </c>
      <c r="K24" s="75">
        <f t="shared" si="0"/>
        <v>7733</v>
      </c>
      <c r="L24" s="76">
        <f t="shared" si="1"/>
        <v>0</v>
      </c>
      <c r="M24" s="77">
        <v>364376</v>
      </c>
      <c r="N24" s="78">
        <f t="shared" si="2"/>
        <v>3968</v>
      </c>
      <c r="O24" s="79">
        <f t="shared" si="3"/>
        <v>11701</v>
      </c>
      <c r="P24" s="74">
        <v>8161202</v>
      </c>
      <c r="Q24" s="189">
        <f t="shared" si="4"/>
        <v>12790</v>
      </c>
    </row>
    <row r="25" spans="1:17" x14ac:dyDescent="0.25">
      <c r="A25" s="21"/>
      <c r="B25" s="136">
        <v>20</v>
      </c>
      <c r="C25" s="24" t="s">
        <v>48</v>
      </c>
      <c r="D25" s="124">
        <v>0.29166666666666669</v>
      </c>
      <c r="E25" s="103">
        <v>1</v>
      </c>
      <c r="F25" s="109">
        <v>18</v>
      </c>
      <c r="G25" s="110">
        <v>20</v>
      </c>
      <c r="H25" s="111">
        <v>7.6</v>
      </c>
      <c r="I25" s="109">
        <v>8.1</v>
      </c>
      <c r="J25" s="74">
        <v>20989082</v>
      </c>
      <c r="K25" s="75">
        <f t="shared" si="0"/>
        <v>7258</v>
      </c>
      <c r="L25" s="76">
        <f t="shared" si="1"/>
        <v>0</v>
      </c>
      <c r="M25" s="77">
        <v>368155</v>
      </c>
      <c r="N25" s="78">
        <f t="shared" si="2"/>
        <v>3779</v>
      </c>
      <c r="O25" s="79">
        <f t="shared" si="3"/>
        <v>11037</v>
      </c>
      <c r="P25" s="74">
        <v>8173185</v>
      </c>
      <c r="Q25" s="189">
        <f t="shared" si="4"/>
        <v>11983</v>
      </c>
    </row>
    <row r="26" spans="1:17" x14ac:dyDescent="0.25">
      <c r="A26" s="21"/>
      <c r="B26" s="136">
        <v>21</v>
      </c>
      <c r="C26" s="24" t="s">
        <v>49</v>
      </c>
      <c r="D26" s="124">
        <v>0.29166666666666669</v>
      </c>
      <c r="E26" s="103">
        <v>3</v>
      </c>
      <c r="F26" s="109">
        <v>18</v>
      </c>
      <c r="G26" s="110">
        <v>19</v>
      </c>
      <c r="H26" s="111">
        <v>7.5</v>
      </c>
      <c r="I26" s="109">
        <v>7.9</v>
      </c>
      <c r="J26" s="74">
        <v>20996409</v>
      </c>
      <c r="K26" s="75"/>
      <c r="L26" s="76">
        <v>7327</v>
      </c>
      <c r="M26" s="77">
        <v>371609</v>
      </c>
      <c r="N26" s="78">
        <f t="shared" si="2"/>
        <v>3454</v>
      </c>
      <c r="O26" s="79">
        <f t="shared" si="3"/>
        <v>10781</v>
      </c>
      <c r="P26" s="74">
        <v>8185230</v>
      </c>
      <c r="Q26" s="189">
        <f t="shared" si="4"/>
        <v>12045</v>
      </c>
    </row>
    <row r="27" spans="1:17" x14ac:dyDescent="0.25">
      <c r="A27" s="21"/>
      <c r="B27" s="136">
        <v>22</v>
      </c>
      <c r="C27" s="24" t="s">
        <v>50</v>
      </c>
      <c r="D27" s="124">
        <v>0.29166666666666669</v>
      </c>
      <c r="E27" s="103">
        <v>3</v>
      </c>
      <c r="F27" s="109">
        <v>17</v>
      </c>
      <c r="G27" s="110">
        <v>18</v>
      </c>
      <c r="H27" s="111">
        <v>7.5</v>
      </c>
      <c r="I27" s="109">
        <v>8.3000000000000007</v>
      </c>
      <c r="J27" s="74">
        <v>21016310</v>
      </c>
      <c r="K27" s="75">
        <f t="shared" si="0"/>
        <v>0</v>
      </c>
      <c r="L27" s="76">
        <f t="shared" si="1"/>
        <v>19901</v>
      </c>
      <c r="M27" s="77">
        <v>374692</v>
      </c>
      <c r="N27" s="78">
        <f t="shared" si="2"/>
        <v>3083</v>
      </c>
      <c r="O27" s="79">
        <f t="shared" si="3"/>
        <v>22984</v>
      </c>
      <c r="P27" s="74">
        <v>8212045</v>
      </c>
      <c r="Q27" s="189">
        <f t="shared" si="4"/>
        <v>26815</v>
      </c>
    </row>
    <row r="28" spans="1:17" x14ac:dyDescent="0.25">
      <c r="A28" s="21"/>
      <c r="B28" s="136">
        <v>23</v>
      </c>
      <c r="C28" s="24" t="s">
        <v>51</v>
      </c>
      <c r="D28" s="124">
        <v>0.29166666666666669</v>
      </c>
      <c r="E28" s="103">
        <v>3</v>
      </c>
      <c r="F28" s="109">
        <v>14</v>
      </c>
      <c r="G28" s="110">
        <v>19</v>
      </c>
      <c r="H28" s="111">
        <v>7.5</v>
      </c>
      <c r="I28" s="109">
        <v>7.8</v>
      </c>
      <c r="J28" s="74">
        <v>21042601</v>
      </c>
      <c r="K28" s="75">
        <f t="shared" si="0"/>
        <v>0</v>
      </c>
      <c r="L28" s="76">
        <v>26291</v>
      </c>
      <c r="M28" s="77">
        <v>377818</v>
      </c>
      <c r="N28" s="78">
        <v>3126</v>
      </c>
      <c r="O28" s="79">
        <v>29417</v>
      </c>
      <c r="P28" s="74">
        <v>824433</v>
      </c>
      <c r="Q28" s="189">
        <v>32288</v>
      </c>
    </row>
    <row r="29" spans="1:17" x14ac:dyDescent="0.25">
      <c r="A29" s="21"/>
      <c r="B29" s="136">
        <v>24</v>
      </c>
      <c r="C29" s="24" t="s">
        <v>52</v>
      </c>
      <c r="D29" s="124">
        <v>0.29166666666666669</v>
      </c>
      <c r="E29" s="103">
        <v>3</v>
      </c>
      <c r="F29" s="109">
        <v>14</v>
      </c>
      <c r="G29" s="110">
        <v>19</v>
      </c>
      <c r="H29" s="111">
        <v>7.6</v>
      </c>
      <c r="I29" s="109">
        <v>7.9</v>
      </c>
      <c r="J29" s="74">
        <v>21052764</v>
      </c>
      <c r="K29" s="75">
        <f t="shared" si="0"/>
        <v>0</v>
      </c>
      <c r="L29" s="76">
        <v>10163</v>
      </c>
      <c r="M29" s="77">
        <v>381655</v>
      </c>
      <c r="N29" s="78">
        <f t="shared" si="2"/>
        <v>3837</v>
      </c>
      <c r="O29" s="79">
        <v>14000</v>
      </c>
      <c r="P29" s="74">
        <v>8259477</v>
      </c>
      <c r="Q29" s="189">
        <v>15144</v>
      </c>
    </row>
    <row r="30" spans="1:17" x14ac:dyDescent="0.25">
      <c r="A30" s="21"/>
      <c r="B30" s="136">
        <v>25</v>
      </c>
      <c r="C30" s="24" t="s">
        <v>53</v>
      </c>
      <c r="D30" s="124">
        <v>0.29166666666666669</v>
      </c>
      <c r="E30" s="103">
        <v>7</v>
      </c>
      <c r="F30" s="109">
        <v>14</v>
      </c>
      <c r="G30" s="110">
        <v>19</v>
      </c>
      <c r="H30" s="111">
        <v>7.5</v>
      </c>
      <c r="I30" s="109">
        <v>8</v>
      </c>
      <c r="J30" s="74">
        <v>21065137</v>
      </c>
      <c r="K30" s="75">
        <f t="shared" si="0"/>
        <v>0</v>
      </c>
      <c r="L30" s="76">
        <f t="shared" si="1"/>
        <v>12373</v>
      </c>
      <c r="M30" s="77">
        <v>385305</v>
      </c>
      <c r="N30" s="78">
        <f t="shared" si="2"/>
        <v>3650</v>
      </c>
      <c r="O30" s="79">
        <f t="shared" si="3"/>
        <v>16023</v>
      </c>
      <c r="P30" s="74">
        <v>8276849</v>
      </c>
      <c r="Q30" s="189">
        <f t="shared" si="4"/>
        <v>17372</v>
      </c>
    </row>
    <row r="31" spans="1:17" x14ac:dyDescent="0.25">
      <c r="A31" s="21"/>
      <c r="B31" s="136">
        <v>26</v>
      </c>
      <c r="C31" s="24" t="s">
        <v>47</v>
      </c>
      <c r="D31" s="124">
        <v>0.29166666666666669</v>
      </c>
      <c r="E31" s="103">
        <v>1</v>
      </c>
      <c r="F31" s="109">
        <v>15</v>
      </c>
      <c r="G31" s="110">
        <v>20</v>
      </c>
      <c r="H31" s="111">
        <v>7.6</v>
      </c>
      <c r="I31" s="109">
        <v>8.1</v>
      </c>
      <c r="J31" s="74">
        <v>21073420</v>
      </c>
      <c r="K31" s="75">
        <f t="shared" si="0"/>
        <v>8283</v>
      </c>
      <c r="L31" s="76">
        <f t="shared" si="1"/>
        <v>0</v>
      </c>
      <c r="M31" s="77">
        <v>388554</v>
      </c>
      <c r="N31" s="78">
        <f t="shared" si="2"/>
        <v>3249</v>
      </c>
      <c r="O31" s="79">
        <f t="shared" si="3"/>
        <v>11532</v>
      </c>
      <c r="P31" s="74">
        <v>8289945</v>
      </c>
      <c r="Q31" s="189">
        <f t="shared" si="4"/>
        <v>13096</v>
      </c>
    </row>
    <row r="32" spans="1:17" x14ac:dyDescent="0.25">
      <c r="A32" s="21"/>
      <c r="B32" s="136">
        <v>27</v>
      </c>
      <c r="C32" s="24" t="s">
        <v>48</v>
      </c>
      <c r="D32" s="124">
        <v>0.29166666666666669</v>
      </c>
      <c r="E32" s="103">
        <v>3</v>
      </c>
      <c r="F32" s="109">
        <v>17</v>
      </c>
      <c r="G32" s="110">
        <v>19</v>
      </c>
      <c r="H32" s="111">
        <v>7.6</v>
      </c>
      <c r="I32" s="109">
        <v>8.1999999999999993</v>
      </c>
      <c r="J32" s="74">
        <v>21084726</v>
      </c>
      <c r="K32" s="75">
        <f t="shared" si="0"/>
        <v>0</v>
      </c>
      <c r="L32" s="76">
        <f t="shared" si="1"/>
        <v>11306</v>
      </c>
      <c r="M32" s="77">
        <v>391988</v>
      </c>
      <c r="N32" s="78">
        <f t="shared" si="2"/>
        <v>3434</v>
      </c>
      <c r="O32" s="79">
        <f t="shared" si="3"/>
        <v>14740</v>
      </c>
      <c r="P32" s="74">
        <v>8305892</v>
      </c>
      <c r="Q32" s="189">
        <f t="shared" si="4"/>
        <v>15947</v>
      </c>
    </row>
    <row r="33" spans="1:17" x14ac:dyDescent="0.25">
      <c r="A33" s="21"/>
      <c r="B33" s="136">
        <v>28</v>
      </c>
      <c r="C33" s="24" t="s">
        <v>49</v>
      </c>
      <c r="D33" s="124">
        <v>0.29166666666666669</v>
      </c>
      <c r="E33" s="103">
        <v>7</v>
      </c>
      <c r="F33" s="109">
        <v>17</v>
      </c>
      <c r="G33" s="110">
        <v>19</v>
      </c>
      <c r="H33" s="111">
        <v>7.5</v>
      </c>
      <c r="I33" s="109">
        <v>7.9</v>
      </c>
      <c r="J33" s="74">
        <v>21091858</v>
      </c>
      <c r="K33" s="75">
        <f t="shared" si="0"/>
        <v>0</v>
      </c>
      <c r="L33" s="76">
        <f t="shared" si="1"/>
        <v>7132</v>
      </c>
      <c r="M33" s="77">
        <v>395452</v>
      </c>
      <c r="N33" s="78">
        <f t="shared" si="2"/>
        <v>3464</v>
      </c>
      <c r="O33" s="79">
        <f t="shared" si="3"/>
        <v>10596</v>
      </c>
      <c r="P33" s="74">
        <v>8317079</v>
      </c>
      <c r="Q33" s="189">
        <f t="shared" si="4"/>
        <v>11187</v>
      </c>
    </row>
    <row r="34" spans="1:17" x14ac:dyDescent="0.25">
      <c r="A34" s="21"/>
      <c r="B34" s="136">
        <v>29</v>
      </c>
      <c r="C34" s="24" t="s">
        <v>50</v>
      </c>
      <c r="D34" s="124">
        <v>0.29166666666666669</v>
      </c>
      <c r="E34" s="103">
        <v>3</v>
      </c>
      <c r="F34" s="109">
        <v>16</v>
      </c>
      <c r="G34" s="110">
        <v>19</v>
      </c>
      <c r="H34" s="111">
        <v>7.4</v>
      </c>
      <c r="I34" s="109">
        <v>7.9</v>
      </c>
      <c r="J34" s="74">
        <v>21100468</v>
      </c>
      <c r="K34" s="75">
        <f t="shared" si="0"/>
        <v>0</v>
      </c>
      <c r="L34" s="76">
        <f t="shared" si="1"/>
        <v>8610</v>
      </c>
      <c r="M34" s="77">
        <v>398861</v>
      </c>
      <c r="N34" s="78">
        <f t="shared" si="2"/>
        <v>3409</v>
      </c>
      <c r="O34" s="79">
        <f t="shared" si="3"/>
        <v>12019</v>
      </c>
      <c r="P34" s="74">
        <v>8330467</v>
      </c>
      <c r="Q34" s="189">
        <f t="shared" si="4"/>
        <v>13388</v>
      </c>
    </row>
    <row r="35" spans="1:17" x14ac:dyDescent="0.25">
      <c r="A35" s="21"/>
      <c r="B35" s="136">
        <v>30</v>
      </c>
      <c r="C35" s="24" t="s">
        <v>51</v>
      </c>
      <c r="D35" s="124">
        <v>0.29166666666666669</v>
      </c>
      <c r="E35" s="103">
        <v>3</v>
      </c>
      <c r="F35" s="109">
        <v>18</v>
      </c>
      <c r="G35" s="110">
        <v>19</v>
      </c>
      <c r="H35" s="111">
        <v>7.4</v>
      </c>
      <c r="I35" s="109">
        <v>7.8</v>
      </c>
      <c r="J35" s="74">
        <v>21111258</v>
      </c>
      <c r="K35" s="75">
        <f t="shared" si="0"/>
        <v>0</v>
      </c>
      <c r="L35" s="76">
        <f t="shared" si="1"/>
        <v>10790</v>
      </c>
      <c r="M35" s="77">
        <v>402338</v>
      </c>
      <c r="N35" s="78">
        <f t="shared" si="2"/>
        <v>3477</v>
      </c>
      <c r="O35" s="79">
        <f t="shared" si="3"/>
        <v>14267</v>
      </c>
      <c r="P35" s="74">
        <v>8345882</v>
      </c>
      <c r="Q35" s="189">
        <f t="shared" si="4"/>
        <v>15415</v>
      </c>
    </row>
    <row r="36" spans="1:17" x14ac:dyDescent="0.25">
      <c r="A36" s="21"/>
      <c r="B36" s="136">
        <v>31</v>
      </c>
      <c r="C36" s="24" t="s">
        <v>52</v>
      </c>
      <c r="D36" s="124">
        <v>0.29166666666666669</v>
      </c>
      <c r="E36" s="103">
        <v>7</v>
      </c>
      <c r="F36" s="109">
        <v>16</v>
      </c>
      <c r="G36" s="110">
        <v>19</v>
      </c>
      <c r="H36" s="111">
        <v>7.3</v>
      </c>
      <c r="I36" s="109">
        <v>7.9</v>
      </c>
      <c r="J36" s="74">
        <v>21132448</v>
      </c>
      <c r="K36" s="75">
        <f t="shared" si="0"/>
        <v>0</v>
      </c>
      <c r="L36" s="76">
        <f t="shared" si="1"/>
        <v>21190</v>
      </c>
      <c r="M36" s="77">
        <v>406014</v>
      </c>
      <c r="N36" s="78">
        <f t="shared" si="2"/>
        <v>3676</v>
      </c>
      <c r="O36" s="79">
        <f t="shared" si="3"/>
        <v>24866</v>
      </c>
      <c r="P36" s="74">
        <v>8372319</v>
      </c>
      <c r="Q36" s="189">
        <f t="shared" si="4"/>
        <v>26437</v>
      </c>
    </row>
    <row r="37" spans="1:17" ht="18.75" thickBot="1" x14ac:dyDescent="0.3">
      <c r="A37" s="21"/>
      <c r="B37" s="138"/>
      <c r="C37" s="105"/>
      <c r="D37" s="105"/>
      <c r="E37" s="104"/>
      <c r="F37" s="112"/>
      <c r="G37" s="113"/>
      <c r="H37" s="114"/>
      <c r="I37" s="112"/>
      <c r="J37" s="80"/>
      <c r="K37" s="81"/>
      <c r="L37" s="76"/>
      <c r="M37" s="82"/>
      <c r="N37" s="83"/>
      <c r="O37" s="84"/>
      <c r="P37" s="80"/>
      <c r="Q37" s="190"/>
    </row>
    <row r="38" spans="1:17" ht="18.75" thickBot="1" x14ac:dyDescent="0.3">
      <c r="A38" s="18" t="s">
        <v>22</v>
      </c>
      <c r="B38" s="139"/>
      <c r="C38" s="100"/>
      <c r="D38" s="100"/>
      <c r="E38" s="100"/>
      <c r="F38" s="58"/>
      <c r="G38" s="59"/>
      <c r="H38" s="60"/>
      <c r="I38" s="61"/>
      <c r="J38" s="68"/>
      <c r="K38" s="69">
        <f>SUM(K6:K36)</f>
        <v>79005</v>
      </c>
      <c r="L38" s="70">
        <f>SUM(L6:L36)</f>
        <v>284954</v>
      </c>
      <c r="M38" s="68"/>
      <c r="N38" s="70">
        <f>SUM(N6:N36)</f>
        <v>109235</v>
      </c>
      <c r="O38" s="85">
        <f>SUM(O6:O36)</f>
        <v>473194</v>
      </c>
      <c r="P38" s="68"/>
      <c r="Q38" s="188">
        <f>SUM(Q6:Q36)</f>
        <v>522653</v>
      </c>
    </row>
    <row r="39" spans="1:17" ht="18.75" thickBot="1" x14ac:dyDescent="0.3">
      <c r="A39" s="17" t="s">
        <v>29</v>
      </c>
      <c r="B39" s="140"/>
      <c r="C39" s="98"/>
      <c r="D39" s="98"/>
      <c r="E39" s="98"/>
      <c r="F39" s="62">
        <f>MIN(F6:F36)</f>
        <v>10</v>
      </c>
      <c r="G39" s="63">
        <f>MIN(G6:G36)</f>
        <v>14</v>
      </c>
      <c r="H39" s="64">
        <f>MIN(H6:H36)</f>
        <v>7.3</v>
      </c>
      <c r="I39" s="64">
        <f>MIN(I6:I36)</f>
        <v>7.8</v>
      </c>
      <c r="J39" s="74"/>
      <c r="K39" s="75"/>
      <c r="L39" s="76"/>
      <c r="M39" s="74"/>
      <c r="N39" s="86">
        <f>MIN(N6:N36)</f>
        <v>2577</v>
      </c>
      <c r="O39" s="87">
        <f>MIN(O6:O36)</f>
        <v>9696</v>
      </c>
      <c r="P39" s="88"/>
      <c r="Q39" s="191">
        <f>MIN(Q6:Q36)</f>
        <v>11164</v>
      </c>
    </row>
    <row r="40" spans="1:17" ht="18.75" thickBot="1" x14ac:dyDescent="0.3">
      <c r="A40" s="17" t="s">
        <v>30</v>
      </c>
      <c r="B40" s="140"/>
      <c r="C40" s="98"/>
      <c r="D40" s="98"/>
      <c r="E40" s="98"/>
      <c r="F40" s="62">
        <f>MAX(F6:F36)</f>
        <v>18</v>
      </c>
      <c r="G40" s="63">
        <f>MAX(G6:G36)</f>
        <v>20</v>
      </c>
      <c r="H40" s="64">
        <f>MAX(H6:H36)</f>
        <v>7.9</v>
      </c>
      <c r="I40" s="64">
        <f>MAX(I6:I36)</f>
        <v>8.3000000000000007</v>
      </c>
      <c r="J40" s="74"/>
      <c r="K40" s="75"/>
      <c r="L40" s="76"/>
      <c r="M40" s="74"/>
      <c r="N40" s="86">
        <f>MAX(N6:N36)</f>
        <v>4279</v>
      </c>
      <c r="O40" s="87">
        <f>MAX(O6:O36)</f>
        <v>29417</v>
      </c>
      <c r="P40" s="88"/>
      <c r="Q40" s="191">
        <f>MAX(Q6:Q36)</f>
        <v>32288</v>
      </c>
    </row>
    <row r="41" spans="1:17" ht="18.75" thickBot="1" x14ac:dyDescent="0.3">
      <c r="A41" s="17" t="s">
        <v>23</v>
      </c>
      <c r="B41" s="19"/>
      <c r="C41" s="99"/>
      <c r="D41" s="99"/>
      <c r="E41" s="99"/>
      <c r="F41" s="65">
        <f>SUM(F6:F36)/COUNT(E6:E36)</f>
        <v>15.258064516129032</v>
      </c>
      <c r="G41" s="66">
        <f>SUM(G6:G36)/COUNT(E6:E36)</f>
        <v>18.580645161290324</v>
      </c>
      <c r="H41" s="67">
        <f>SUM(H6:H36)/COUNT(E6:E36)</f>
        <v>7.532258064516129</v>
      </c>
      <c r="I41" s="67">
        <f>SUM(I6:I36)/COUNT(E6:E36)</f>
        <v>7.9838709677419368</v>
      </c>
      <c r="J41" s="89"/>
      <c r="K41" s="90"/>
      <c r="L41" s="91"/>
      <c r="M41" s="89"/>
      <c r="N41" s="92">
        <f>SUM(N6:N36)/COUNT(E6:E36)</f>
        <v>3523.7096774193546</v>
      </c>
      <c r="O41" s="93">
        <f>SUM(O6:O36)/COUNT(E6:E36)</f>
        <v>15264.322580645161</v>
      </c>
      <c r="P41" s="94"/>
      <c r="Q41" s="192">
        <f>SUM(Q6:Q36)/COUNT(E6:E36)</f>
        <v>16859.774193548386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93"/>
    </row>
    <row r="43" spans="1:17" x14ac:dyDescent="0.25">
      <c r="A43" s="21"/>
      <c r="B43" s="11"/>
      <c r="C43" s="11" t="s">
        <v>24</v>
      </c>
      <c r="D43" s="11"/>
      <c r="E43" s="3">
        <f>SUM(M50:M80)</f>
        <v>21</v>
      </c>
      <c r="F43" s="11"/>
      <c r="G43" s="11"/>
      <c r="H43" s="11"/>
      <c r="I43" s="11"/>
      <c r="J43" s="11" t="s">
        <v>25</v>
      </c>
      <c r="K43" s="53">
        <f>SUM(J50:J80)</f>
        <v>10</v>
      </c>
      <c r="L43" s="11"/>
      <c r="M43" s="11"/>
      <c r="N43" s="11"/>
      <c r="O43" s="11"/>
      <c r="P43" s="11"/>
      <c r="Q43" s="193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93"/>
    </row>
    <row r="45" spans="1:17" x14ac:dyDescent="0.25">
      <c r="A45" s="21"/>
      <c r="B45" s="11"/>
      <c r="C45" s="3" t="s">
        <v>26</v>
      </c>
      <c r="D45" s="163">
        <f>O45-K45</f>
        <v>117472.10000000003</v>
      </c>
      <c r="E45" s="164"/>
      <c r="F45" s="164"/>
      <c r="G45" s="11" t="s">
        <v>15</v>
      </c>
      <c r="H45" s="11"/>
      <c r="I45" s="11"/>
      <c r="J45" s="3" t="s">
        <v>37</v>
      </c>
      <c r="K45" s="132">
        <f>(SUM(H50:I80)/(K43))*(K43+E43)</f>
        <v>355721.89999999997</v>
      </c>
      <c r="L45" s="11" t="s">
        <v>15</v>
      </c>
      <c r="M45" s="3" t="s">
        <v>38</v>
      </c>
      <c r="N45" s="3"/>
      <c r="O45" s="165">
        <f>O38</f>
        <v>473194</v>
      </c>
      <c r="P45" s="165"/>
      <c r="Q45" s="193" t="s">
        <v>15</v>
      </c>
    </row>
    <row r="46" spans="1:17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194"/>
    </row>
    <row r="49" spans="8:16" x14ac:dyDescent="0.25">
      <c r="H49" s="127"/>
      <c r="I49" s="127"/>
      <c r="J49" s="128" t="s">
        <v>39</v>
      </c>
      <c r="K49" s="127"/>
      <c r="L49" s="129"/>
      <c r="M49" s="129" t="s">
        <v>40</v>
      </c>
      <c r="O49" s="1">
        <f>SUM(H50:I80)</f>
        <v>114749</v>
      </c>
      <c r="P49" s="1" t="s">
        <v>41</v>
      </c>
    </row>
    <row r="50" spans="8:16" x14ac:dyDescent="0.25">
      <c r="H50" s="181">
        <f>J50*O6</f>
        <v>0</v>
      </c>
      <c r="I50" s="181"/>
      <c r="J50" s="127">
        <f>IF(K50&gt;0,1,0)</f>
        <v>0</v>
      </c>
      <c r="K50" s="127">
        <f>K6</f>
        <v>0</v>
      </c>
      <c r="L50" s="127">
        <f>L6</f>
        <v>18259</v>
      </c>
      <c r="M50" s="127">
        <f>IF(L50&gt;0,1,0)</f>
        <v>1</v>
      </c>
      <c r="O50" s="126">
        <f>O49/K43</f>
        <v>11474.9</v>
      </c>
      <c r="P50" s="1" t="s">
        <v>42</v>
      </c>
    </row>
    <row r="51" spans="8:16" x14ac:dyDescent="0.25">
      <c r="H51" s="181">
        <f t="shared" ref="H51:H80" si="5">J51*O7</f>
        <v>0</v>
      </c>
      <c r="I51" s="181"/>
      <c r="J51" s="127">
        <f t="shared" ref="J51:J80" si="6">IF(K51&gt;0,1,0)</f>
        <v>0</v>
      </c>
      <c r="K51" s="127">
        <f t="shared" ref="K51:L66" si="7">K7</f>
        <v>0</v>
      </c>
      <c r="L51" s="127">
        <f t="shared" si="7"/>
        <v>8566</v>
      </c>
      <c r="M51" s="127">
        <f t="shared" ref="M51:M80" si="8">IF(L51&gt;0,1,0)</f>
        <v>1</v>
      </c>
      <c r="O51" s="126">
        <f>O50*(K43+E43)</f>
        <v>355721.89999999997</v>
      </c>
      <c r="P51" s="1" t="s">
        <v>43</v>
      </c>
    </row>
    <row r="52" spans="8:16" x14ac:dyDescent="0.25">
      <c r="H52" s="181">
        <f t="shared" si="5"/>
        <v>0</v>
      </c>
      <c r="I52" s="181"/>
      <c r="J52" s="127">
        <f t="shared" si="6"/>
        <v>0</v>
      </c>
      <c r="K52" s="127">
        <f t="shared" si="7"/>
        <v>0</v>
      </c>
      <c r="L52" s="127">
        <f t="shared" si="7"/>
        <v>11189</v>
      </c>
      <c r="M52" s="127">
        <f t="shared" si="8"/>
        <v>1</v>
      </c>
    </row>
    <row r="53" spans="8:16" x14ac:dyDescent="0.25">
      <c r="H53" s="181">
        <f t="shared" si="5"/>
        <v>11693</v>
      </c>
      <c r="I53" s="181"/>
      <c r="J53" s="127">
        <f t="shared" si="6"/>
        <v>1</v>
      </c>
      <c r="K53" s="127">
        <f t="shared" si="7"/>
        <v>8716</v>
      </c>
      <c r="L53" s="127">
        <f t="shared" si="7"/>
        <v>0</v>
      </c>
      <c r="M53" s="127">
        <f t="shared" si="8"/>
        <v>0</v>
      </c>
    </row>
    <row r="54" spans="8:16" x14ac:dyDescent="0.25">
      <c r="H54" s="181">
        <f t="shared" si="5"/>
        <v>10313</v>
      </c>
      <c r="I54" s="181"/>
      <c r="J54" s="127">
        <f t="shared" si="6"/>
        <v>1</v>
      </c>
      <c r="K54" s="127">
        <f t="shared" si="7"/>
        <v>7736</v>
      </c>
      <c r="L54" s="127">
        <f t="shared" si="7"/>
        <v>0</v>
      </c>
      <c r="M54" s="127">
        <f t="shared" si="8"/>
        <v>0</v>
      </c>
    </row>
    <row r="55" spans="8:16" x14ac:dyDescent="0.25">
      <c r="H55" s="181">
        <f t="shared" si="5"/>
        <v>9696</v>
      </c>
      <c r="I55" s="181"/>
      <c r="J55" s="127">
        <f t="shared" si="6"/>
        <v>1</v>
      </c>
      <c r="K55" s="127">
        <f t="shared" si="7"/>
        <v>6528</v>
      </c>
      <c r="L55" s="127">
        <f t="shared" si="7"/>
        <v>0</v>
      </c>
      <c r="M55" s="127">
        <f t="shared" si="8"/>
        <v>0</v>
      </c>
    </row>
    <row r="56" spans="8:16" x14ac:dyDescent="0.25">
      <c r="H56" s="181">
        <f t="shared" si="5"/>
        <v>11774</v>
      </c>
      <c r="I56" s="181"/>
      <c r="J56" s="127">
        <f t="shared" si="6"/>
        <v>1</v>
      </c>
      <c r="K56" s="127">
        <f t="shared" si="7"/>
        <v>7883</v>
      </c>
      <c r="L56" s="127">
        <f t="shared" si="7"/>
        <v>0</v>
      </c>
      <c r="M56" s="127">
        <f t="shared" si="8"/>
        <v>0</v>
      </c>
    </row>
    <row r="57" spans="8:16" x14ac:dyDescent="0.25">
      <c r="H57" s="181">
        <f t="shared" si="5"/>
        <v>0</v>
      </c>
      <c r="I57" s="181"/>
      <c r="J57" s="127">
        <f t="shared" si="6"/>
        <v>0</v>
      </c>
      <c r="K57" s="127">
        <f t="shared" si="7"/>
        <v>0</v>
      </c>
      <c r="L57" s="127">
        <f t="shared" si="7"/>
        <v>8439</v>
      </c>
      <c r="M57" s="127">
        <f t="shared" si="8"/>
        <v>1</v>
      </c>
    </row>
    <row r="58" spans="8:16" x14ac:dyDescent="0.25">
      <c r="H58" s="181">
        <f t="shared" si="5"/>
        <v>0</v>
      </c>
      <c r="I58" s="181"/>
      <c r="J58" s="127">
        <f t="shared" si="6"/>
        <v>0</v>
      </c>
      <c r="K58" s="127">
        <f t="shared" si="7"/>
        <v>0</v>
      </c>
      <c r="L58" s="127">
        <f t="shared" si="7"/>
        <v>18277</v>
      </c>
      <c r="M58" s="127">
        <f t="shared" si="8"/>
        <v>1</v>
      </c>
    </row>
    <row r="59" spans="8:16" x14ac:dyDescent="0.25">
      <c r="H59" s="181">
        <f t="shared" si="5"/>
        <v>0</v>
      </c>
      <c r="I59" s="181"/>
      <c r="J59" s="127">
        <f t="shared" si="6"/>
        <v>0</v>
      </c>
      <c r="K59" s="127">
        <f t="shared" si="7"/>
        <v>0</v>
      </c>
      <c r="L59" s="127">
        <f t="shared" si="7"/>
        <v>20555</v>
      </c>
      <c r="M59" s="127">
        <f t="shared" si="8"/>
        <v>1</v>
      </c>
    </row>
    <row r="60" spans="8:16" x14ac:dyDescent="0.25">
      <c r="H60" s="181">
        <f t="shared" si="5"/>
        <v>0</v>
      </c>
      <c r="I60" s="181"/>
      <c r="J60" s="127">
        <f t="shared" si="6"/>
        <v>0</v>
      </c>
      <c r="K60" s="127">
        <f t="shared" si="7"/>
        <v>0</v>
      </c>
      <c r="L60" s="127">
        <f t="shared" si="7"/>
        <v>18379</v>
      </c>
      <c r="M60" s="127">
        <f t="shared" si="8"/>
        <v>1</v>
      </c>
    </row>
    <row r="61" spans="8:16" x14ac:dyDescent="0.25">
      <c r="H61" s="181">
        <f t="shared" si="5"/>
        <v>0</v>
      </c>
      <c r="I61" s="181"/>
      <c r="J61" s="127">
        <f t="shared" si="6"/>
        <v>0</v>
      </c>
      <c r="K61" s="127">
        <f t="shared" si="7"/>
        <v>0</v>
      </c>
      <c r="L61" s="127">
        <f t="shared" si="7"/>
        <v>11105</v>
      </c>
      <c r="M61" s="127">
        <f t="shared" si="8"/>
        <v>1</v>
      </c>
    </row>
    <row r="62" spans="8:16" x14ac:dyDescent="0.25">
      <c r="H62" s="181">
        <f t="shared" si="5"/>
        <v>0</v>
      </c>
      <c r="I62" s="181"/>
      <c r="J62" s="127">
        <f t="shared" si="6"/>
        <v>0</v>
      </c>
      <c r="K62" s="127">
        <f t="shared" si="7"/>
        <v>0</v>
      </c>
      <c r="L62" s="127">
        <f t="shared" si="7"/>
        <v>14792</v>
      </c>
      <c r="M62" s="127">
        <f t="shared" si="8"/>
        <v>1</v>
      </c>
    </row>
    <row r="63" spans="8:16" x14ac:dyDescent="0.25">
      <c r="H63" s="181">
        <f t="shared" si="5"/>
        <v>0</v>
      </c>
      <c r="I63" s="181"/>
      <c r="J63" s="127">
        <f t="shared" si="6"/>
        <v>0</v>
      </c>
      <c r="K63" s="127">
        <f t="shared" si="7"/>
        <v>0</v>
      </c>
      <c r="L63" s="127">
        <f t="shared" si="7"/>
        <v>8156</v>
      </c>
      <c r="M63" s="127">
        <f t="shared" si="8"/>
        <v>1</v>
      </c>
    </row>
    <row r="64" spans="8:16" x14ac:dyDescent="0.25">
      <c r="H64" s="181">
        <f t="shared" si="5"/>
        <v>0</v>
      </c>
      <c r="I64" s="181"/>
      <c r="J64" s="127">
        <f t="shared" si="6"/>
        <v>0</v>
      </c>
      <c r="K64" s="127">
        <f t="shared" si="7"/>
        <v>0</v>
      </c>
      <c r="L64" s="127">
        <f t="shared" si="7"/>
        <v>12154</v>
      </c>
      <c r="M64" s="127">
        <f t="shared" si="8"/>
        <v>1</v>
      </c>
    </row>
    <row r="65" spans="8:13" x14ac:dyDescent="0.25">
      <c r="H65" s="181">
        <f t="shared" si="5"/>
        <v>12451</v>
      </c>
      <c r="I65" s="181"/>
      <c r="J65" s="127">
        <f t="shared" si="6"/>
        <v>1</v>
      </c>
      <c r="K65" s="127">
        <f t="shared" si="7"/>
        <v>8410</v>
      </c>
      <c r="L65" s="127">
        <f t="shared" si="7"/>
        <v>0</v>
      </c>
      <c r="M65" s="127">
        <f t="shared" si="8"/>
        <v>0</v>
      </c>
    </row>
    <row r="66" spans="8:13" x14ac:dyDescent="0.25">
      <c r="H66" s="181">
        <f t="shared" si="5"/>
        <v>12127</v>
      </c>
      <c r="I66" s="181"/>
      <c r="J66" s="127">
        <f t="shared" si="6"/>
        <v>1</v>
      </c>
      <c r="K66" s="127">
        <f t="shared" si="7"/>
        <v>8312</v>
      </c>
      <c r="L66" s="127">
        <f t="shared" si="7"/>
        <v>0</v>
      </c>
      <c r="M66" s="127">
        <f t="shared" si="8"/>
        <v>0</v>
      </c>
    </row>
    <row r="67" spans="8:13" x14ac:dyDescent="0.25">
      <c r="H67" s="181">
        <f t="shared" si="5"/>
        <v>12425</v>
      </c>
      <c r="I67" s="181"/>
      <c r="J67" s="127">
        <f t="shared" si="6"/>
        <v>1</v>
      </c>
      <c r="K67" s="127">
        <f t="shared" ref="K67:L80" si="9">K23</f>
        <v>8146</v>
      </c>
      <c r="L67" s="127">
        <f t="shared" si="9"/>
        <v>0</v>
      </c>
      <c r="M67" s="127">
        <f t="shared" si="8"/>
        <v>0</v>
      </c>
    </row>
    <row r="68" spans="8:13" x14ac:dyDescent="0.25">
      <c r="H68" s="181">
        <f t="shared" si="5"/>
        <v>11701</v>
      </c>
      <c r="I68" s="181"/>
      <c r="J68" s="127">
        <f t="shared" si="6"/>
        <v>1</v>
      </c>
      <c r="K68" s="127">
        <f t="shared" si="9"/>
        <v>7733</v>
      </c>
      <c r="L68" s="127">
        <f t="shared" si="9"/>
        <v>0</v>
      </c>
      <c r="M68" s="127">
        <f t="shared" si="8"/>
        <v>0</v>
      </c>
    </row>
    <row r="69" spans="8:13" x14ac:dyDescent="0.25">
      <c r="H69" s="181">
        <f t="shared" si="5"/>
        <v>11037</v>
      </c>
      <c r="I69" s="181"/>
      <c r="J69" s="127">
        <f t="shared" si="6"/>
        <v>1</v>
      </c>
      <c r="K69" s="127">
        <f t="shared" si="9"/>
        <v>7258</v>
      </c>
      <c r="L69" s="127">
        <f t="shared" si="9"/>
        <v>0</v>
      </c>
      <c r="M69" s="127">
        <f t="shared" si="8"/>
        <v>0</v>
      </c>
    </row>
    <row r="70" spans="8:13" x14ac:dyDescent="0.25">
      <c r="H70" s="181">
        <f t="shared" si="5"/>
        <v>0</v>
      </c>
      <c r="I70" s="181"/>
      <c r="J70" s="127">
        <f t="shared" si="6"/>
        <v>0</v>
      </c>
      <c r="K70" s="127">
        <f t="shared" si="9"/>
        <v>0</v>
      </c>
      <c r="L70" s="127">
        <f t="shared" si="9"/>
        <v>7327</v>
      </c>
      <c r="M70" s="127">
        <f t="shared" si="8"/>
        <v>1</v>
      </c>
    </row>
    <row r="71" spans="8:13" x14ac:dyDescent="0.25">
      <c r="H71" s="181">
        <f t="shared" si="5"/>
        <v>0</v>
      </c>
      <c r="I71" s="181"/>
      <c r="J71" s="127">
        <f t="shared" si="6"/>
        <v>0</v>
      </c>
      <c r="K71" s="127">
        <f t="shared" si="9"/>
        <v>0</v>
      </c>
      <c r="L71" s="127">
        <f t="shared" si="9"/>
        <v>19901</v>
      </c>
      <c r="M71" s="127">
        <f t="shared" si="8"/>
        <v>1</v>
      </c>
    </row>
    <row r="72" spans="8:13" x14ac:dyDescent="0.25">
      <c r="H72" s="181">
        <f t="shared" si="5"/>
        <v>0</v>
      </c>
      <c r="I72" s="181"/>
      <c r="J72" s="127">
        <f t="shared" si="6"/>
        <v>0</v>
      </c>
      <c r="K72" s="127">
        <f t="shared" si="9"/>
        <v>0</v>
      </c>
      <c r="L72" s="127">
        <f t="shared" si="9"/>
        <v>26291</v>
      </c>
      <c r="M72" s="127">
        <f t="shared" si="8"/>
        <v>1</v>
      </c>
    </row>
    <row r="73" spans="8:13" x14ac:dyDescent="0.25">
      <c r="H73" s="181">
        <f t="shared" si="5"/>
        <v>0</v>
      </c>
      <c r="I73" s="181"/>
      <c r="J73" s="127">
        <f t="shared" si="6"/>
        <v>0</v>
      </c>
      <c r="K73" s="127">
        <f t="shared" si="9"/>
        <v>0</v>
      </c>
      <c r="L73" s="127">
        <f t="shared" si="9"/>
        <v>10163</v>
      </c>
      <c r="M73" s="127">
        <f t="shared" si="8"/>
        <v>1</v>
      </c>
    </row>
    <row r="74" spans="8:13" x14ac:dyDescent="0.25">
      <c r="H74" s="181">
        <f t="shared" si="5"/>
        <v>0</v>
      </c>
      <c r="I74" s="181"/>
      <c r="J74" s="127">
        <f t="shared" si="6"/>
        <v>0</v>
      </c>
      <c r="K74" s="127">
        <f t="shared" si="9"/>
        <v>0</v>
      </c>
      <c r="L74" s="127">
        <f t="shared" si="9"/>
        <v>12373</v>
      </c>
      <c r="M74" s="127">
        <f t="shared" si="8"/>
        <v>1</v>
      </c>
    </row>
    <row r="75" spans="8:13" x14ac:dyDescent="0.25">
      <c r="H75" s="181">
        <f t="shared" si="5"/>
        <v>11532</v>
      </c>
      <c r="I75" s="181"/>
      <c r="J75" s="127">
        <f t="shared" si="6"/>
        <v>1</v>
      </c>
      <c r="K75" s="127">
        <f t="shared" si="9"/>
        <v>8283</v>
      </c>
      <c r="L75" s="127">
        <f t="shared" si="9"/>
        <v>0</v>
      </c>
      <c r="M75" s="127">
        <f t="shared" si="8"/>
        <v>0</v>
      </c>
    </row>
    <row r="76" spans="8:13" x14ac:dyDescent="0.25">
      <c r="H76" s="181">
        <f t="shared" si="5"/>
        <v>0</v>
      </c>
      <c r="I76" s="181"/>
      <c r="J76" s="127">
        <f t="shared" si="6"/>
        <v>0</v>
      </c>
      <c r="K76" s="127">
        <f t="shared" si="9"/>
        <v>0</v>
      </c>
      <c r="L76" s="127">
        <f t="shared" si="9"/>
        <v>11306</v>
      </c>
      <c r="M76" s="127">
        <f t="shared" si="8"/>
        <v>1</v>
      </c>
    </row>
    <row r="77" spans="8:13" x14ac:dyDescent="0.25">
      <c r="H77" s="181">
        <f t="shared" si="5"/>
        <v>0</v>
      </c>
      <c r="I77" s="181"/>
      <c r="J77" s="127">
        <f t="shared" si="6"/>
        <v>0</v>
      </c>
      <c r="K77" s="127">
        <f t="shared" si="9"/>
        <v>0</v>
      </c>
      <c r="L77" s="127">
        <f t="shared" si="9"/>
        <v>7132</v>
      </c>
      <c r="M77" s="127">
        <f t="shared" si="8"/>
        <v>1</v>
      </c>
    </row>
    <row r="78" spans="8:13" x14ac:dyDescent="0.25">
      <c r="H78" s="181">
        <f t="shared" si="5"/>
        <v>0</v>
      </c>
      <c r="I78" s="181"/>
      <c r="J78" s="127">
        <f t="shared" si="6"/>
        <v>0</v>
      </c>
      <c r="K78" s="127">
        <f t="shared" si="9"/>
        <v>0</v>
      </c>
      <c r="L78" s="127">
        <f t="shared" si="9"/>
        <v>8610</v>
      </c>
      <c r="M78" s="127">
        <f t="shared" si="8"/>
        <v>1</v>
      </c>
    </row>
    <row r="79" spans="8:13" x14ac:dyDescent="0.25">
      <c r="H79" s="181">
        <f t="shared" si="5"/>
        <v>0</v>
      </c>
      <c r="I79" s="181"/>
      <c r="J79" s="127">
        <f t="shared" si="6"/>
        <v>0</v>
      </c>
      <c r="K79" s="127">
        <f t="shared" si="9"/>
        <v>0</v>
      </c>
      <c r="L79" s="127">
        <f t="shared" si="9"/>
        <v>10790</v>
      </c>
      <c r="M79" s="127">
        <f t="shared" si="8"/>
        <v>1</v>
      </c>
    </row>
    <row r="80" spans="8:13" x14ac:dyDescent="0.25">
      <c r="H80" s="181">
        <f t="shared" si="5"/>
        <v>0</v>
      </c>
      <c r="I80" s="181"/>
      <c r="J80" s="127">
        <f t="shared" si="6"/>
        <v>0</v>
      </c>
      <c r="K80" s="127">
        <f t="shared" si="9"/>
        <v>0</v>
      </c>
      <c r="L80" s="127">
        <f t="shared" si="9"/>
        <v>21190</v>
      </c>
      <c r="M80" s="127">
        <f t="shared" si="8"/>
        <v>1</v>
      </c>
    </row>
    <row r="81" spans="8:13" x14ac:dyDescent="0.25">
      <c r="H81" s="127"/>
      <c r="I81" s="127"/>
      <c r="J81" s="127"/>
      <c r="K81" s="127"/>
      <c r="L81" s="127"/>
      <c r="M81" s="127"/>
    </row>
    <row r="82" spans="8:13" x14ac:dyDescent="0.25">
      <c r="H82" s="127"/>
      <c r="I82" s="127"/>
      <c r="J82" s="127"/>
      <c r="K82" s="127"/>
      <c r="L82" s="127"/>
      <c r="M82" s="127"/>
    </row>
    <row r="83" spans="8:13" x14ac:dyDescent="0.25">
      <c r="J83" s="95"/>
      <c r="K83" s="95"/>
      <c r="L83" s="95"/>
      <c r="M83" s="95"/>
    </row>
  </sheetData>
  <customSheetViews>
    <customSheetView guid="{B6ED9F5D-61BD-40D6-902A-409318D15853}" scale="75" showRuler="0">
      <selection activeCell="V43" sqref="V43:AA43"/>
      <pageMargins left="0.19685039370078741" right="0.19685039370078741" top="0.98425196850393704" bottom="0.98425196850393704" header="0.51181102362204722" footer="0.51181102362204722"/>
      <pageSetup scale="19" orientation="landscape" horizontalDpi="4294967293" verticalDpi="0" r:id="rId1"/>
      <headerFooter alignWithMargins="0"/>
    </customSheetView>
  </customSheetViews>
  <mergeCells count="36">
    <mergeCell ref="H80:I80"/>
    <mergeCell ref="H76:I76"/>
    <mergeCell ref="H77:I77"/>
    <mergeCell ref="H78:I78"/>
    <mergeCell ref="H79:I79"/>
    <mergeCell ref="H75:I75"/>
    <mergeCell ref="H70:I70"/>
    <mergeCell ref="H74:I74"/>
    <mergeCell ref="H58:I58"/>
    <mergeCell ref="H73:I73"/>
    <mergeCell ref="H72:I72"/>
    <mergeCell ref="H59:I59"/>
    <mergeCell ref="H71:I71"/>
    <mergeCell ref="H67:I67"/>
    <mergeCell ref="H61:I61"/>
    <mergeCell ref="H62:I62"/>
    <mergeCell ref="H60:I60"/>
    <mergeCell ref="H63:I63"/>
    <mergeCell ref="H64:I64"/>
    <mergeCell ref="H66:I66"/>
    <mergeCell ref="H69:I69"/>
    <mergeCell ref="H65:I65"/>
    <mergeCell ref="H68:I68"/>
    <mergeCell ref="H57:I57"/>
    <mergeCell ref="D45:F45"/>
    <mergeCell ref="H56:I56"/>
    <mergeCell ref="H50:I50"/>
    <mergeCell ref="H51:I51"/>
    <mergeCell ref="H52:I52"/>
    <mergeCell ref="H55:I55"/>
    <mergeCell ref="H53:I53"/>
    <mergeCell ref="H54:I54"/>
    <mergeCell ref="G2:L2"/>
    <mergeCell ref="M2:N2"/>
    <mergeCell ref="P2:Q2"/>
    <mergeCell ref="O45:P45"/>
  </mergeCells>
  <phoneticPr fontId="7" type="noConversion"/>
  <pageMargins left="0.19685039370078741" right="0.19685039370078741" top="0.98425196850393704" bottom="0.98425196850393704" header="0.51181102362204722" footer="0.51181102362204722"/>
  <pageSetup scale="19" orientation="landscape" horizontalDpi="4294967293" verticalDpi="200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abSelected="1" topLeftCell="N1" zoomScale="75" zoomScaleNormal="75" workbookViewId="0">
      <selection activeCell="T4" sqref="T4"/>
    </sheetView>
  </sheetViews>
  <sheetFormatPr baseColWidth="10" defaultRowHeight="18" x14ac:dyDescent="0.25"/>
  <cols>
    <col min="1" max="1" width="16" style="1" customWidth="1"/>
    <col min="2" max="2" width="4.42578125" style="1" customWidth="1"/>
    <col min="3" max="3" width="8" style="1" customWidth="1"/>
    <col min="4" max="4" width="8.7109375" style="1" customWidth="1"/>
    <col min="5" max="5" width="6.85546875" style="1" customWidth="1"/>
    <col min="6" max="6" width="6" style="1" customWidth="1"/>
    <col min="7" max="7" width="5.7109375" style="1" customWidth="1"/>
    <col min="8" max="8" width="4.7109375" style="1" customWidth="1"/>
    <col min="9" max="9" width="5.5703125" style="1" customWidth="1"/>
    <col min="10" max="10" width="18" style="1" customWidth="1"/>
    <col min="11" max="11" width="12.28515625" style="1" customWidth="1"/>
    <col min="12" max="12" width="9.7109375" style="1" bestFit="1" customWidth="1"/>
    <col min="13" max="13" width="16.42578125" style="1" customWidth="1"/>
    <col min="14" max="14" width="11.5703125" style="1" customWidth="1"/>
    <col min="15" max="15" width="13.5703125" style="1" customWidth="1"/>
    <col min="16" max="16" width="14.5703125" style="1" customWidth="1"/>
    <col min="17" max="17" width="8.5703125" style="197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7"/>
      <c r="P1" s="15"/>
      <c r="Q1" s="184"/>
    </row>
    <row r="2" spans="1:17" ht="36" customHeight="1" x14ac:dyDescent="0.25">
      <c r="A2" s="21"/>
      <c r="B2" s="2"/>
      <c r="C2" s="3"/>
      <c r="D2" s="3"/>
      <c r="E2" s="3"/>
      <c r="F2" s="3"/>
      <c r="G2" s="173" t="s">
        <v>28</v>
      </c>
      <c r="H2" s="174"/>
      <c r="I2" s="174"/>
      <c r="J2" s="174"/>
      <c r="K2" s="174"/>
      <c r="L2" s="175"/>
      <c r="M2" s="166" t="s">
        <v>27</v>
      </c>
      <c r="N2" s="167"/>
      <c r="O2" s="35" t="s">
        <v>33</v>
      </c>
      <c r="P2" s="168" t="s">
        <v>35</v>
      </c>
      <c r="Q2" s="169"/>
    </row>
    <row r="3" spans="1:17" ht="114" customHeight="1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185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186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5">
        <v>9</v>
      </c>
      <c r="K5" s="54">
        <v>10</v>
      </c>
      <c r="L5" s="33">
        <v>11</v>
      </c>
      <c r="M5" s="32">
        <v>12</v>
      </c>
      <c r="N5" s="32">
        <v>13</v>
      </c>
      <c r="O5" s="56">
        <v>14</v>
      </c>
      <c r="P5" s="55">
        <v>15</v>
      </c>
      <c r="Q5" s="187">
        <v>16</v>
      </c>
    </row>
    <row r="6" spans="1:17" ht="15.75" x14ac:dyDescent="0.25">
      <c r="A6" s="39" t="s">
        <v>16</v>
      </c>
      <c r="B6" s="131">
        <v>1</v>
      </c>
      <c r="C6" s="24" t="s">
        <v>53</v>
      </c>
      <c r="D6" s="124">
        <v>0.29166666666666669</v>
      </c>
      <c r="E6" s="102">
        <v>3</v>
      </c>
      <c r="F6" s="106">
        <v>14</v>
      </c>
      <c r="G6" s="107">
        <v>18</v>
      </c>
      <c r="H6" s="108">
        <v>7.5</v>
      </c>
      <c r="I6" s="106">
        <v>7.9</v>
      </c>
      <c r="J6" s="68">
        <v>21149767</v>
      </c>
      <c r="K6" s="75">
        <f>(J6-Juli_1!J35)*(IF(E6=1,1,0)+IF(E6=2,1,0)+IF(E6=5,1,0))</f>
        <v>0</v>
      </c>
      <c r="L6" s="76">
        <v>17319</v>
      </c>
      <c r="M6" s="71">
        <v>410089</v>
      </c>
      <c r="N6" s="78">
        <v>4075</v>
      </c>
      <c r="O6" s="73">
        <f>K6+L6+N6</f>
        <v>21394</v>
      </c>
      <c r="P6" s="68">
        <v>8395027</v>
      </c>
      <c r="Q6" s="198">
        <f>P6-Juli_1!P36</f>
        <v>22708</v>
      </c>
    </row>
    <row r="7" spans="1:17" ht="15.75" x14ac:dyDescent="0.25">
      <c r="A7" s="39" t="s">
        <v>17</v>
      </c>
      <c r="B7" s="22">
        <v>2</v>
      </c>
      <c r="C7" s="24" t="s">
        <v>47</v>
      </c>
      <c r="D7" s="124">
        <v>0.29166666666666669</v>
      </c>
      <c r="E7" s="103">
        <v>7</v>
      </c>
      <c r="F7" s="109">
        <v>16</v>
      </c>
      <c r="G7" s="110">
        <v>18</v>
      </c>
      <c r="H7" s="111">
        <v>7.5</v>
      </c>
      <c r="I7" s="109">
        <v>7.9</v>
      </c>
      <c r="J7" s="74">
        <v>21163867</v>
      </c>
      <c r="K7" s="75">
        <f>(J7-J6)*(IF(E7=1,1,0)+IF(E7=2,1,0)+IF(E7=5,1,0))</f>
        <v>0</v>
      </c>
      <c r="L7" s="76">
        <f>(J7-J6)*(IF(E7=3,1,0)+IF(E7=4,1,0)+IF(E7=6,1,0)+IF(E7=7,1,0))</f>
        <v>14100</v>
      </c>
      <c r="M7" s="77">
        <v>413690</v>
      </c>
      <c r="N7" s="78">
        <f>M7-M6</f>
        <v>3601</v>
      </c>
      <c r="O7" s="79">
        <f>K7+L7+N7</f>
        <v>17701</v>
      </c>
      <c r="P7" s="74">
        <v>8415152</v>
      </c>
      <c r="Q7" s="189">
        <f>P7-P6</f>
        <v>20125</v>
      </c>
    </row>
    <row r="8" spans="1:17" ht="15.75" x14ac:dyDescent="0.25">
      <c r="A8" s="39" t="s">
        <v>18</v>
      </c>
      <c r="B8" s="22">
        <v>3</v>
      </c>
      <c r="C8" s="24" t="s">
        <v>48</v>
      </c>
      <c r="D8" s="124">
        <v>0.29166666666666669</v>
      </c>
      <c r="E8" s="103">
        <v>4</v>
      </c>
      <c r="F8" s="109">
        <v>15</v>
      </c>
      <c r="G8" s="110">
        <v>17</v>
      </c>
      <c r="H8" s="111">
        <v>7.7</v>
      </c>
      <c r="I8" s="109">
        <v>8.1</v>
      </c>
      <c r="J8" s="74">
        <v>21179388</v>
      </c>
      <c r="K8" s="87">
        <f t="shared" ref="K8:K15" si="0">(J8-J7)*(IF(E8=1,1,0)+IF(E8=2,1,0)+IF(E8=5,1,0))</f>
        <v>0</v>
      </c>
      <c r="L8" s="76">
        <f t="shared" ref="L8:L15" si="1">(J8-J7)*(IF(E8=3,1,0)+IF(E8=4,1,0)+IF(E8=6,1,0)+IF(E8=7,1,0))</f>
        <v>15521</v>
      </c>
      <c r="M8" s="77">
        <v>417110</v>
      </c>
      <c r="N8" s="78">
        <f t="shared" ref="N8:N36" si="2">M8-M7</f>
        <v>3420</v>
      </c>
      <c r="O8" s="79">
        <f t="shared" ref="O8:O36" si="3">K8+L8+N8</f>
        <v>18941</v>
      </c>
      <c r="P8" s="74">
        <v>8430734</v>
      </c>
      <c r="Q8" s="189">
        <f t="shared" ref="Q8:Q36" si="4">P8-P7</f>
        <v>15582</v>
      </c>
    </row>
    <row r="9" spans="1:17" ht="15.75" x14ac:dyDescent="0.25">
      <c r="A9" s="39" t="s">
        <v>19</v>
      </c>
      <c r="B9" s="22">
        <v>4</v>
      </c>
      <c r="C9" s="24" t="s">
        <v>49</v>
      </c>
      <c r="D9" s="124">
        <v>0.29166666666666669</v>
      </c>
      <c r="E9" s="103">
        <v>4</v>
      </c>
      <c r="F9" s="109">
        <v>18</v>
      </c>
      <c r="G9" s="110">
        <v>18</v>
      </c>
      <c r="H9" s="111">
        <v>7.5</v>
      </c>
      <c r="I9" s="109">
        <v>7.9</v>
      </c>
      <c r="J9" s="74">
        <v>21191967</v>
      </c>
      <c r="K9" s="75">
        <f t="shared" si="0"/>
        <v>0</v>
      </c>
      <c r="L9" s="76">
        <f t="shared" si="1"/>
        <v>12579</v>
      </c>
      <c r="M9" s="77">
        <v>421418</v>
      </c>
      <c r="N9" s="78">
        <f t="shared" si="2"/>
        <v>4308</v>
      </c>
      <c r="O9" s="79">
        <f t="shared" si="3"/>
        <v>16887</v>
      </c>
      <c r="P9" s="74">
        <v>8448148</v>
      </c>
      <c r="Q9" s="189">
        <f t="shared" si="4"/>
        <v>17414</v>
      </c>
    </row>
    <row r="10" spans="1:17" ht="15.75" x14ac:dyDescent="0.25">
      <c r="A10" s="39" t="s">
        <v>20</v>
      </c>
      <c r="B10" s="22">
        <v>5</v>
      </c>
      <c r="C10" s="24" t="s">
        <v>50</v>
      </c>
      <c r="D10" s="124">
        <v>0.29166666666666669</v>
      </c>
      <c r="E10" s="103">
        <v>3</v>
      </c>
      <c r="F10" s="109">
        <v>16</v>
      </c>
      <c r="G10" s="110">
        <v>18</v>
      </c>
      <c r="H10" s="111">
        <v>7.5</v>
      </c>
      <c r="I10" s="109">
        <v>8</v>
      </c>
      <c r="J10" s="74">
        <v>21211616</v>
      </c>
      <c r="K10" s="75">
        <f t="shared" si="0"/>
        <v>0</v>
      </c>
      <c r="L10" s="76">
        <f t="shared" si="1"/>
        <v>19649</v>
      </c>
      <c r="M10" s="74">
        <v>425991</v>
      </c>
      <c r="N10" s="78">
        <f t="shared" si="2"/>
        <v>4573</v>
      </c>
      <c r="O10" s="79">
        <f t="shared" si="3"/>
        <v>24222</v>
      </c>
      <c r="P10" s="74">
        <v>8474668</v>
      </c>
      <c r="Q10" s="189">
        <f t="shared" si="4"/>
        <v>26520</v>
      </c>
    </row>
    <row r="11" spans="1:17" ht="15.75" x14ac:dyDescent="0.25">
      <c r="A11" s="39" t="s">
        <v>21</v>
      </c>
      <c r="B11" s="22">
        <v>6</v>
      </c>
      <c r="C11" s="24" t="s">
        <v>51</v>
      </c>
      <c r="D11" s="124">
        <v>0.29166666666666669</v>
      </c>
      <c r="E11" s="103">
        <v>3</v>
      </c>
      <c r="F11" s="109">
        <v>13</v>
      </c>
      <c r="G11" s="110">
        <v>18</v>
      </c>
      <c r="H11" s="111">
        <v>7.4</v>
      </c>
      <c r="I11" s="109">
        <v>7.9</v>
      </c>
      <c r="J11" s="74">
        <v>21234431</v>
      </c>
      <c r="K11" s="75">
        <f t="shared" si="0"/>
        <v>0</v>
      </c>
      <c r="L11" s="76">
        <f t="shared" si="1"/>
        <v>22815</v>
      </c>
      <c r="M11" s="77">
        <v>429592</v>
      </c>
      <c r="N11" s="78">
        <f t="shared" si="2"/>
        <v>3601</v>
      </c>
      <c r="O11" s="79">
        <f t="shared" si="3"/>
        <v>26416</v>
      </c>
      <c r="P11" s="74">
        <v>8503574</v>
      </c>
      <c r="Q11" s="189">
        <f t="shared" si="4"/>
        <v>28906</v>
      </c>
    </row>
    <row r="12" spans="1:17" ht="15.75" x14ac:dyDescent="0.25">
      <c r="A12" s="39" t="s">
        <v>36</v>
      </c>
      <c r="B12" s="22">
        <v>7</v>
      </c>
      <c r="C12" s="24" t="s">
        <v>52</v>
      </c>
      <c r="D12" s="124">
        <v>0.29166666666666669</v>
      </c>
      <c r="E12" s="103">
        <v>3</v>
      </c>
      <c r="F12" s="109">
        <v>16</v>
      </c>
      <c r="G12" s="110">
        <v>18</v>
      </c>
      <c r="H12" s="111">
        <v>7.4</v>
      </c>
      <c r="I12" s="109">
        <v>7.9</v>
      </c>
      <c r="J12" s="74">
        <v>21251870</v>
      </c>
      <c r="K12" s="75">
        <f t="shared" si="0"/>
        <v>0</v>
      </c>
      <c r="L12" s="76">
        <f t="shared" si="1"/>
        <v>17439</v>
      </c>
      <c r="M12" s="77">
        <v>433701</v>
      </c>
      <c r="N12" s="78">
        <f t="shared" si="2"/>
        <v>4109</v>
      </c>
      <c r="O12" s="79">
        <f t="shared" si="3"/>
        <v>21548</v>
      </c>
      <c r="P12" s="74">
        <v>8524937</v>
      </c>
      <c r="Q12" s="189">
        <f t="shared" si="4"/>
        <v>21363</v>
      </c>
    </row>
    <row r="13" spans="1:17" x14ac:dyDescent="0.25">
      <c r="A13" s="21"/>
      <c r="B13" s="22">
        <v>8</v>
      </c>
      <c r="C13" s="24" t="s">
        <v>53</v>
      </c>
      <c r="D13" s="124">
        <v>0.29166666666666669</v>
      </c>
      <c r="E13" s="103">
        <v>1</v>
      </c>
      <c r="F13" s="109">
        <v>14</v>
      </c>
      <c r="G13" s="110">
        <v>18</v>
      </c>
      <c r="H13" s="111">
        <v>7.3</v>
      </c>
      <c r="I13" s="109">
        <v>7.8</v>
      </c>
      <c r="J13" s="74">
        <v>21260447</v>
      </c>
      <c r="K13" s="75">
        <f t="shared" si="0"/>
        <v>8577</v>
      </c>
      <c r="L13" s="76">
        <f t="shared" si="1"/>
        <v>0</v>
      </c>
      <c r="M13" s="77">
        <v>436437</v>
      </c>
      <c r="N13" s="78">
        <f t="shared" si="2"/>
        <v>2736</v>
      </c>
      <c r="O13" s="79">
        <f t="shared" si="3"/>
        <v>11313</v>
      </c>
      <c r="P13" s="74">
        <v>8540312</v>
      </c>
      <c r="Q13" s="189">
        <f t="shared" si="4"/>
        <v>15375</v>
      </c>
    </row>
    <row r="14" spans="1:17" x14ac:dyDescent="0.25">
      <c r="A14" s="21"/>
      <c r="B14" s="22">
        <v>9</v>
      </c>
      <c r="C14" s="24" t="s">
        <v>47</v>
      </c>
      <c r="D14" s="124">
        <v>0.29166666666666669</v>
      </c>
      <c r="E14" s="103">
        <v>1</v>
      </c>
      <c r="F14" s="109">
        <v>18</v>
      </c>
      <c r="G14" s="110">
        <v>18</v>
      </c>
      <c r="H14" s="111">
        <v>7.4</v>
      </c>
      <c r="I14" s="109">
        <v>7.9</v>
      </c>
      <c r="J14" s="74">
        <v>21268870</v>
      </c>
      <c r="K14" s="75">
        <f t="shared" si="0"/>
        <v>8423</v>
      </c>
      <c r="L14" s="76">
        <f t="shared" si="1"/>
        <v>0</v>
      </c>
      <c r="M14" s="77">
        <v>439852</v>
      </c>
      <c r="N14" s="78">
        <f t="shared" si="2"/>
        <v>3415</v>
      </c>
      <c r="O14" s="79">
        <f t="shared" si="3"/>
        <v>11838</v>
      </c>
      <c r="P14" s="74">
        <v>8553346</v>
      </c>
      <c r="Q14" s="189">
        <f t="shared" si="4"/>
        <v>13034</v>
      </c>
    </row>
    <row r="15" spans="1:17" x14ac:dyDescent="0.25">
      <c r="A15" s="21"/>
      <c r="B15" s="22">
        <v>10</v>
      </c>
      <c r="C15" s="24" t="s">
        <v>48</v>
      </c>
      <c r="D15" s="124">
        <v>0.29166666666666669</v>
      </c>
      <c r="E15" s="103">
        <v>1</v>
      </c>
      <c r="F15" s="109">
        <v>16</v>
      </c>
      <c r="G15" s="110">
        <v>18</v>
      </c>
      <c r="H15" s="111">
        <v>7.6</v>
      </c>
      <c r="I15" s="109">
        <v>8.1</v>
      </c>
      <c r="J15" s="74">
        <v>21275544</v>
      </c>
      <c r="K15" s="75">
        <f t="shared" si="0"/>
        <v>6674</v>
      </c>
      <c r="L15" s="76">
        <f t="shared" si="1"/>
        <v>0</v>
      </c>
      <c r="M15" s="77">
        <v>443381</v>
      </c>
      <c r="N15" s="78">
        <f t="shared" si="2"/>
        <v>3529</v>
      </c>
      <c r="O15" s="79">
        <f t="shared" si="3"/>
        <v>10203</v>
      </c>
      <c r="P15" s="74">
        <v>8564038</v>
      </c>
      <c r="Q15" s="189">
        <f t="shared" si="4"/>
        <v>10692</v>
      </c>
    </row>
    <row r="16" spans="1:17" x14ac:dyDescent="0.25">
      <c r="A16" s="21"/>
      <c r="B16" s="22">
        <v>11</v>
      </c>
      <c r="C16" s="24" t="s">
        <v>49</v>
      </c>
      <c r="D16" s="124">
        <v>0.29166666666666669</v>
      </c>
      <c r="E16" s="103">
        <v>3</v>
      </c>
      <c r="F16" s="109">
        <v>18</v>
      </c>
      <c r="G16" s="110">
        <v>18</v>
      </c>
      <c r="H16" s="111">
        <v>7.6</v>
      </c>
      <c r="I16" s="109">
        <v>8</v>
      </c>
      <c r="J16" s="74">
        <v>21284509</v>
      </c>
      <c r="K16" s="75">
        <f>(J16-J15)*(IF(E16=1,1,0)+IF(E16=2,1,0)+IF(E16=5,1,0))</f>
        <v>0</v>
      </c>
      <c r="L16" s="76">
        <f>(J16-J15)*(IF(E16=3,1,0)+IF(E16=4,1,0)+IF(E16=6,1,0)+IF(E16=7,1,0))</f>
        <v>8965</v>
      </c>
      <c r="M16" s="77">
        <v>445345</v>
      </c>
      <c r="N16" s="78">
        <f t="shared" si="2"/>
        <v>1964</v>
      </c>
      <c r="O16" s="79">
        <f t="shared" si="3"/>
        <v>10929</v>
      </c>
      <c r="P16" s="74">
        <v>8577156</v>
      </c>
      <c r="Q16" s="189">
        <f t="shared" si="4"/>
        <v>13118</v>
      </c>
    </row>
    <row r="17" spans="1:19" x14ac:dyDescent="0.25">
      <c r="A17" s="21"/>
      <c r="B17" s="22">
        <v>12</v>
      </c>
      <c r="C17" s="24" t="s">
        <v>50</v>
      </c>
      <c r="D17" s="124">
        <v>0.29166666666666669</v>
      </c>
      <c r="E17" s="103">
        <v>7</v>
      </c>
      <c r="F17" s="109">
        <v>14</v>
      </c>
      <c r="G17" s="110">
        <v>19</v>
      </c>
      <c r="H17" s="111">
        <v>7.2</v>
      </c>
      <c r="I17" s="109">
        <v>7.9</v>
      </c>
      <c r="J17" s="74">
        <v>21304125</v>
      </c>
      <c r="K17" s="75">
        <f t="shared" ref="K17:K36" si="5">(J17-J16)*(IF(E17=1,1,0)+IF(E17=2,1,0)+IF(E17=5,1,0))</f>
        <v>0</v>
      </c>
      <c r="L17" s="76">
        <f t="shared" ref="L17:L36" si="6">(J17-J16)*(IF(E17=3,1,0)+IF(E17=4,1,0)+IF(E17=6,1,0)+IF(E17=7,1,0))</f>
        <v>19616</v>
      </c>
      <c r="M17" s="77">
        <v>447925</v>
      </c>
      <c r="N17" s="78">
        <f t="shared" si="2"/>
        <v>2580</v>
      </c>
      <c r="O17" s="79">
        <f t="shared" si="3"/>
        <v>22196</v>
      </c>
      <c r="P17" s="74">
        <v>8601334</v>
      </c>
      <c r="Q17" s="189">
        <f t="shared" si="4"/>
        <v>24178</v>
      </c>
    </row>
    <row r="18" spans="1:19" x14ac:dyDescent="0.25">
      <c r="A18" s="21"/>
      <c r="B18" s="22">
        <v>13</v>
      </c>
      <c r="C18" s="24" t="s">
        <v>51</v>
      </c>
      <c r="D18" s="124">
        <v>0.29166666666666669</v>
      </c>
      <c r="E18" s="103">
        <v>3</v>
      </c>
      <c r="F18" s="109">
        <v>14</v>
      </c>
      <c r="G18" s="110">
        <v>19</v>
      </c>
      <c r="H18" s="111">
        <v>7.2</v>
      </c>
      <c r="I18" s="109">
        <v>7.8</v>
      </c>
      <c r="J18" s="74">
        <v>21312162</v>
      </c>
      <c r="K18" s="75">
        <f t="shared" si="5"/>
        <v>0</v>
      </c>
      <c r="L18" s="76">
        <f t="shared" si="6"/>
        <v>8037</v>
      </c>
      <c r="M18" s="77">
        <v>451171</v>
      </c>
      <c r="N18" s="78">
        <f t="shared" si="2"/>
        <v>3246</v>
      </c>
      <c r="O18" s="79">
        <f t="shared" si="3"/>
        <v>11283</v>
      </c>
      <c r="P18" s="74">
        <v>8613650</v>
      </c>
      <c r="Q18" s="189">
        <f t="shared" si="4"/>
        <v>12316</v>
      </c>
    </row>
    <row r="19" spans="1:19" x14ac:dyDescent="0.25">
      <c r="A19" s="21"/>
      <c r="B19" s="22">
        <v>14</v>
      </c>
      <c r="C19" s="24" t="s">
        <v>52</v>
      </c>
      <c r="D19" s="124">
        <v>0.29166666666666669</v>
      </c>
      <c r="E19" s="103">
        <v>7</v>
      </c>
      <c r="F19" s="109">
        <v>12</v>
      </c>
      <c r="G19" s="110">
        <v>19</v>
      </c>
      <c r="H19" s="111">
        <v>7.6</v>
      </c>
      <c r="I19" s="109">
        <v>8.4</v>
      </c>
      <c r="J19" s="74">
        <v>21329557</v>
      </c>
      <c r="K19" s="75">
        <f t="shared" si="5"/>
        <v>0</v>
      </c>
      <c r="L19" s="76">
        <f t="shared" si="6"/>
        <v>17395</v>
      </c>
      <c r="M19" s="77">
        <v>455125</v>
      </c>
      <c r="N19" s="78">
        <f t="shared" si="2"/>
        <v>3954</v>
      </c>
      <c r="O19" s="79">
        <f t="shared" si="3"/>
        <v>21349</v>
      </c>
      <c r="P19" s="74">
        <v>8635976</v>
      </c>
      <c r="Q19" s="189">
        <f t="shared" si="4"/>
        <v>22326</v>
      </c>
    </row>
    <row r="20" spans="1:19" x14ac:dyDescent="0.25">
      <c r="A20" s="21"/>
      <c r="B20" s="22">
        <v>15</v>
      </c>
      <c r="C20" s="24" t="s">
        <v>53</v>
      </c>
      <c r="D20" s="124">
        <v>0.29166666666666669</v>
      </c>
      <c r="E20" s="103">
        <v>1</v>
      </c>
      <c r="F20" s="109">
        <v>12</v>
      </c>
      <c r="G20" s="110">
        <v>18</v>
      </c>
      <c r="H20" s="111">
        <v>7.8</v>
      </c>
      <c r="I20" s="109">
        <v>8.1</v>
      </c>
      <c r="J20" s="74">
        <v>21337615</v>
      </c>
      <c r="K20" s="75">
        <f t="shared" si="5"/>
        <v>8058</v>
      </c>
      <c r="L20" s="76">
        <f t="shared" si="6"/>
        <v>0</v>
      </c>
      <c r="M20" s="77">
        <v>458105</v>
      </c>
      <c r="N20" s="78">
        <f t="shared" si="2"/>
        <v>2980</v>
      </c>
      <c r="O20" s="79">
        <f t="shared" si="3"/>
        <v>11038</v>
      </c>
      <c r="P20" s="74">
        <v>8648410</v>
      </c>
      <c r="Q20" s="189">
        <f t="shared" si="4"/>
        <v>12434</v>
      </c>
    </row>
    <row r="21" spans="1:19" x14ac:dyDescent="0.25">
      <c r="A21" s="21"/>
      <c r="B21" s="22">
        <v>16</v>
      </c>
      <c r="C21" s="24" t="s">
        <v>47</v>
      </c>
      <c r="D21" s="124">
        <v>0.29166666666666669</v>
      </c>
      <c r="E21" s="103">
        <v>1</v>
      </c>
      <c r="F21" s="109">
        <v>12</v>
      </c>
      <c r="G21" s="110">
        <v>18</v>
      </c>
      <c r="H21" s="111">
        <v>7.8</v>
      </c>
      <c r="I21" s="109">
        <v>8.1</v>
      </c>
      <c r="J21" s="74">
        <v>21345102</v>
      </c>
      <c r="K21" s="75">
        <f t="shared" si="5"/>
        <v>7487</v>
      </c>
      <c r="L21" s="76">
        <f t="shared" si="6"/>
        <v>0</v>
      </c>
      <c r="M21" s="77">
        <v>461296</v>
      </c>
      <c r="N21" s="78">
        <f t="shared" si="2"/>
        <v>3191</v>
      </c>
      <c r="O21" s="79">
        <f t="shared" si="3"/>
        <v>10678</v>
      </c>
      <c r="P21" s="74">
        <v>8660066</v>
      </c>
      <c r="Q21" s="189">
        <f t="shared" si="4"/>
        <v>11656</v>
      </c>
    </row>
    <row r="22" spans="1:19" x14ac:dyDescent="0.25">
      <c r="A22" s="21"/>
      <c r="B22" s="22">
        <v>17</v>
      </c>
      <c r="C22" s="24" t="s">
        <v>48</v>
      </c>
      <c r="D22" s="124">
        <v>0.29166666666666669</v>
      </c>
      <c r="E22" s="103">
        <v>1</v>
      </c>
      <c r="F22" s="109">
        <v>10</v>
      </c>
      <c r="G22" s="110">
        <v>18</v>
      </c>
      <c r="H22" s="111">
        <v>7.6</v>
      </c>
      <c r="I22" s="109">
        <v>7.9</v>
      </c>
      <c r="J22" s="74">
        <v>21353392</v>
      </c>
      <c r="K22" s="75">
        <f t="shared" si="5"/>
        <v>8290</v>
      </c>
      <c r="L22" s="76">
        <f t="shared" si="6"/>
        <v>0</v>
      </c>
      <c r="M22" s="77">
        <v>464576</v>
      </c>
      <c r="N22" s="78">
        <f t="shared" si="2"/>
        <v>3280</v>
      </c>
      <c r="O22" s="79">
        <f t="shared" si="3"/>
        <v>11570</v>
      </c>
      <c r="P22" s="74">
        <v>8672066</v>
      </c>
      <c r="Q22" s="189">
        <f t="shared" si="4"/>
        <v>12000</v>
      </c>
    </row>
    <row r="23" spans="1:19" x14ac:dyDescent="0.25">
      <c r="A23" s="21"/>
      <c r="B23" s="22">
        <v>18</v>
      </c>
      <c r="C23" s="24" t="s">
        <v>49</v>
      </c>
      <c r="D23" s="124">
        <v>0.29166666666666669</v>
      </c>
      <c r="E23" s="103">
        <v>1</v>
      </c>
      <c r="F23" s="109">
        <v>11</v>
      </c>
      <c r="G23" s="110">
        <v>18</v>
      </c>
      <c r="H23" s="111">
        <v>7.4</v>
      </c>
      <c r="I23" s="109">
        <v>8.1</v>
      </c>
      <c r="J23" s="74">
        <v>21359256</v>
      </c>
      <c r="K23" s="75">
        <f t="shared" si="5"/>
        <v>5864</v>
      </c>
      <c r="L23" s="76">
        <f t="shared" si="6"/>
        <v>0</v>
      </c>
      <c r="M23" s="77">
        <v>467648</v>
      </c>
      <c r="N23" s="78">
        <f t="shared" si="2"/>
        <v>3072</v>
      </c>
      <c r="O23" s="79">
        <f t="shared" si="3"/>
        <v>8936</v>
      </c>
      <c r="P23" s="74">
        <v>8681666</v>
      </c>
      <c r="Q23" s="189">
        <f t="shared" si="4"/>
        <v>9600</v>
      </c>
    </row>
    <row r="24" spans="1:19" x14ac:dyDescent="0.25">
      <c r="A24" s="21"/>
      <c r="B24" s="22">
        <v>19</v>
      </c>
      <c r="C24" s="24" t="s">
        <v>50</v>
      </c>
      <c r="D24" s="124">
        <v>0.29166666666666669</v>
      </c>
      <c r="E24" s="103">
        <v>1</v>
      </c>
      <c r="F24" s="109">
        <v>12</v>
      </c>
      <c r="G24" s="110">
        <v>19</v>
      </c>
      <c r="H24" s="111">
        <v>7.1</v>
      </c>
      <c r="I24" s="109">
        <v>7.9</v>
      </c>
      <c r="J24" s="74">
        <v>21367206</v>
      </c>
      <c r="K24" s="75">
        <v>7950</v>
      </c>
      <c r="L24" s="76">
        <f t="shared" si="6"/>
        <v>0</v>
      </c>
      <c r="M24" s="77">
        <v>470782</v>
      </c>
      <c r="N24" s="78">
        <f t="shared" si="2"/>
        <v>3134</v>
      </c>
      <c r="O24" s="79">
        <f t="shared" si="3"/>
        <v>11084</v>
      </c>
      <c r="P24" s="74">
        <v>8693152</v>
      </c>
      <c r="Q24" s="189">
        <f t="shared" si="4"/>
        <v>11486</v>
      </c>
    </row>
    <row r="25" spans="1:19" x14ac:dyDescent="0.25">
      <c r="A25" s="21"/>
      <c r="B25" s="22">
        <v>20</v>
      </c>
      <c r="C25" s="24" t="s">
        <v>51</v>
      </c>
      <c r="D25" s="124">
        <v>0.29166666666666669</v>
      </c>
      <c r="E25" s="103">
        <v>1</v>
      </c>
      <c r="F25" s="109">
        <v>13</v>
      </c>
      <c r="G25" s="110">
        <v>19</v>
      </c>
      <c r="H25" s="111">
        <v>7</v>
      </c>
      <c r="I25" s="109">
        <v>8.1</v>
      </c>
      <c r="J25" s="74">
        <v>21375094</v>
      </c>
      <c r="K25" s="75">
        <f t="shared" si="5"/>
        <v>7888</v>
      </c>
      <c r="L25" s="76">
        <f t="shared" si="6"/>
        <v>0</v>
      </c>
      <c r="M25" s="77">
        <v>472872</v>
      </c>
      <c r="N25" s="78">
        <f t="shared" si="2"/>
        <v>2090</v>
      </c>
      <c r="O25" s="79">
        <f t="shared" si="3"/>
        <v>9978</v>
      </c>
      <c r="P25" s="74">
        <v>8705086</v>
      </c>
      <c r="Q25" s="189">
        <f t="shared" si="4"/>
        <v>11934</v>
      </c>
    </row>
    <row r="26" spans="1:19" x14ac:dyDescent="0.25">
      <c r="A26" s="21"/>
      <c r="B26" s="22">
        <v>21</v>
      </c>
      <c r="C26" s="24" t="s">
        <v>52</v>
      </c>
      <c r="D26" s="124">
        <v>0.29166666666666669</v>
      </c>
      <c r="E26" s="103">
        <v>1</v>
      </c>
      <c r="F26" s="109">
        <v>12</v>
      </c>
      <c r="G26" s="110">
        <v>19</v>
      </c>
      <c r="H26" s="111">
        <v>7.6</v>
      </c>
      <c r="I26" s="109">
        <v>8.1999999999999993</v>
      </c>
      <c r="J26" s="74">
        <v>21382404</v>
      </c>
      <c r="K26" s="75">
        <f t="shared" si="5"/>
        <v>7310</v>
      </c>
      <c r="L26" s="76">
        <f t="shared" si="6"/>
        <v>0</v>
      </c>
      <c r="M26" s="77">
        <v>475840</v>
      </c>
      <c r="N26" s="78">
        <f t="shared" si="2"/>
        <v>2968</v>
      </c>
      <c r="O26" s="79">
        <f t="shared" si="3"/>
        <v>10278</v>
      </c>
      <c r="P26" s="74">
        <v>8716498</v>
      </c>
      <c r="Q26" s="189">
        <f t="shared" si="4"/>
        <v>11412</v>
      </c>
      <c r="R26" s="157"/>
      <c r="S26" s="157"/>
    </row>
    <row r="27" spans="1:19" x14ac:dyDescent="0.25">
      <c r="A27" s="21"/>
      <c r="B27" s="22">
        <v>22</v>
      </c>
      <c r="C27" s="24" t="s">
        <v>53</v>
      </c>
      <c r="D27" s="124">
        <v>0.29166666666666669</v>
      </c>
      <c r="E27" s="103">
        <v>1</v>
      </c>
      <c r="F27" s="109">
        <v>10</v>
      </c>
      <c r="G27" s="110">
        <v>19</v>
      </c>
      <c r="H27" s="111">
        <v>7.5</v>
      </c>
      <c r="I27" s="109">
        <v>8</v>
      </c>
      <c r="J27" s="74">
        <v>21389702</v>
      </c>
      <c r="K27" s="75">
        <f t="shared" si="5"/>
        <v>7298</v>
      </c>
      <c r="L27" s="76">
        <f t="shared" si="6"/>
        <v>0</v>
      </c>
      <c r="M27" s="77">
        <v>479052</v>
      </c>
      <c r="N27" s="78">
        <f t="shared" si="2"/>
        <v>3212</v>
      </c>
      <c r="O27" s="79">
        <f t="shared" si="3"/>
        <v>10510</v>
      </c>
      <c r="P27" s="74">
        <v>8728084</v>
      </c>
      <c r="Q27" s="189">
        <f t="shared" si="4"/>
        <v>11586</v>
      </c>
      <c r="R27" s="157"/>
      <c r="S27" s="157"/>
    </row>
    <row r="28" spans="1:19" x14ac:dyDescent="0.25">
      <c r="A28" s="21"/>
      <c r="B28" s="22">
        <v>23</v>
      </c>
      <c r="C28" s="24" t="s">
        <v>47</v>
      </c>
      <c r="D28" s="124">
        <v>0.29166666666666669</v>
      </c>
      <c r="E28" s="103">
        <v>3</v>
      </c>
      <c r="F28" s="109">
        <v>12</v>
      </c>
      <c r="G28" s="110">
        <v>18</v>
      </c>
      <c r="H28" s="111">
        <v>7.6</v>
      </c>
      <c r="I28" s="109">
        <v>8</v>
      </c>
      <c r="J28" s="74">
        <v>21396508</v>
      </c>
      <c r="K28" s="75">
        <f t="shared" si="5"/>
        <v>0</v>
      </c>
      <c r="L28" s="76">
        <f t="shared" si="6"/>
        <v>6806</v>
      </c>
      <c r="M28" s="77">
        <v>482188</v>
      </c>
      <c r="N28" s="78">
        <f t="shared" si="2"/>
        <v>3136</v>
      </c>
      <c r="O28" s="79">
        <f t="shared" si="3"/>
        <v>9942</v>
      </c>
      <c r="P28" s="74">
        <v>8738876</v>
      </c>
      <c r="Q28" s="189">
        <f t="shared" si="4"/>
        <v>10792</v>
      </c>
      <c r="R28" s="157"/>
      <c r="S28" s="157"/>
    </row>
    <row r="29" spans="1:19" x14ac:dyDescent="0.25">
      <c r="A29" s="21"/>
      <c r="B29" s="22">
        <v>24</v>
      </c>
      <c r="C29" s="24" t="s">
        <v>48</v>
      </c>
      <c r="D29" s="124">
        <v>0.29166666666666669</v>
      </c>
      <c r="E29" s="103">
        <v>7</v>
      </c>
      <c r="F29" s="109">
        <v>10</v>
      </c>
      <c r="G29" s="110">
        <v>18</v>
      </c>
      <c r="H29" s="111">
        <v>7.9</v>
      </c>
      <c r="I29" s="109">
        <v>8.3000000000000007</v>
      </c>
      <c r="J29" s="74">
        <v>21406564</v>
      </c>
      <c r="K29" s="75">
        <f t="shared" si="5"/>
        <v>0</v>
      </c>
      <c r="L29" s="76">
        <f t="shared" si="6"/>
        <v>10056</v>
      </c>
      <c r="M29" s="77">
        <v>485547</v>
      </c>
      <c r="N29" s="78">
        <f t="shared" si="2"/>
        <v>3359</v>
      </c>
      <c r="O29" s="79">
        <f t="shared" si="3"/>
        <v>13415</v>
      </c>
      <c r="P29" s="74">
        <v>8753202</v>
      </c>
      <c r="Q29" s="189">
        <f t="shared" si="4"/>
        <v>14326</v>
      </c>
      <c r="R29" s="157"/>
      <c r="S29" s="157"/>
    </row>
    <row r="30" spans="1:19" x14ac:dyDescent="0.25">
      <c r="A30" s="21"/>
      <c r="B30" s="22">
        <v>25</v>
      </c>
      <c r="C30" s="24" t="s">
        <v>49</v>
      </c>
      <c r="D30" s="124">
        <v>0.29166666666666669</v>
      </c>
      <c r="E30" s="103">
        <v>1</v>
      </c>
      <c r="F30" s="109">
        <v>9</v>
      </c>
      <c r="G30" s="110">
        <v>19</v>
      </c>
      <c r="H30" s="111">
        <v>7.6</v>
      </c>
      <c r="I30" s="109">
        <v>8.1</v>
      </c>
      <c r="J30" s="74">
        <v>21412783</v>
      </c>
      <c r="K30" s="75">
        <f t="shared" si="5"/>
        <v>6219</v>
      </c>
      <c r="L30" s="76">
        <f t="shared" si="6"/>
        <v>0</v>
      </c>
      <c r="M30" s="77">
        <v>489358</v>
      </c>
      <c r="N30" s="78">
        <v>3811</v>
      </c>
      <c r="O30" s="79">
        <f t="shared" si="3"/>
        <v>10030</v>
      </c>
      <c r="P30" s="74">
        <v>8763118</v>
      </c>
      <c r="Q30" s="189">
        <f t="shared" si="4"/>
        <v>9916</v>
      </c>
      <c r="R30" s="157"/>
      <c r="S30" s="157"/>
    </row>
    <row r="31" spans="1:19" x14ac:dyDescent="0.25">
      <c r="A31" s="21"/>
      <c r="B31" s="22">
        <v>26</v>
      </c>
      <c r="C31" s="24" t="s">
        <v>50</v>
      </c>
      <c r="D31" s="124">
        <v>0.29166666666666669</v>
      </c>
      <c r="E31" s="103">
        <v>3</v>
      </c>
      <c r="F31" s="109">
        <v>12</v>
      </c>
      <c r="G31" s="110">
        <v>18</v>
      </c>
      <c r="H31" s="111">
        <v>7.4</v>
      </c>
      <c r="I31" s="109">
        <v>9.1999999999999993</v>
      </c>
      <c r="J31" s="74">
        <v>21423337</v>
      </c>
      <c r="K31" s="75">
        <f t="shared" si="5"/>
        <v>0</v>
      </c>
      <c r="L31" s="76">
        <f t="shared" si="6"/>
        <v>10554</v>
      </c>
      <c r="M31" s="77">
        <v>492815</v>
      </c>
      <c r="N31" s="78">
        <f t="shared" si="2"/>
        <v>3457</v>
      </c>
      <c r="O31" s="79">
        <f t="shared" si="3"/>
        <v>14011</v>
      </c>
      <c r="P31" s="74">
        <v>8777974</v>
      </c>
      <c r="Q31" s="189">
        <f t="shared" si="4"/>
        <v>14856</v>
      </c>
      <c r="R31" s="157"/>
      <c r="S31" s="157"/>
    </row>
    <row r="32" spans="1:19" x14ac:dyDescent="0.25">
      <c r="A32" s="21"/>
      <c r="B32" s="22">
        <v>27</v>
      </c>
      <c r="C32" s="24" t="s">
        <v>51</v>
      </c>
      <c r="D32" s="124">
        <v>0.29166666666666669</v>
      </c>
      <c r="E32" s="103">
        <v>3</v>
      </c>
      <c r="F32" s="109">
        <v>14</v>
      </c>
      <c r="G32" s="110">
        <v>18</v>
      </c>
      <c r="H32" s="111">
        <v>7.3</v>
      </c>
      <c r="I32" s="109">
        <v>8.3000000000000007</v>
      </c>
      <c r="J32" s="74">
        <v>2142389</v>
      </c>
      <c r="K32" s="75">
        <f t="shared" si="5"/>
        <v>0</v>
      </c>
      <c r="L32" s="76">
        <v>19052</v>
      </c>
      <c r="M32" s="77">
        <v>496315</v>
      </c>
      <c r="N32" s="78">
        <f t="shared" si="2"/>
        <v>3500</v>
      </c>
      <c r="O32" s="79">
        <f t="shared" si="3"/>
        <v>22552</v>
      </c>
      <c r="P32" s="74">
        <v>8801640</v>
      </c>
      <c r="Q32" s="189">
        <f t="shared" si="4"/>
        <v>23666</v>
      </c>
      <c r="R32" s="157"/>
      <c r="S32" s="157"/>
    </row>
    <row r="33" spans="1:19" x14ac:dyDescent="0.25">
      <c r="A33" s="21"/>
      <c r="B33" s="22">
        <v>28</v>
      </c>
      <c r="C33" s="24" t="s">
        <v>52</v>
      </c>
      <c r="D33" s="124">
        <v>0.29166666666666669</v>
      </c>
      <c r="E33" s="103">
        <v>7</v>
      </c>
      <c r="F33" s="109">
        <v>9</v>
      </c>
      <c r="G33" s="110">
        <v>19</v>
      </c>
      <c r="H33" s="111">
        <v>7.4</v>
      </c>
      <c r="I33" s="109">
        <v>9.5</v>
      </c>
      <c r="J33" s="74">
        <v>21460003</v>
      </c>
      <c r="K33" s="75">
        <f t="shared" si="5"/>
        <v>0</v>
      </c>
      <c r="L33" s="76">
        <v>17614</v>
      </c>
      <c r="M33" s="77">
        <v>500124</v>
      </c>
      <c r="N33" s="78">
        <f t="shared" si="2"/>
        <v>3809</v>
      </c>
      <c r="O33" s="79">
        <f t="shared" si="3"/>
        <v>21423</v>
      </c>
      <c r="P33" s="74">
        <v>8824022</v>
      </c>
      <c r="Q33" s="189">
        <f t="shared" si="4"/>
        <v>22382</v>
      </c>
      <c r="R33" s="157"/>
      <c r="S33" s="157"/>
    </row>
    <row r="34" spans="1:19" x14ac:dyDescent="0.25">
      <c r="A34" s="21"/>
      <c r="B34" s="22">
        <v>29</v>
      </c>
      <c r="C34" s="24" t="s">
        <v>53</v>
      </c>
      <c r="D34" s="124">
        <v>0.29166666666666669</v>
      </c>
      <c r="E34" s="103">
        <v>1</v>
      </c>
      <c r="F34" s="109">
        <v>12</v>
      </c>
      <c r="G34" s="110">
        <v>19</v>
      </c>
      <c r="H34" s="111">
        <v>7.6</v>
      </c>
      <c r="I34" s="109">
        <v>7.9</v>
      </c>
      <c r="J34" s="74">
        <v>21467319</v>
      </c>
      <c r="K34" s="75">
        <f t="shared" si="5"/>
        <v>7316</v>
      </c>
      <c r="L34" s="76">
        <f t="shared" si="6"/>
        <v>0</v>
      </c>
      <c r="M34" s="77">
        <v>503759</v>
      </c>
      <c r="N34" s="78">
        <f t="shared" si="2"/>
        <v>3635</v>
      </c>
      <c r="O34" s="79">
        <f t="shared" si="3"/>
        <v>10951</v>
      </c>
      <c r="P34" s="74">
        <v>8835518</v>
      </c>
      <c r="Q34" s="189">
        <f t="shared" si="4"/>
        <v>11496</v>
      </c>
      <c r="R34" s="157"/>
      <c r="S34" s="157"/>
    </row>
    <row r="35" spans="1:19" x14ac:dyDescent="0.25">
      <c r="A35" s="21"/>
      <c r="B35" s="22">
        <v>30</v>
      </c>
      <c r="C35" s="24" t="s">
        <v>47</v>
      </c>
      <c r="D35" s="124">
        <v>0.29166666666666669</v>
      </c>
      <c r="E35" s="103">
        <v>1</v>
      </c>
      <c r="F35" s="109">
        <v>16</v>
      </c>
      <c r="G35" s="110">
        <v>19</v>
      </c>
      <c r="H35" s="111">
        <v>7.8</v>
      </c>
      <c r="I35" s="109">
        <v>8.1</v>
      </c>
      <c r="J35" s="74">
        <v>21474197</v>
      </c>
      <c r="K35" s="75">
        <f t="shared" si="5"/>
        <v>6878</v>
      </c>
      <c r="L35" s="76">
        <f t="shared" si="6"/>
        <v>0</v>
      </c>
      <c r="M35" s="77">
        <v>507195</v>
      </c>
      <c r="N35" s="78">
        <f t="shared" si="2"/>
        <v>3436</v>
      </c>
      <c r="O35" s="79">
        <f t="shared" si="3"/>
        <v>10314</v>
      </c>
      <c r="P35" s="74">
        <v>8846314</v>
      </c>
      <c r="Q35" s="189">
        <f t="shared" si="4"/>
        <v>10796</v>
      </c>
      <c r="R35" s="157"/>
      <c r="S35" s="157"/>
    </row>
    <row r="36" spans="1:19" x14ac:dyDescent="0.25">
      <c r="A36" s="21"/>
      <c r="B36" s="22">
        <v>31</v>
      </c>
      <c r="C36" s="24" t="s">
        <v>48</v>
      </c>
      <c r="D36" s="124">
        <v>0.29166666666666669</v>
      </c>
      <c r="E36" s="103">
        <v>1</v>
      </c>
      <c r="F36" s="109">
        <v>14</v>
      </c>
      <c r="G36" s="110">
        <v>18</v>
      </c>
      <c r="H36" s="111">
        <v>7.7</v>
      </c>
      <c r="I36" s="109">
        <v>8.1999999999999993</v>
      </c>
      <c r="J36" s="74">
        <v>21480312</v>
      </c>
      <c r="K36" s="75">
        <f t="shared" si="5"/>
        <v>6115</v>
      </c>
      <c r="L36" s="76">
        <f t="shared" si="6"/>
        <v>0</v>
      </c>
      <c r="M36" s="77">
        <v>510515</v>
      </c>
      <c r="N36" s="78">
        <f t="shared" si="2"/>
        <v>3320</v>
      </c>
      <c r="O36" s="79">
        <f t="shared" si="3"/>
        <v>9435</v>
      </c>
      <c r="P36" s="74">
        <v>8856196</v>
      </c>
      <c r="Q36" s="189">
        <f t="shared" si="4"/>
        <v>9882</v>
      </c>
      <c r="R36" s="157"/>
      <c r="S36" s="157"/>
    </row>
    <row r="37" spans="1:19" s="157" customFormat="1" ht="13.5" thickBot="1" x14ac:dyDescent="0.25">
      <c r="A37" s="122"/>
      <c r="B37" s="80"/>
      <c r="C37" s="105"/>
      <c r="D37" s="105"/>
      <c r="E37" s="104"/>
      <c r="F37" s="112"/>
      <c r="G37" s="113"/>
      <c r="H37" s="114"/>
      <c r="I37" s="112"/>
      <c r="J37" s="80" t="s">
        <v>45</v>
      </c>
      <c r="K37" s="81"/>
      <c r="L37" s="158"/>
      <c r="M37" s="82"/>
      <c r="N37" s="78"/>
      <c r="O37" s="84"/>
      <c r="P37" s="80"/>
      <c r="Q37" s="190"/>
    </row>
    <row r="38" spans="1:19" ht="18.75" thickBot="1" x14ac:dyDescent="0.3">
      <c r="A38" s="18" t="s">
        <v>22</v>
      </c>
      <c r="B38" s="139"/>
      <c r="C38" s="100"/>
      <c r="D38" s="100"/>
      <c r="E38" s="100"/>
      <c r="F38" s="58"/>
      <c r="G38" s="59"/>
      <c r="H38" s="60"/>
      <c r="I38" s="61"/>
      <c r="J38" s="68"/>
      <c r="K38" s="69">
        <f>SUM(K6:K36)</f>
        <v>110347</v>
      </c>
      <c r="L38" s="70">
        <f>SUM(L6:L36)</f>
        <v>237517</v>
      </c>
      <c r="M38" s="68"/>
      <c r="N38" s="70">
        <f>SUM(N6:N36)</f>
        <v>104501</v>
      </c>
      <c r="O38" s="85">
        <f>SUM(O6:O36)</f>
        <v>452365</v>
      </c>
      <c r="P38" s="68"/>
      <c r="Q38" s="188">
        <f>SUM(Q6:Q36)</f>
        <v>483877</v>
      </c>
    </row>
    <row r="39" spans="1:19" ht="18.75" thickBot="1" x14ac:dyDescent="0.3">
      <c r="A39" s="17" t="s">
        <v>29</v>
      </c>
      <c r="B39" s="140"/>
      <c r="C39" s="98"/>
      <c r="D39" s="98"/>
      <c r="E39" s="98"/>
      <c r="F39" s="62">
        <f>MIN(F6:F36)</f>
        <v>9</v>
      </c>
      <c r="G39" s="63">
        <f>MIN(G6:G36)</f>
        <v>17</v>
      </c>
      <c r="H39" s="64">
        <f>MIN(H6:H36)</f>
        <v>7</v>
      </c>
      <c r="I39" s="64">
        <f>MIN(I6:I36)</f>
        <v>7.8</v>
      </c>
      <c r="J39" s="74"/>
      <c r="K39" s="75"/>
      <c r="L39" s="76"/>
      <c r="M39" s="74"/>
      <c r="N39" s="86">
        <f>MIN(N6:N36)</f>
        <v>1964</v>
      </c>
      <c r="O39" s="87">
        <f>MIN(O6:O36)</f>
        <v>8936</v>
      </c>
      <c r="P39" s="88"/>
      <c r="Q39" s="191">
        <f>MIN(Q6:Q36)</f>
        <v>9600</v>
      </c>
    </row>
    <row r="40" spans="1:19" ht="18.75" thickBot="1" x14ac:dyDescent="0.3">
      <c r="A40" s="17" t="s">
        <v>30</v>
      </c>
      <c r="B40" s="140"/>
      <c r="C40" s="98"/>
      <c r="D40" s="98"/>
      <c r="E40" s="98"/>
      <c r="F40" s="62">
        <f>MAX(F6:F36)</f>
        <v>18</v>
      </c>
      <c r="G40" s="63">
        <f>MAX(G6:G36)</f>
        <v>19</v>
      </c>
      <c r="H40" s="64">
        <f>MAX(H6:H36)</f>
        <v>7.9</v>
      </c>
      <c r="I40" s="64">
        <f>MAX(I6:I36)</f>
        <v>9.5</v>
      </c>
      <c r="J40" s="74"/>
      <c r="K40" s="75"/>
      <c r="L40" s="76"/>
      <c r="M40" s="74"/>
      <c r="N40" s="86">
        <f>MAX(N6:N36)</f>
        <v>4573</v>
      </c>
      <c r="O40" s="87">
        <f>MAX(O6:O36)</f>
        <v>26416</v>
      </c>
      <c r="P40" s="88"/>
      <c r="Q40" s="191">
        <f>MAX(Q6:Q36)</f>
        <v>28906</v>
      </c>
    </row>
    <row r="41" spans="1:19" ht="18.75" thickBot="1" x14ac:dyDescent="0.3">
      <c r="A41" s="17" t="s">
        <v>23</v>
      </c>
      <c r="B41" s="19"/>
      <c r="C41" s="99"/>
      <c r="D41" s="99"/>
      <c r="E41" s="99"/>
      <c r="F41" s="65">
        <f>SUM(F6:F36)/COUNT(E6:E36)</f>
        <v>13.35483870967742</v>
      </c>
      <c r="G41" s="66">
        <f>SUM(G6:G36)/COUNT(E6:E36)</f>
        <v>18.322580645161292</v>
      </c>
      <c r="H41" s="67">
        <f>SUM(H6:H36)/COUNT(E6:E36)</f>
        <v>7.4999999999999991</v>
      </c>
      <c r="I41" s="67">
        <f>SUM(I6:I36)/COUNT(E6:E36)</f>
        <v>8.1129032258064502</v>
      </c>
      <c r="J41" s="89"/>
      <c r="K41" s="90"/>
      <c r="L41" s="91"/>
      <c r="M41" s="89"/>
      <c r="N41" s="92">
        <f>SUM(N6:N36)/COUNT(E6:E36)</f>
        <v>3371</v>
      </c>
      <c r="O41" s="93">
        <f>SUM(O6:O36)/COUNT(E6:E36)</f>
        <v>14592.41935483871</v>
      </c>
      <c r="P41" s="94"/>
      <c r="Q41" s="192">
        <f>SUM(Q6:Q36)/COUNT(E6:E36)</f>
        <v>15608.935483870968</v>
      </c>
    </row>
    <row r="42" spans="1:19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93"/>
    </row>
    <row r="43" spans="1:19" x14ac:dyDescent="0.25">
      <c r="A43" s="21"/>
      <c r="B43" s="11"/>
      <c r="C43" s="11" t="s">
        <v>24</v>
      </c>
      <c r="D43" s="11"/>
      <c r="E43" s="3">
        <f>SUM(M50:M80)</f>
        <v>16</v>
      </c>
      <c r="F43" s="11"/>
      <c r="G43" s="11"/>
      <c r="H43" s="11"/>
      <c r="I43" s="11"/>
      <c r="J43" s="11" t="s">
        <v>25</v>
      </c>
      <c r="K43" s="53">
        <f>SUM(J50:J80)</f>
        <v>15</v>
      </c>
      <c r="L43" s="11"/>
      <c r="M43" s="11"/>
      <c r="N43" s="11"/>
      <c r="O43" s="11"/>
      <c r="P43" s="11"/>
      <c r="Q43" s="193"/>
    </row>
    <row r="44" spans="1:19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93"/>
    </row>
    <row r="45" spans="1:19" x14ac:dyDescent="0.25">
      <c r="A45" s="21"/>
      <c r="B45" s="11"/>
      <c r="C45" s="3" t="s">
        <v>26</v>
      </c>
      <c r="D45" s="163">
        <f>O45-K45</f>
        <v>125509.26666666666</v>
      </c>
      <c r="E45" s="164"/>
      <c r="F45" s="164"/>
      <c r="G45" s="11" t="s">
        <v>15</v>
      </c>
      <c r="H45" s="11"/>
      <c r="I45" s="11"/>
      <c r="J45" s="3" t="s">
        <v>37</v>
      </c>
      <c r="K45" s="132">
        <f>(SUM(H50:I80)/(K43))*(K43+E43)</f>
        <v>326855.73333333334</v>
      </c>
      <c r="L45" s="11" t="s">
        <v>15</v>
      </c>
      <c r="M45" s="3" t="s">
        <v>38</v>
      </c>
      <c r="N45" s="3"/>
      <c r="O45" s="165">
        <f>O38</f>
        <v>452365</v>
      </c>
      <c r="P45" s="165"/>
      <c r="Q45" s="193" t="s">
        <v>15</v>
      </c>
    </row>
    <row r="46" spans="1:19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194"/>
    </row>
    <row r="49" spans="8:16" x14ac:dyDescent="0.25">
      <c r="J49" s="97" t="s">
        <v>39</v>
      </c>
      <c r="L49" s="96"/>
      <c r="M49" s="96" t="s">
        <v>40</v>
      </c>
      <c r="O49" s="1">
        <f>SUM(H50:I80)</f>
        <v>158156</v>
      </c>
      <c r="P49" s="1" t="s">
        <v>41</v>
      </c>
    </row>
    <row r="50" spans="8:16" x14ac:dyDescent="0.25">
      <c r="H50" s="172">
        <f>J50*O6</f>
        <v>0</v>
      </c>
      <c r="I50" s="172"/>
      <c r="J50" s="95">
        <f>IF(K50&gt;0,1,0)</f>
        <v>0</v>
      </c>
      <c r="K50" s="95">
        <f>K6</f>
        <v>0</v>
      </c>
      <c r="L50" s="95">
        <f>L6</f>
        <v>17319</v>
      </c>
      <c r="M50" s="95">
        <f>IF(L50&gt;0,1,0)</f>
        <v>1</v>
      </c>
      <c r="O50" s="126">
        <f>O49/K43</f>
        <v>10543.733333333334</v>
      </c>
      <c r="P50" s="1" t="s">
        <v>42</v>
      </c>
    </row>
    <row r="51" spans="8:16" x14ac:dyDescent="0.25">
      <c r="H51" s="172">
        <f t="shared" ref="H51:H80" si="7">J51*O7</f>
        <v>0</v>
      </c>
      <c r="I51" s="172"/>
      <c r="J51" s="95">
        <f t="shared" ref="J51:J80" si="8">IF(K51&gt;0,1,0)</f>
        <v>0</v>
      </c>
      <c r="K51" s="95">
        <f t="shared" ref="K51:L66" si="9">K7</f>
        <v>0</v>
      </c>
      <c r="L51" s="95">
        <f t="shared" si="9"/>
        <v>14100</v>
      </c>
      <c r="M51" s="95">
        <f t="shared" ref="M51:M80" si="10">IF(L51&gt;0,1,0)</f>
        <v>1</v>
      </c>
      <c r="O51" s="126">
        <f>O50*(K43+E43)</f>
        <v>326855.73333333334</v>
      </c>
      <c r="P51" s="1" t="s">
        <v>43</v>
      </c>
    </row>
    <row r="52" spans="8:16" x14ac:dyDescent="0.25">
      <c r="H52" s="172">
        <f t="shared" si="7"/>
        <v>0</v>
      </c>
      <c r="I52" s="172"/>
      <c r="J52" s="95">
        <f t="shared" si="8"/>
        <v>0</v>
      </c>
      <c r="K52" s="95">
        <f t="shared" si="9"/>
        <v>0</v>
      </c>
      <c r="L52" s="95">
        <f t="shared" si="9"/>
        <v>15521</v>
      </c>
      <c r="M52" s="95">
        <f t="shared" si="10"/>
        <v>1</v>
      </c>
    </row>
    <row r="53" spans="8:16" x14ac:dyDescent="0.25">
      <c r="H53" s="172">
        <f t="shared" si="7"/>
        <v>0</v>
      </c>
      <c r="I53" s="172"/>
      <c r="J53" s="95">
        <f t="shared" si="8"/>
        <v>0</v>
      </c>
      <c r="K53" s="95">
        <f t="shared" si="9"/>
        <v>0</v>
      </c>
      <c r="L53" s="95">
        <f t="shared" si="9"/>
        <v>12579</v>
      </c>
      <c r="M53" s="95">
        <f t="shared" si="10"/>
        <v>1</v>
      </c>
    </row>
    <row r="54" spans="8:16" x14ac:dyDescent="0.25">
      <c r="H54" s="172">
        <f t="shared" si="7"/>
        <v>0</v>
      </c>
      <c r="I54" s="172"/>
      <c r="J54" s="95">
        <f t="shared" si="8"/>
        <v>0</v>
      </c>
      <c r="K54" s="95">
        <f t="shared" si="9"/>
        <v>0</v>
      </c>
      <c r="L54" s="95">
        <f t="shared" si="9"/>
        <v>19649</v>
      </c>
      <c r="M54" s="95">
        <f t="shared" si="10"/>
        <v>1</v>
      </c>
    </row>
    <row r="55" spans="8:16" x14ac:dyDescent="0.25">
      <c r="H55" s="172">
        <f t="shared" si="7"/>
        <v>0</v>
      </c>
      <c r="I55" s="172"/>
      <c r="J55" s="95">
        <f t="shared" si="8"/>
        <v>0</v>
      </c>
      <c r="K55" s="95">
        <f t="shared" si="9"/>
        <v>0</v>
      </c>
      <c r="L55" s="95">
        <f t="shared" si="9"/>
        <v>22815</v>
      </c>
      <c r="M55" s="95">
        <f t="shared" si="10"/>
        <v>1</v>
      </c>
    </row>
    <row r="56" spans="8:16" x14ac:dyDescent="0.25">
      <c r="H56" s="172">
        <f t="shared" si="7"/>
        <v>0</v>
      </c>
      <c r="I56" s="172"/>
      <c r="J56" s="95">
        <f t="shared" si="8"/>
        <v>0</v>
      </c>
      <c r="K56" s="95">
        <f t="shared" si="9"/>
        <v>0</v>
      </c>
      <c r="L56" s="95">
        <f t="shared" si="9"/>
        <v>17439</v>
      </c>
      <c r="M56" s="95">
        <f t="shared" si="10"/>
        <v>1</v>
      </c>
    </row>
    <row r="57" spans="8:16" x14ac:dyDescent="0.25">
      <c r="H57" s="172">
        <f t="shared" si="7"/>
        <v>11313</v>
      </c>
      <c r="I57" s="172"/>
      <c r="J57" s="95">
        <f t="shared" si="8"/>
        <v>1</v>
      </c>
      <c r="K57" s="95">
        <f t="shared" si="9"/>
        <v>8577</v>
      </c>
      <c r="L57" s="95">
        <f t="shared" si="9"/>
        <v>0</v>
      </c>
      <c r="M57" s="95">
        <f t="shared" si="10"/>
        <v>0</v>
      </c>
    </row>
    <row r="58" spans="8:16" x14ac:dyDescent="0.25">
      <c r="H58" s="172">
        <f t="shared" si="7"/>
        <v>11838</v>
      </c>
      <c r="I58" s="172"/>
      <c r="J58" s="95">
        <f t="shared" si="8"/>
        <v>1</v>
      </c>
      <c r="K58" s="95">
        <f t="shared" si="9"/>
        <v>8423</v>
      </c>
      <c r="L58" s="95">
        <f t="shared" si="9"/>
        <v>0</v>
      </c>
      <c r="M58" s="95">
        <f t="shared" si="10"/>
        <v>0</v>
      </c>
    </row>
    <row r="59" spans="8:16" x14ac:dyDescent="0.25">
      <c r="H59" s="172">
        <f t="shared" si="7"/>
        <v>10203</v>
      </c>
      <c r="I59" s="172"/>
      <c r="J59" s="95">
        <f t="shared" si="8"/>
        <v>1</v>
      </c>
      <c r="K59" s="95">
        <f t="shared" si="9"/>
        <v>6674</v>
      </c>
      <c r="L59" s="95">
        <f t="shared" si="9"/>
        <v>0</v>
      </c>
      <c r="M59" s="95">
        <f t="shared" si="10"/>
        <v>0</v>
      </c>
    </row>
    <row r="60" spans="8:16" x14ac:dyDescent="0.25">
      <c r="H60" s="172">
        <f t="shared" si="7"/>
        <v>0</v>
      </c>
      <c r="I60" s="172"/>
      <c r="J60" s="95">
        <f t="shared" si="8"/>
        <v>0</v>
      </c>
      <c r="K60" s="95">
        <f t="shared" si="9"/>
        <v>0</v>
      </c>
      <c r="L60" s="95">
        <f t="shared" si="9"/>
        <v>8965</v>
      </c>
      <c r="M60" s="95">
        <f t="shared" si="10"/>
        <v>1</v>
      </c>
    </row>
    <row r="61" spans="8:16" x14ac:dyDescent="0.25">
      <c r="H61" s="172">
        <f t="shared" si="7"/>
        <v>0</v>
      </c>
      <c r="I61" s="172"/>
      <c r="J61" s="95">
        <f t="shared" si="8"/>
        <v>0</v>
      </c>
      <c r="K61" s="95">
        <f t="shared" si="9"/>
        <v>0</v>
      </c>
      <c r="L61" s="95">
        <f t="shared" si="9"/>
        <v>19616</v>
      </c>
      <c r="M61" s="95">
        <f t="shared" si="10"/>
        <v>1</v>
      </c>
    </row>
    <row r="62" spans="8:16" x14ac:dyDescent="0.25">
      <c r="H62" s="172">
        <f t="shared" si="7"/>
        <v>0</v>
      </c>
      <c r="I62" s="172"/>
      <c r="J62" s="95">
        <f t="shared" si="8"/>
        <v>0</v>
      </c>
      <c r="K62" s="95">
        <f t="shared" si="9"/>
        <v>0</v>
      </c>
      <c r="L62" s="95">
        <f t="shared" si="9"/>
        <v>8037</v>
      </c>
      <c r="M62" s="95">
        <f t="shared" si="10"/>
        <v>1</v>
      </c>
    </row>
    <row r="63" spans="8:16" x14ac:dyDescent="0.25">
      <c r="H63" s="172">
        <f t="shared" si="7"/>
        <v>0</v>
      </c>
      <c r="I63" s="172"/>
      <c r="J63" s="95">
        <f t="shared" si="8"/>
        <v>0</v>
      </c>
      <c r="K63" s="95">
        <f t="shared" si="9"/>
        <v>0</v>
      </c>
      <c r="L63" s="95">
        <f t="shared" si="9"/>
        <v>17395</v>
      </c>
      <c r="M63" s="95">
        <f t="shared" si="10"/>
        <v>1</v>
      </c>
    </row>
    <row r="64" spans="8:16" x14ac:dyDescent="0.25">
      <c r="H64" s="172">
        <f t="shared" si="7"/>
        <v>11038</v>
      </c>
      <c r="I64" s="172"/>
      <c r="J64" s="95">
        <f t="shared" si="8"/>
        <v>1</v>
      </c>
      <c r="K64" s="95">
        <f t="shared" si="9"/>
        <v>8058</v>
      </c>
      <c r="L64" s="95">
        <f t="shared" si="9"/>
        <v>0</v>
      </c>
      <c r="M64" s="95">
        <f t="shared" si="10"/>
        <v>0</v>
      </c>
    </row>
    <row r="65" spans="8:13" x14ac:dyDescent="0.25">
      <c r="H65" s="172">
        <f t="shared" si="7"/>
        <v>10678</v>
      </c>
      <c r="I65" s="172"/>
      <c r="J65" s="95">
        <f t="shared" si="8"/>
        <v>1</v>
      </c>
      <c r="K65" s="95">
        <f t="shared" si="9"/>
        <v>7487</v>
      </c>
      <c r="L65" s="95">
        <f t="shared" si="9"/>
        <v>0</v>
      </c>
      <c r="M65" s="95">
        <f t="shared" si="10"/>
        <v>0</v>
      </c>
    </row>
    <row r="66" spans="8:13" x14ac:dyDescent="0.25">
      <c r="H66" s="172">
        <f t="shared" si="7"/>
        <v>11570</v>
      </c>
      <c r="I66" s="172"/>
      <c r="J66" s="95">
        <f t="shared" si="8"/>
        <v>1</v>
      </c>
      <c r="K66" s="95">
        <f t="shared" si="9"/>
        <v>8290</v>
      </c>
      <c r="L66" s="95">
        <f t="shared" si="9"/>
        <v>0</v>
      </c>
      <c r="M66" s="95">
        <f t="shared" si="10"/>
        <v>0</v>
      </c>
    </row>
    <row r="67" spans="8:13" x14ac:dyDescent="0.25">
      <c r="H67" s="172">
        <f t="shared" si="7"/>
        <v>8936</v>
      </c>
      <c r="I67" s="172"/>
      <c r="J67" s="95">
        <f t="shared" si="8"/>
        <v>1</v>
      </c>
      <c r="K67" s="95">
        <f t="shared" ref="K67:L80" si="11">K23</f>
        <v>5864</v>
      </c>
      <c r="L67" s="95">
        <f t="shared" si="11"/>
        <v>0</v>
      </c>
      <c r="M67" s="95">
        <f t="shared" si="10"/>
        <v>0</v>
      </c>
    </row>
    <row r="68" spans="8:13" x14ac:dyDescent="0.25">
      <c r="H68" s="172">
        <f t="shared" si="7"/>
        <v>11084</v>
      </c>
      <c r="I68" s="172"/>
      <c r="J68" s="95">
        <f t="shared" si="8"/>
        <v>1</v>
      </c>
      <c r="K68" s="95">
        <f t="shared" si="11"/>
        <v>7950</v>
      </c>
      <c r="L68" s="95">
        <f t="shared" si="11"/>
        <v>0</v>
      </c>
      <c r="M68" s="95">
        <f t="shared" si="10"/>
        <v>0</v>
      </c>
    </row>
    <row r="69" spans="8:13" x14ac:dyDescent="0.25">
      <c r="H69" s="172">
        <f t="shared" si="7"/>
        <v>9978</v>
      </c>
      <c r="I69" s="172"/>
      <c r="J69" s="95">
        <f t="shared" si="8"/>
        <v>1</v>
      </c>
      <c r="K69" s="95">
        <f t="shared" si="11"/>
        <v>7888</v>
      </c>
      <c r="L69" s="95">
        <f t="shared" si="11"/>
        <v>0</v>
      </c>
      <c r="M69" s="95">
        <f t="shared" si="10"/>
        <v>0</v>
      </c>
    </row>
    <row r="70" spans="8:13" x14ac:dyDescent="0.25">
      <c r="H70" s="172">
        <f t="shared" si="7"/>
        <v>10278</v>
      </c>
      <c r="I70" s="172"/>
      <c r="J70" s="95">
        <f t="shared" si="8"/>
        <v>1</v>
      </c>
      <c r="K70" s="95">
        <f t="shared" si="11"/>
        <v>7310</v>
      </c>
      <c r="L70" s="95">
        <f t="shared" si="11"/>
        <v>0</v>
      </c>
      <c r="M70" s="95">
        <f t="shared" si="10"/>
        <v>0</v>
      </c>
    </row>
    <row r="71" spans="8:13" x14ac:dyDescent="0.25">
      <c r="H71" s="172">
        <f t="shared" si="7"/>
        <v>10510</v>
      </c>
      <c r="I71" s="172"/>
      <c r="J71" s="95">
        <f t="shared" si="8"/>
        <v>1</v>
      </c>
      <c r="K71" s="95">
        <f t="shared" si="11"/>
        <v>7298</v>
      </c>
      <c r="L71" s="95">
        <f t="shared" si="11"/>
        <v>0</v>
      </c>
      <c r="M71" s="95">
        <f t="shared" si="10"/>
        <v>0</v>
      </c>
    </row>
    <row r="72" spans="8:13" x14ac:dyDescent="0.25">
      <c r="H72" s="172">
        <f t="shared" si="7"/>
        <v>0</v>
      </c>
      <c r="I72" s="172"/>
      <c r="J72" s="95">
        <f t="shared" si="8"/>
        <v>0</v>
      </c>
      <c r="K72" s="95">
        <f t="shared" si="11"/>
        <v>0</v>
      </c>
      <c r="L72" s="95">
        <f t="shared" si="11"/>
        <v>6806</v>
      </c>
      <c r="M72" s="95">
        <f t="shared" si="10"/>
        <v>1</v>
      </c>
    </row>
    <row r="73" spans="8:13" x14ac:dyDescent="0.25">
      <c r="H73" s="172">
        <f t="shared" si="7"/>
        <v>0</v>
      </c>
      <c r="I73" s="172"/>
      <c r="J73" s="95">
        <f t="shared" si="8"/>
        <v>0</v>
      </c>
      <c r="K73" s="95">
        <f t="shared" si="11"/>
        <v>0</v>
      </c>
      <c r="L73" s="95">
        <f t="shared" si="11"/>
        <v>10056</v>
      </c>
      <c r="M73" s="95">
        <f t="shared" si="10"/>
        <v>1</v>
      </c>
    </row>
    <row r="74" spans="8:13" x14ac:dyDescent="0.25">
      <c r="H74" s="172">
        <f t="shared" si="7"/>
        <v>10030</v>
      </c>
      <c r="I74" s="172"/>
      <c r="J74" s="95">
        <f t="shared" si="8"/>
        <v>1</v>
      </c>
      <c r="K74" s="95">
        <f t="shared" si="11"/>
        <v>6219</v>
      </c>
      <c r="L74" s="95">
        <f t="shared" si="11"/>
        <v>0</v>
      </c>
      <c r="M74" s="95">
        <f t="shared" si="10"/>
        <v>0</v>
      </c>
    </row>
    <row r="75" spans="8:13" x14ac:dyDescent="0.25">
      <c r="H75" s="172">
        <f t="shared" si="7"/>
        <v>0</v>
      </c>
      <c r="I75" s="172"/>
      <c r="J75" s="95">
        <f t="shared" si="8"/>
        <v>0</v>
      </c>
      <c r="K75" s="95">
        <f t="shared" si="11"/>
        <v>0</v>
      </c>
      <c r="L75" s="95">
        <f t="shared" si="11"/>
        <v>10554</v>
      </c>
      <c r="M75" s="95">
        <f t="shared" si="10"/>
        <v>1</v>
      </c>
    </row>
    <row r="76" spans="8:13" x14ac:dyDescent="0.25">
      <c r="H76" s="172">
        <f t="shared" si="7"/>
        <v>0</v>
      </c>
      <c r="I76" s="172"/>
      <c r="J76" s="95">
        <f t="shared" si="8"/>
        <v>0</v>
      </c>
      <c r="K76" s="95">
        <f t="shared" si="11"/>
        <v>0</v>
      </c>
      <c r="L76" s="95">
        <f t="shared" si="11"/>
        <v>19052</v>
      </c>
      <c r="M76" s="95">
        <f t="shared" si="10"/>
        <v>1</v>
      </c>
    </row>
    <row r="77" spans="8:13" x14ac:dyDescent="0.25">
      <c r="H77" s="172">
        <f t="shared" si="7"/>
        <v>0</v>
      </c>
      <c r="I77" s="172"/>
      <c r="J77" s="95">
        <f t="shared" si="8"/>
        <v>0</v>
      </c>
      <c r="K77" s="95">
        <f t="shared" si="11"/>
        <v>0</v>
      </c>
      <c r="L77" s="95">
        <f t="shared" si="11"/>
        <v>17614</v>
      </c>
      <c r="M77" s="95">
        <f t="shared" si="10"/>
        <v>1</v>
      </c>
    </row>
    <row r="78" spans="8:13" x14ac:dyDescent="0.25">
      <c r="H78" s="172">
        <f t="shared" si="7"/>
        <v>10951</v>
      </c>
      <c r="I78" s="172"/>
      <c r="J78" s="95">
        <f t="shared" si="8"/>
        <v>1</v>
      </c>
      <c r="K78" s="95">
        <f t="shared" si="11"/>
        <v>7316</v>
      </c>
      <c r="L78" s="95">
        <f t="shared" si="11"/>
        <v>0</v>
      </c>
      <c r="M78" s="95">
        <f t="shared" si="10"/>
        <v>0</v>
      </c>
    </row>
    <row r="79" spans="8:13" x14ac:dyDescent="0.25">
      <c r="H79" s="172">
        <f t="shared" si="7"/>
        <v>10314</v>
      </c>
      <c r="I79" s="172"/>
      <c r="J79" s="95">
        <f t="shared" si="8"/>
        <v>1</v>
      </c>
      <c r="K79" s="95">
        <f t="shared" si="11"/>
        <v>6878</v>
      </c>
      <c r="L79" s="95">
        <f t="shared" si="11"/>
        <v>0</v>
      </c>
      <c r="M79" s="95">
        <f t="shared" si="10"/>
        <v>0</v>
      </c>
    </row>
    <row r="80" spans="8:13" x14ac:dyDescent="0.25">
      <c r="H80" s="172">
        <f t="shared" si="7"/>
        <v>9435</v>
      </c>
      <c r="I80" s="172"/>
      <c r="J80" s="95">
        <f t="shared" si="8"/>
        <v>1</v>
      </c>
      <c r="K80" s="95">
        <f t="shared" si="11"/>
        <v>6115</v>
      </c>
      <c r="L80" s="95">
        <f t="shared" si="11"/>
        <v>0</v>
      </c>
      <c r="M80" s="95">
        <f t="shared" si="10"/>
        <v>0</v>
      </c>
    </row>
    <row r="81" spans="10:13" x14ac:dyDescent="0.25">
      <c r="J81" s="95"/>
      <c r="K81" s="95"/>
      <c r="L81" s="95"/>
      <c r="M81" s="95"/>
    </row>
    <row r="82" spans="10:13" x14ac:dyDescent="0.25">
      <c r="J82" s="95"/>
      <c r="K82" s="95"/>
      <c r="L82" s="95"/>
      <c r="M82" s="95"/>
    </row>
    <row r="83" spans="10:13" x14ac:dyDescent="0.25">
      <c r="J83" s="95"/>
      <c r="K83" s="95"/>
      <c r="L83" s="95"/>
      <c r="M83" s="95"/>
    </row>
  </sheetData>
  <customSheetViews>
    <customSheetView guid="{B6ED9F5D-61BD-40D6-902A-409318D15853}" scale="75" showRuler="0">
      <selection activeCell="G2" sqref="G2:L2"/>
      <pageMargins left="0.78740157499999996" right="0.78740157499999996" top="0.984251969" bottom="0.984251969" header="0.4921259845" footer="0.4921259845"/>
      <pageSetup paperSize="9" orientation="portrait" horizontalDpi="4294967293" verticalDpi="0" r:id="rId1"/>
      <headerFooter alignWithMargins="0"/>
    </customSheetView>
  </customSheetViews>
  <mergeCells count="36">
    <mergeCell ref="H75:I75"/>
    <mergeCell ref="H80:I80"/>
    <mergeCell ref="H76:I76"/>
    <mergeCell ref="H77:I77"/>
    <mergeCell ref="H78:I78"/>
    <mergeCell ref="H79:I79"/>
    <mergeCell ref="H51:I51"/>
    <mergeCell ref="H52:I52"/>
    <mergeCell ref="H67:I67"/>
    <mergeCell ref="H60:I60"/>
    <mergeCell ref="H61:I61"/>
    <mergeCell ref="H53:I53"/>
    <mergeCell ref="H56:I56"/>
    <mergeCell ref="H57:I57"/>
    <mergeCell ref="H59:I59"/>
    <mergeCell ref="H54:I54"/>
    <mergeCell ref="H55:I55"/>
    <mergeCell ref="H58:I58"/>
    <mergeCell ref="H74:I74"/>
    <mergeCell ref="H73:I73"/>
    <mergeCell ref="H62:I62"/>
    <mergeCell ref="H63:I63"/>
    <mergeCell ref="H64:I64"/>
    <mergeCell ref="H65:I65"/>
    <mergeCell ref="H70:I70"/>
    <mergeCell ref="H71:I71"/>
    <mergeCell ref="H72:I72"/>
    <mergeCell ref="H69:I69"/>
    <mergeCell ref="H68:I68"/>
    <mergeCell ref="H66:I66"/>
    <mergeCell ref="H50:I50"/>
    <mergeCell ref="D45:F45"/>
    <mergeCell ref="O45:P45"/>
    <mergeCell ref="G2:L2"/>
    <mergeCell ref="M2:N2"/>
    <mergeCell ref="P2:Q2"/>
  </mergeCells>
  <phoneticPr fontId="7" type="noConversion"/>
  <pageMargins left="0.78740157499999996" right="0.78740157499999996" top="0.984251969" bottom="0.984251969" header="0.4921259845" footer="0.4921259845"/>
  <pageSetup paperSize="9" orientation="portrait" horizontalDpi="4294967293" verticalDpi="200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topLeftCell="L1" zoomScale="75" zoomScaleNormal="75" workbookViewId="0">
      <selection activeCell="T4" sqref="T4"/>
    </sheetView>
  </sheetViews>
  <sheetFormatPr baseColWidth="10" defaultRowHeight="18" x14ac:dyDescent="0.25"/>
  <cols>
    <col min="1" max="1" width="16" style="1" customWidth="1"/>
    <col min="2" max="2" width="4.5703125" style="1" customWidth="1"/>
    <col min="3" max="3" width="7.7109375" style="1" customWidth="1"/>
    <col min="4" max="4" width="8.85546875" style="1" customWidth="1"/>
    <col min="5" max="5" width="6.85546875" style="1" customWidth="1"/>
    <col min="6" max="6" width="6" style="1" bestFit="1" customWidth="1"/>
    <col min="7" max="7" width="5.85546875" style="1" customWidth="1"/>
    <col min="8" max="8" width="4.7109375" style="1" customWidth="1"/>
    <col min="9" max="9" width="4.85546875" style="1" customWidth="1"/>
    <col min="10" max="10" width="17.5703125" style="1" customWidth="1"/>
    <col min="11" max="11" width="15.140625" style="1" customWidth="1"/>
    <col min="12" max="12" width="9.7109375" style="1" customWidth="1"/>
    <col min="13" max="13" width="13.28515625" style="1" customWidth="1"/>
    <col min="14" max="14" width="10.85546875" style="1" bestFit="1" customWidth="1"/>
    <col min="15" max="15" width="14.5703125" style="1" customWidth="1"/>
    <col min="16" max="16" width="13.42578125" style="1" customWidth="1"/>
    <col min="17" max="17" width="9.7109375" style="197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7"/>
      <c r="P1" s="15"/>
      <c r="Q1" s="184"/>
    </row>
    <row r="2" spans="1:17" ht="36" customHeight="1" x14ac:dyDescent="0.25">
      <c r="A2" s="21"/>
      <c r="B2" s="2"/>
      <c r="C2" s="3"/>
      <c r="D2" s="3"/>
      <c r="E2" s="3"/>
      <c r="F2" s="3"/>
      <c r="G2" s="173" t="s">
        <v>28</v>
      </c>
      <c r="H2" s="174"/>
      <c r="I2" s="174"/>
      <c r="J2" s="174"/>
      <c r="K2" s="174"/>
      <c r="L2" s="175"/>
      <c r="M2" s="166" t="s">
        <v>27</v>
      </c>
      <c r="N2" s="167"/>
      <c r="O2" s="35" t="s">
        <v>33</v>
      </c>
      <c r="P2" s="168" t="s">
        <v>35</v>
      </c>
      <c r="Q2" s="169"/>
    </row>
    <row r="3" spans="1:17" ht="96" x14ac:dyDescent="0.25">
      <c r="A3" s="124">
        <v>0.29166666666666702</v>
      </c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185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186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5">
        <v>9</v>
      </c>
      <c r="K5" s="54">
        <v>10</v>
      </c>
      <c r="L5" s="33">
        <v>11</v>
      </c>
      <c r="M5" s="32">
        <v>12</v>
      </c>
      <c r="N5" s="32">
        <v>13</v>
      </c>
      <c r="O5" s="56">
        <v>14</v>
      </c>
      <c r="P5" s="55">
        <v>15</v>
      </c>
      <c r="Q5" s="187">
        <v>16</v>
      </c>
    </row>
    <row r="6" spans="1:17" x14ac:dyDescent="0.25">
      <c r="A6" s="39" t="s">
        <v>16</v>
      </c>
      <c r="B6" s="6">
        <v>1</v>
      </c>
      <c r="C6" s="24" t="s">
        <v>49</v>
      </c>
      <c r="D6" s="124">
        <v>0.29166666666666669</v>
      </c>
      <c r="E6" s="102">
        <v>3</v>
      </c>
      <c r="F6" s="106">
        <v>12</v>
      </c>
      <c r="G6" s="107">
        <v>18</v>
      </c>
      <c r="H6" s="108">
        <v>7.5</v>
      </c>
      <c r="I6" s="106">
        <v>8.1999999999999993</v>
      </c>
      <c r="J6" s="68">
        <v>21502297</v>
      </c>
      <c r="K6" s="75">
        <f>(J6-Sep_1!J35)*(IF(E6=1,1,0)+IF(E6=2,1,0)+IF(E6=5,1,0))</f>
        <v>0</v>
      </c>
      <c r="L6" s="76">
        <v>21985</v>
      </c>
      <c r="M6" s="71">
        <v>514174</v>
      </c>
      <c r="N6" s="78">
        <v>3659</v>
      </c>
      <c r="O6" s="73">
        <f>K6+L6+N6</f>
        <v>25644</v>
      </c>
      <c r="P6" s="68">
        <v>8882696</v>
      </c>
      <c r="Q6" s="198">
        <v>26500</v>
      </c>
    </row>
    <row r="7" spans="1:17" x14ac:dyDescent="0.25">
      <c r="A7" s="39" t="s">
        <v>17</v>
      </c>
      <c r="B7" s="8">
        <v>2</v>
      </c>
      <c r="C7" s="24" t="s">
        <v>50</v>
      </c>
      <c r="D7" s="124">
        <v>0.29166666666666669</v>
      </c>
      <c r="E7" s="103">
        <v>7</v>
      </c>
      <c r="F7" s="109">
        <v>12</v>
      </c>
      <c r="G7" s="110">
        <v>19</v>
      </c>
      <c r="H7" s="111">
        <v>7.5</v>
      </c>
      <c r="I7" s="109">
        <v>8</v>
      </c>
      <c r="J7" s="74">
        <v>21510404</v>
      </c>
      <c r="K7" s="75">
        <f>(J7-J6)*(IF(E7=1,1,0)+IF(E7=2,1,0)+IF(E7=5,1,0))</f>
        <v>0</v>
      </c>
      <c r="L7" s="76">
        <f>(J7-J6)*(IF(E7=3,1,0)+IF(E7=4,1,0)+IF(E7=6,1,0)+IF(E7=7,1,0))</f>
        <v>8107</v>
      </c>
      <c r="M7" s="77">
        <v>517669</v>
      </c>
      <c r="N7" s="78">
        <f>M7-M6</f>
        <v>3495</v>
      </c>
      <c r="O7" s="79">
        <f>K7+L7+N7</f>
        <v>11602</v>
      </c>
      <c r="P7" s="74">
        <v>8895215</v>
      </c>
      <c r="Q7" s="189">
        <f>P7-P6</f>
        <v>12519</v>
      </c>
    </row>
    <row r="8" spans="1:17" x14ac:dyDescent="0.25">
      <c r="A8" s="39" t="s">
        <v>18</v>
      </c>
      <c r="B8" s="8">
        <v>3</v>
      </c>
      <c r="C8" s="24" t="s">
        <v>51</v>
      </c>
      <c r="D8" s="124">
        <v>0.29166666666666669</v>
      </c>
      <c r="E8" s="103">
        <v>1</v>
      </c>
      <c r="F8" s="109">
        <v>13</v>
      </c>
      <c r="G8" s="110">
        <v>19</v>
      </c>
      <c r="H8" s="111">
        <v>7.5</v>
      </c>
      <c r="I8" s="109">
        <v>7.9</v>
      </c>
      <c r="J8" s="74">
        <v>21518692</v>
      </c>
      <c r="K8" s="75">
        <f t="shared" ref="K8:K35" si="0">(J8-J7)*(IF(E8=1,1,0)+IF(E8=2,1,0)+IF(E8=5,1,0))</f>
        <v>8288</v>
      </c>
      <c r="L8" s="76">
        <f t="shared" ref="L8:L35" si="1">(J8-J7)*(IF(E8=3,1,0)+IF(E8=4,1,0)+IF(E8=6,1,0)+IF(E8=7,1,0))</f>
        <v>0</v>
      </c>
      <c r="M8" s="77">
        <v>520334</v>
      </c>
      <c r="N8" s="78">
        <f t="shared" ref="N8:N35" si="2">M8-M7</f>
        <v>2665</v>
      </c>
      <c r="O8" s="79">
        <f t="shared" ref="O8:O35" si="3">K8+L8+N8</f>
        <v>10953</v>
      </c>
      <c r="P8" s="74">
        <v>8907762</v>
      </c>
      <c r="Q8" s="189">
        <f t="shared" ref="Q8:Q35" si="4">P8-P7</f>
        <v>12547</v>
      </c>
    </row>
    <row r="9" spans="1:17" x14ac:dyDescent="0.25">
      <c r="A9" s="39" t="s">
        <v>19</v>
      </c>
      <c r="B9" s="8">
        <v>4</v>
      </c>
      <c r="C9" s="24" t="s">
        <v>52</v>
      </c>
      <c r="D9" s="124">
        <v>0.29166666666666702</v>
      </c>
      <c r="E9" s="103">
        <v>1</v>
      </c>
      <c r="F9" s="109">
        <v>14</v>
      </c>
      <c r="G9" s="110">
        <v>19</v>
      </c>
      <c r="H9" s="111">
        <v>7.5</v>
      </c>
      <c r="I9" s="109">
        <v>8</v>
      </c>
      <c r="J9" s="74">
        <v>21526670</v>
      </c>
      <c r="K9" s="75">
        <f t="shared" si="0"/>
        <v>7978</v>
      </c>
      <c r="L9" s="76">
        <f t="shared" si="1"/>
        <v>0</v>
      </c>
      <c r="M9" s="77">
        <v>522785</v>
      </c>
      <c r="N9" s="78">
        <v>2451</v>
      </c>
      <c r="O9" s="79">
        <v>10429</v>
      </c>
      <c r="P9" s="74">
        <v>8919928</v>
      </c>
      <c r="Q9" s="189">
        <f t="shared" si="4"/>
        <v>12166</v>
      </c>
    </row>
    <row r="10" spans="1:17" x14ac:dyDescent="0.25">
      <c r="A10" s="39" t="s">
        <v>20</v>
      </c>
      <c r="B10" s="8">
        <v>5</v>
      </c>
      <c r="C10" s="24" t="s">
        <v>53</v>
      </c>
      <c r="D10" s="124">
        <v>0.29166666666666702</v>
      </c>
      <c r="E10" s="103">
        <v>1</v>
      </c>
      <c r="F10" s="109">
        <v>15</v>
      </c>
      <c r="G10" s="110">
        <v>19</v>
      </c>
      <c r="H10" s="111">
        <v>7.6</v>
      </c>
      <c r="I10" s="109">
        <v>7.9</v>
      </c>
      <c r="J10" s="74">
        <v>21534369</v>
      </c>
      <c r="K10" s="75">
        <f t="shared" si="0"/>
        <v>7699</v>
      </c>
      <c r="L10" s="76">
        <f t="shared" si="1"/>
        <v>0</v>
      </c>
      <c r="M10" s="74">
        <v>525777</v>
      </c>
      <c r="N10" s="78">
        <f t="shared" si="2"/>
        <v>2992</v>
      </c>
      <c r="O10" s="79">
        <f t="shared" si="3"/>
        <v>10691</v>
      </c>
      <c r="P10" s="74">
        <v>8932050</v>
      </c>
      <c r="Q10" s="189">
        <f t="shared" si="4"/>
        <v>12122</v>
      </c>
    </row>
    <row r="11" spans="1:17" x14ac:dyDescent="0.25">
      <c r="A11" s="39" t="s">
        <v>21</v>
      </c>
      <c r="B11" s="8">
        <v>6</v>
      </c>
      <c r="C11" s="24" t="s">
        <v>47</v>
      </c>
      <c r="D11" s="124">
        <v>0.29166666666666702</v>
      </c>
      <c r="E11" s="103">
        <v>1</v>
      </c>
      <c r="F11" s="109">
        <v>14</v>
      </c>
      <c r="G11" s="110">
        <v>19</v>
      </c>
      <c r="H11" s="111">
        <v>7.8</v>
      </c>
      <c r="I11" s="109">
        <v>7.9</v>
      </c>
      <c r="J11" s="74">
        <v>21541494</v>
      </c>
      <c r="K11" s="75">
        <f t="shared" si="0"/>
        <v>7125</v>
      </c>
      <c r="L11" s="76">
        <f t="shared" si="1"/>
        <v>0</v>
      </c>
      <c r="M11" s="77">
        <v>528914</v>
      </c>
      <c r="N11" s="78">
        <f t="shared" si="2"/>
        <v>3137</v>
      </c>
      <c r="O11" s="79">
        <f t="shared" si="3"/>
        <v>10262</v>
      </c>
      <c r="P11" s="74">
        <v>8943220</v>
      </c>
      <c r="Q11" s="189">
        <f t="shared" si="4"/>
        <v>11170</v>
      </c>
    </row>
    <row r="12" spans="1:17" x14ac:dyDescent="0.25">
      <c r="A12" s="39" t="s">
        <v>36</v>
      </c>
      <c r="B12" s="8">
        <v>7</v>
      </c>
      <c r="C12" s="24" t="s">
        <v>48</v>
      </c>
      <c r="D12" s="124">
        <v>0.29166666666666702</v>
      </c>
      <c r="E12" s="103">
        <v>1</v>
      </c>
      <c r="F12" s="109">
        <v>13</v>
      </c>
      <c r="G12" s="110">
        <v>19</v>
      </c>
      <c r="H12" s="111">
        <v>7.7</v>
      </c>
      <c r="I12" s="109">
        <v>8.1999999999999993</v>
      </c>
      <c r="J12" s="74">
        <v>21548033</v>
      </c>
      <c r="K12" s="75">
        <f t="shared" si="0"/>
        <v>6539</v>
      </c>
      <c r="L12" s="76">
        <f t="shared" si="1"/>
        <v>0</v>
      </c>
      <c r="M12" s="77">
        <v>531930</v>
      </c>
      <c r="N12" s="78">
        <f t="shared" si="2"/>
        <v>3016</v>
      </c>
      <c r="O12" s="79">
        <f t="shared" si="3"/>
        <v>9555</v>
      </c>
      <c r="P12" s="74">
        <v>8953824</v>
      </c>
      <c r="Q12" s="189">
        <f t="shared" si="4"/>
        <v>10604</v>
      </c>
    </row>
    <row r="13" spans="1:17" x14ac:dyDescent="0.25">
      <c r="A13" s="21"/>
      <c r="B13" s="8">
        <v>8</v>
      </c>
      <c r="C13" s="24" t="s">
        <v>49</v>
      </c>
      <c r="D13" s="124">
        <v>0.29166666666666702</v>
      </c>
      <c r="E13" s="103">
        <v>1</v>
      </c>
      <c r="F13" s="109">
        <v>13</v>
      </c>
      <c r="G13" s="110">
        <v>19</v>
      </c>
      <c r="H13" s="111">
        <v>7.6</v>
      </c>
      <c r="I13" s="109">
        <v>8.5</v>
      </c>
      <c r="J13" s="74">
        <v>21554611</v>
      </c>
      <c r="K13" s="75">
        <f t="shared" si="0"/>
        <v>6578</v>
      </c>
      <c r="L13" s="76">
        <f t="shared" si="1"/>
        <v>0</v>
      </c>
      <c r="M13" s="77">
        <v>534694</v>
      </c>
      <c r="N13" s="78">
        <f t="shared" si="2"/>
        <v>2764</v>
      </c>
      <c r="O13" s="79">
        <f t="shared" si="3"/>
        <v>9342</v>
      </c>
      <c r="P13" s="74">
        <v>8964286</v>
      </c>
      <c r="Q13" s="189">
        <f t="shared" si="4"/>
        <v>10462</v>
      </c>
    </row>
    <row r="14" spans="1:17" x14ac:dyDescent="0.25">
      <c r="A14" s="21"/>
      <c r="B14" s="8">
        <v>9</v>
      </c>
      <c r="C14" s="24" t="s">
        <v>50</v>
      </c>
      <c r="D14" s="124">
        <v>0.29166666666666702</v>
      </c>
      <c r="E14" s="103">
        <v>3</v>
      </c>
      <c r="F14" s="109">
        <v>13</v>
      </c>
      <c r="G14" s="110">
        <v>19</v>
      </c>
      <c r="H14" s="111">
        <v>7.2</v>
      </c>
      <c r="I14" s="109">
        <v>7.9</v>
      </c>
      <c r="J14" s="74">
        <v>21564215</v>
      </c>
      <c r="K14" s="75">
        <f t="shared" si="0"/>
        <v>0</v>
      </c>
      <c r="L14" s="76">
        <f t="shared" si="1"/>
        <v>9604</v>
      </c>
      <c r="M14" s="77">
        <v>537927</v>
      </c>
      <c r="N14" s="78">
        <f t="shared" si="2"/>
        <v>3233</v>
      </c>
      <c r="O14" s="79">
        <f t="shared" si="3"/>
        <v>12837</v>
      </c>
      <c r="P14" s="74">
        <v>8977894</v>
      </c>
      <c r="Q14" s="189">
        <f t="shared" si="4"/>
        <v>13608</v>
      </c>
    </row>
    <row r="15" spans="1:17" x14ac:dyDescent="0.25">
      <c r="A15" s="21"/>
      <c r="B15" s="8">
        <v>10</v>
      </c>
      <c r="C15" s="24" t="s">
        <v>51</v>
      </c>
      <c r="D15" s="124">
        <v>0.29166666666666702</v>
      </c>
      <c r="E15" s="103">
        <v>7</v>
      </c>
      <c r="F15" s="109">
        <v>12</v>
      </c>
      <c r="G15" s="110">
        <v>19</v>
      </c>
      <c r="H15" s="111">
        <v>7.3</v>
      </c>
      <c r="I15" s="109">
        <v>8</v>
      </c>
      <c r="J15" s="74">
        <v>21572835</v>
      </c>
      <c r="K15" s="75">
        <f t="shared" si="0"/>
        <v>0</v>
      </c>
      <c r="L15" s="76">
        <f t="shared" si="1"/>
        <v>8620</v>
      </c>
      <c r="M15" s="77">
        <v>540270</v>
      </c>
      <c r="N15" s="78">
        <f t="shared" si="2"/>
        <v>2343</v>
      </c>
      <c r="O15" s="79">
        <f t="shared" si="3"/>
        <v>10963</v>
      </c>
      <c r="P15" s="74">
        <v>8989818</v>
      </c>
      <c r="Q15" s="189">
        <f t="shared" si="4"/>
        <v>11924</v>
      </c>
    </row>
    <row r="16" spans="1:17" x14ac:dyDescent="0.25">
      <c r="A16" s="21"/>
      <c r="B16" s="8">
        <v>11</v>
      </c>
      <c r="C16" s="24" t="s">
        <v>52</v>
      </c>
      <c r="D16" s="124">
        <v>0.29166666666666702</v>
      </c>
      <c r="E16" s="103">
        <v>1</v>
      </c>
      <c r="F16" s="109">
        <v>12</v>
      </c>
      <c r="G16" s="110">
        <v>19</v>
      </c>
      <c r="H16" s="111">
        <v>7.6</v>
      </c>
      <c r="I16" s="109">
        <v>8.1999999999999993</v>
      </c>
      <c r="J16" s="74">
        <v>21580495</v>
      </c>
      <c r="K16" s="75">
        <f t="shared" si="0"/>
        <v>7660</v>
      </c>
      <c r="L16" s="76">
        <f t="shared" si="1"/>
        <v>0</v>
      </c>
      <c r="M16" s="77">
        <v>543286</v>
      </c>
      <c r="N16" s="78">
        <f t="shared" si="2"/>
        <v>3016</v>
      </c>
      <c r="O16" s="79">
        <f t="shared" si="3"/>
        <v>10676</v>
      </c>
      <c r="P16" s="74">
        <v>9001692</v>
      </c>
      <c r="Q16" s="189">
        <f t="shared" si="4"/>
        <v>11874</v>
      </c>
    </row>
    <row r="17" spans="1:17" x14ac:dyDescent="0.25">
      <c r="A17" s="21"/>
      <c r="B17" s="8">
        <v>12</v>
      </c>
      <c r="C17" s="24" t="s">
        <v>53</v>
      </c>
      <c r="D17" s="124">
        <v>0.29166666666666702</v>
      </c>
      <c r="E17" s="103">
        <v>3</v>
      </c>
      <c r="F17" s="109">
        <v>11</v>
      </c>
      <c r="G17" s="110">
        <v>18</v>
      </c>
      <c r="H17" s="111">
        <v>7.7</v>
      </c>
      <c r="I17" s="109">
        <v>8.5</v>
      </c>
      <c r="J17" s="74">
        <v>21590348</v>
      </c>
      <c r="K17" s="75">
        <f t="shared" si="0"/>
        <v>0</v>
      </c>
      <c r="L17" s="76">
        <f t="shared" si="1"/>
        <v>9853</v>
      </c>
      <c r="M17" s="77">
        <v>546466</v>
      </c>
      <c r="N17" s="78">
        <f t="shared" si="2"/>
        <v>3180</v>
      </c>
      <c r="O17" s="79">
        <f t="shared" si="3"/>
        <v>13033</v>
      </c>
      <c r="P17" s="74">
        <v>9016108</v>
      </c>
      <c r="Q17" s="189">
        <f t="shared" si="4"/>
        <v>14416</v>
      </c>
    </row>
    <row r="18" spans="1:17" x14ac:dyDescent="0.25">
      <c r="A18" s="21"/>
      <c r="B18" s="8">
        <v>13</v>
      </c>
      <c r="C18" s="24" t="s">
        <v>47</v>
      </c>
      <c r="D18" s="124">
        <v>0.29166666666666702</v>
      </c>
      <c r="E18" s="103">
        <v>7</v>
      </c>
      <c r="F18" s="109">
        <v>12</v>
      </c>
      <c r="G18" s="110">
        <v>18</v>
      </c>
      <c r="H18" s="111">
        <v>7.9</v>
      </c>
      <c r="I18" s="109">
        <v>8.1999999999999993</v>
      </c>
      <c r="J18" s="74">
        <v>21605757</v>
      </c>
      <c r="K18" s="75">
        <f t="shared" si="0"/>
        <v>0</v>
      </c>
      <c r="L18" s="76">
        <f t="shared" si="1"/>
        <v>15409</v>
      </c>
      <c r="M18" s="77">
        <v>548725</v>
      </c>
      <c r="N18" s="78">
        <f t="shared" si="2"/>
        <v>2259</v>
      </c>
      <c r="O18" s="79">
        <f t="shared" si="3"/>
        <v>17668</v>
      </c>
      <c r="P18" s="74">
        <v>9035786</v>
      </c>
      <c r="Q18" s="189">
        <f t="shared" si="4"/>
        <v>19678</v>
      </c>
    </row>
    <row r="19" spans="1:17" x14ac:dyDescent="0.25">
      <c r="A19" s="21"/>
      <c r="B19" s="8">
        <v>14</v>
      </c>
      <c r="C19" s="24" t="s">
        <v>48</v>
      </c>
      <c r="D19" s="124">
        <v>0.29166666666666702</v>
      </c>
      <c r="E19" s="103">
        <v>1</v>
      </c>
      <c r="F19" s="109">
        <v>15</v>
      </c>
      <c r="G19" s="110">
        <v>18</v>
      </c>
      <c r="H19" s="111">
        <v>7.8</v>
      </c>
      <c r="I19" s="109">
        <v>8.1</v>
      </c>
      <c r="J19" s="74">
        <v>21612540</v>
      </c>
      <c r="K19" s="75">
        <f t="shared" si="0"/>
        <v>6783</v>
      </c>
      <c r="L19" s="76">
        <f t="shared" si="1"/>
        <v>0</v>
      </c>
      <c r="M19" s="77">
        <v>551413</v>
      </c>
      <c r="N19" s="78">
        <f t="shared" si="2"/>
        <v>2688</v>
      </c>
      <c r="O19" s="79">
        <f t="shared" si="3"/>
        <v>9471</v>
      </c>
      <c r="P19" s="74">
        <v>9046720</v>
      </c>
      <c r="Q19" s="189">
        <f t="shared" si="4"/>
        <v>10934</v>
      </c>
    </row>
    <row r="20" spans="1:17" x14ac:dyDescent="0.25">
      <c r="A20" s="21"/>
      <c r="B20" s="8">
        <v>15</v>
      </c>
      <c r="C20" s="24" t="s">
        <v>49</v>
      </c>
      <c r="D20" s="124">
        <v>0.29166666666666702</v>
      </c>
      <c r="E20" s="103">
        <v>3</v>
      </c>
      <c r="F20" s="109">
        <v>15</v>
      </c>
      <c r="G20" s="110">
        <v>19</v>
      </c>
      <c r="H20" s="111">
        <v>7.8</v>
      </c>
      <c r="I20" s="109">
        <v>8.4</v>
      </c>
      <c r="J20" s="74">
        <v>21619883</v>
      </c>
      <c r="K20" s="75">
        <f t="shared" si="0"/>
        <v>0</v>
      </c>
      <c r="L20" s="76">
        <f t="shared" si="1"/>
        <v>7343</v>
      </c>
      <c r="M20" s="77">
        <v>554275</v>
      </c>
      <c r="N20" s="78">
        <f t="shared" si="2"/>
        <v>2862</v>
      </c>
      <c r="O20" s="79">
        <f t="shared" si="3"/>
        <v>10205</v>
      </c>
      <c r="P20" s="74">
        <v>9057454</v>
      </c>
      <c r="Q20" s="189">
        <f t="shared" si="4"/>
        <v>10734</v>
      </c>
    </row>
    <row r="21" spans="1:17" x14ac:dyDescent="0.25">
      <c r="A21" s="21"/>
      <c r="B21" s="8">
        <v>16</v>
      </c>
      <c r="C21" s="24" t="s">
        <v>50</v>
      </c>
      <c r="D21" s="124">
        <v>0.29166666666666702</v>
      </c>
      <c r="E21" s="103">
        <v>7</v>
      </c>
      <c r="F21" s="109">
        <v>14</v>
      </c>
      <c r="G21" s="110">
        <v>19</v>
      </c>
      <c r="H21" s="111">
        <v>7.6</v>
      </c>
      <c r="I21" s="109">
        <v>8</v>
      </c>
      <c r="J21" s="74">
        <v>21627828</v>
      </c>
      <c r="K21" s="75">
        <f t="shared" si="0"/>
        <v>0</v>
      </c>
      <c r="L21" s="76">
        <f t="shared" si="1"/>
        <v>7945</v>
      </c>
      <c r="M21" s="77">
        <v>557299</v>
      </c>
      <c r="N21" s="78">
        <f t="shared" si="2"/>
        <v>3024</v>
      </c>
      <c r="O21" s="79">
        <f t="shared" si="3"/>
        <v>10969</v>
      </c>
      <c r="P21" s="74">
        <v>9069658</v>
      </c>
      <c r="Q21" s="189">
        <f t="shared" si="4"/>
        <v>12204</v>
      </c>
    </row>
    <row r="22" spans="1:17" x14ac:dyDescent="0.25">
      <c r="A22" s="21"/>
      <c r="B22" s="8">
        <v>17</v>
      </c>
      <c r="C22" s="24" t="s">
        <v>51</v>
      </c>
      <c r="D22" s="124">
        <v>0.29166666666666702</v>
      </c>
      <c r="E22" s="103">
        <v>1</v>
      </c>
      <c r="F22" s="109">
        <v>13</v>
      </c>
      <c r="G22" s="110">
        <v>19</v>
      </c>
      <c r="H22" s="111">
        <v>7.6</v>
      </c>
      <c r="I22" s="109">
        <v>7.9</v>
      </c>
      <c r="J22" s="74">
        <v>21635561</v>
      </c>
      <c r="K22" s="75">
        <f t="shared" si="0"/>
        <v>7733</v>
      </c>
      <c r="L22" s="76">
        <f t="shared" si="1"/>
        <v>0</v>
      </c>
      <c r="M22" s="77">
        <v>560898</v>
      </c>
      <c r="N22" s="78">
        <f t="shared" si="2"/>
        <v>3599</v>
      </c>
      <c r="O22" s="79">
        <f t="shared" si="3"/>
        <v>11332</v>
      </c>
      <c r="P22" s="74">
        <v>9081090</v>
      </c>
      <c r="Q22" s="189">
        <f t="shared" si="4"/>
        <v>11432</v>
      </c>
    </row>
    <row r="23" spans="1:17" x14ac:dyDescent="0.25">
      <c r="A23" s="21"/>
      <c r="B23" s="8">
        <v>18</v>
      </c>
      <c r="C23" s="24" t="s">
        <v>52</v>
      </c>
      <c r="D23" s="124">
        <v>0.29166666666666702</v>
      </c>
      <c r="E23" s="103">
        <v>1</v>
      </c>
      <c r="F23" s="109">
        <v>12</v>
      </c>
      <c r="G23" s="110">
        <v>19</v>
      </c>
      <c r="H23" s="111">
        <v>7.5</v>
      </c>
      <c r="I23" s="109">
        <v>7.9</v>
      </c>
      <c r="J23" s="74">
        <v>21643186</v>
      </c>
      <c r="K23" s="75">
        <f t="shared" si="0"/>
        <v>7625</v>
      </c>
      <c r="L23" s="76">
        <f t="shared" si="1"/>
        <v>0</v>
      </c>
      <c r="M23" s="77">
        <v>564072</v>
      </c>
      <c r="N23" s="78">
        <f t="shared" si="2"/>
        <v>3174</v>
      </c>
      <c r="O23" s="79">
        <f t="shared" si="3"/>
        <v>10799</v>
      </c>
      <c r="P23" s="74">
        <v>9092666</v>
      </c>
      <c r="Q23" s="189">
        <f t="shared" si="4"/>
        <v>11576</v>
      </c>
    </row>
    <row r="24" spans="1:17" x14ac:dyDescent="0.25">
      <c r="A24" s="21"/>
      <c r="B24" s="8">
        <v>19</v>
      </c>
      <c r="C24" s="24" t="s">
        <v>53</v>
      </c>
      <c r="D24" s="124">
        <v>0.29166666666666702</v>
      </c>
      <c r="E24" s="103">
        <v>3</v>
      </c>
      <c r="F24" s="109">
        <v>14</v>
      </c>
      <c r="G24" s="110">
        <v>19</v>
      </c>
      <c r="H24" s="111">
        <v>7.7</v>
      </c>
      <c r="I24" s="109">
        <v>8.1999999999999993</v>
      </c>
      <c r="J24" s="74">
        <v>21651290</v>
      </c>
      <c r="K24" s="75">
        <f t="shared" si="0"/>
        <v>0</v>
      </c>
      <c r="L24" s="76">
        <f t="shared" si="1"/>
        <v>8104</v>
      </c>
      <c r="M24" s="77">
        <v>567192</v>
      </c>
      <c r="N24" s="78">
        <f t="shared" si="2"/>
        <v>3120</v>
      </c>
      <c r="O24" s="79">
        <f t="shared" si="3"/>
        <v>11224</v>
      </c>
      <c r="P24" s="74">
        <v>9104620</v>
      </c>
      <c r="Q24" s="189">
        <f t="shared" si="4"/>
        <v>11954</v>
      </c>
    </row>
    <row r="25" spans="1:17" x14ac:dyDescent="0.25">
      <c r="A25" s="21"/>
      <c r="B25" s="8">
        <v>20</v>
      </c>
      <c r="C25" s="24" t="s">
        <v>47</v>
      </c>
      <c r="D25" s="124">
        <v>0.29166666666666702</v>
      </c>
      <c r="E25" s="103">
        <v>7</v>
      </c>
      <c r="F25" s="109">
        <v>15</v>
      </c>
      <c r="G25" s="110">
        <v>19</v>
      </c>
      <c r="H25" s="111">
        <v>7.9</v>
      </c>
      <c r="I25" s="109">
        <v>8.1999999999999993</v>
      </c>
      <c r="J25" s="74">
        <v>21658226</v>
      </c>
      <c r="K25" s="75">
        <f t="shared" si="0"/>
        <v>0</v>
      </c>
      <c r="L25" s="76">
        <f t="shared" si="1"/>
        <v>6936</v>
      </c>
      <c r="M25" s="77">
        <v>570411</v>
      </c>
      <c r="N25" s="78">
        <f t="shared" si="2"/>
        <v>3219</v>
      </c>
      <c r="O25" s="79">
        <f t="shared" si="3"/>
        <v>10155</v>
      </c>
      <c r="P25" s="74">
        <v>9116826</v>
      </c>
      <c r="Q25" s="189">
        <f t="shared" si="4"/>
        <v>12206</v>
      </c>
    </row>
    <row r="26" spans="1:17" x14ac:dyDescent="0.25">
      <c r="A26" s="21"/>
      <c r="B26" s="8">
        <v>21</v>
      </c>
      <c r="C26" s="24" t="s">
        <v>48</v>
      </c>
      <c r="D26" s="124">
        <v>0.29166666666666702</v>
      </c>
      <c r="E26" s="103">
        <v>3</v>
      </c>
      <c r="F26" s="109">
        <v>13</v>
      </c>
      <c r="G26" s="110">
        <v>18</v>
      </c>
      <c r="H26" s="111">
        <v>7.7</v>
      </c>
      <c r="I26" s="109">
        <v>8.1999999999999993</v>
      </c>
      <c r="J26" s="74">
        <v>21665523</v>
      </c>
      <c r="K26" s="75">
        <f t="shared" si="0"/>
        <v>0</v>
      </c>
      <c r="L26" s="76">
        <f t="shared" si="1"/>
        <v>7297</v>
      </c>
      <c r="M26" s="77">
        <v>572972</v>
      </c>
      <c r="N26" s="78">
        <f t="shared" si="2"/>
        <v>2561</v>
      </c>
      <c r="O26" s="79">
        <f t="shared" si="3"/>
        <v>9858</v>
      </c>
      <c r="P26" s="74">
        <v>9128978</v>
      </c>
      <c r="Q26" s="189">
        <f t="shared" si="4"/>
        <v>12152</v>
      </c>
    </row>
    <row r="27" spans="1:17" x14ac:dyDescent="0.25">
      <c r="A27" s="21"/>
      <c r="B27" s="8">
        <v>22</v>
      </c>
      <c r="C27" s="24" t="s">
        <v>49</v>
      </c>
      <c r="D27" s="124">
        <v>0.29166666666666702</v>
      </c>
      <c r="E27" s="103">
        <v>3</v>
      </c>
      <c r="F27" s="109">
        <v>11</v>
      </c>
      <c r="G27" s="110">
        <v>18</v>
      </c>
      <c r="H27" s="111">
        <v>7.8</v>
      </c>
      <c r="I27" s="109">
        <v>8.6</v>
      </c>
      <c r="J27" s="74">
        <v>21692605</v>
      </c>
      <c r="K27" s="75">
        <f t="shared" si="0"/>
        <v>0</v>
      </c>
      <c r="L27" s="76">
        <f t="shared" si="1"/>
        <v>27082</v>
      </c>
      <c r="M27" s="77">
        <v>576283</v>
      </c>
      <c r="N27" s="78">
        <f t="shared" si="2"/>
        <v>3311</v>
      </c>
      <c r="O27" s="79">
        <f t="shared" si="3"/>
        <v>30393</v>
      </c>
      <c r="P27" s="74">
        <v>9160620</v>
      </c>
      <c r="Q27" s="189">
        <f t="shared" si="4"/>
        <v>31642</v>
      </c>
    </row>
    <row r="28" spans="1:17" x14ac:dyDescent="0.25">
      <c r="A28" s="21"/>
      <c r="B28" s="8">
        <v>23</v>
      </c>
      <c r="C28" s="24" t="s">
        <v>50</v>
      </c>
      <c r="D28" s="124">
        <v>0.29166666666666702</v>
      </c>
      <c r="E28" s="103">
        <v>3</v>
      </c>
      <c r="F28" s="109">
        <v>8</v>
      </c>
      <c r="G28" s="110">
        <v>18</v>
      </c>
      <c r="H28" s="111">
        <v>7.7</v>
      </c>
      <c r="I28" s="109">
        <v>8.3000000000000007</v>
      </c>
      <c r="J28" s="74">
        <v>21705891</v>
      </c>
      <c r="K28" s="75">
        <f t="shared" si="0"/>
        <v>0</v>
      </c>
      <c r="L28" s="76">
        <f t="shared" si="1"/>
        <v>13286</v>
      </c>
      <c r="M28" s="77">
        <v>579690</v>
      </c>
      <c r="N28" s="78">
        <f t="shared" si="2"/>
        <v>3407</v>
      </c>
      <c r="O28" s="79">
        <f t="shared" si="3"/>
        <v>16693</v>
      </c>
      <c r="P28" s="74">
        <v>9178002</v>
      </c>
      <c r="Q28" s="189">
        <f t="shared" si="4"/>
        <v>17382</v>
      </c>
    </row>
    <row r="29" spans="1:17" x14ac:dyDescent="0.25">
      <c r="A29" s="21"/>
      <c r="B29" s="8">
        <v>24</v>
      </c>
      <c r="C29" s="24" t="s">
        <v>51</v>
      </c>
      <c r="D29" s="124">
        <v>0.29166666666666702</v>
      </c>
      <c r="E29" s="103">
        <v>3</v>
      </c>
      <c r="F29" s="109">
        <v>4</v>
      </c>
      <c r="G29" s="110">
        <v>18</v>
      </c>
      <c r="H29" s="111">
        <v>7.6</v>
      </c>
      <c r="I29" s="109">
        <v>8.1</v>
      </c>
      <c r="J29" s="74">
        <v>21714412</v>
      </c>
      <c r="K29" s="75">
        <f t="shared" si="0"/>
        <v>0</v>
      </c>
      <c r="L29" s="76">
        <f t="shared" si="1"/>
        <v>8521</v>
      </c>
      <c r="M29" s="77">
        <v>582831</v>
      </c>
      <c r="N29" s="78">
        <f t="shared" si="2"/>
        <v>3141</v>
      </c>
      <c r="O29" s="79">
        <f t="shared" si="3"/>
        <v>11662</v>
      </c>
      <c r="P29" s="74">
        <v>9190874</v>
      </c>
      <c r="Q29" s="189">
        <f t="shared" si="4"/>
        <v>12872</v>
      </c>
    </row>
    <row r="30" spans="1:17" x14ac:dyDescent="0.25">
      <c r="A30" s="21"/>
      <c r="B30" s="8">
        <v>25</v>
      </c>
      <c r="C30" s="24" t="s">
        <v>52</v>
      </c>
      <c r="D30" s="124">
        <v>0.29166666666666702</v>
      </c>
      <c r="E30" s="103">
        <v>3</v>
      </c>
      <c r="F30" s="109">
        <v>11</v>
      </c>
      <c r="G30" s="110">
        <v>18</v>
      </c>
      <c r="H30" s="111">
        <v>7.7</v>
      </c>
      <c r="I30" s="109">
        <v>8.1999999999999993</v>
      </c>
      <c r="J30" s="74">
        <v>21724618</v>
      </c>
      <c r="K30" s="75">
        <f t="shared" si="0"/>
        <v>0</v>
      </c>
      <c r="L30" s="76">
        <f t="shared" si="1"/>
        <v>10206</v>
      </c>
      <c r="M30" s="77">
        <v>585619</v>
      </c>
      <c r="N30" s="78">
        <f t="shared" si="2"/>
        <v>2788</v>
      </c>
      <c r="O30" s="79">
        <f t="shared" si="3"/>
        <v>12994</v>
      </c>
      <c r="P30" s="74">
        <v>9205306</v>
      </c>
      <c r="Q30" s="189">
        <f t="shared" si="4"/>
        <v>14432</v>
      </c>
    </row>
    <row r="31" spans="1:17" x14ac:dyDescent="0.25">
      <c r="A31" s="21"/>
      <c r="B31" s="8">
        <v>26</v>
      </c>
      <c r="C31" s="24" t="s">
        <v>53</v>
      </c>
      <c r="D31" s="124">
        <v>0.29166666666666702</v>
      </c>
      <c r="E31" s="103">
        <v>1</v>
      </c>
      <c r="F31" s="109">
        <v>10</v>
      </c>
      <c r="G31" s="110">
        <v>18</v>
      </c>
      <c r="H31" s="111">
        <v>7.6</v>
      </c>
      <c r="I31" s="109">
        <v>8.1</v>
      </c>
      <c r="J31" s="74">
        <v>21732692</v>
      </c>
      <c r="K31" s="75">
        <f t="shared" si="0"/>
        <v>8074</v>
      </c>
      <c r="L31" s="76">
        <f t="shared" si="1"/>
        <v>0</v>
      </c>
      <c r="M31" s="77">
        <v>587553</v>
      </c>
      <c r="N31" s="78">
        <f t="shared" si="2"/>
        <v>1934</v>
      </c>
      <c r="O31" s="79">
        <f t="shared" si="3"/>
        <v>10008</v>
      </c>
      <c r="P31" s="74">
        <v>9217612</v>
      </c>
      <c r="Q31" s="189">
        <f t="shared" si="4"/>
        <v>12306</v>
      </c>
    </row>
    <row r="32" spans="1:17" x14ac:dyDescent="0.25">
      <c r="A32" s="21"/>
      <c r="B32" s="8">
        <v>27</v>
      </c>
      <c r="C32" s="24" t="s">
        <v>47</v>
      </c>
      <c r="D32" s="124">
        <v>0.29166666666666702</v>
      </c>
      <c r="E32" s="103">
        <v>1</v>
      </c>
      <c r="F32" s="109">
        <v>12</v>
      </c>
      <c r="G32" s="110">
        <v>18</v>
      </c>
      <c r="H32" s="111">
        <v>7.8</v>
      </c>
      <c r="I32" s="109">
        <v>8.1999999999999993</v>
      </c>
      <c r="J32" s="74">
        <v>21740180</v>
      </c>
      <c r="K32" s="75">
        <f t="shared" si="0"/>
        <v>7488</v>
      </c>
      <c r="L32" s="76">
        <f t="shared" si="1"/>
        <v>0</v>
      </c>
      <c r="M32" s="77">
        <v>590151</v>
      </c>
      <c r="N32" s="78">
        <f t="shared" si="2"/>
        <v>2598</v>
      </c>
      <c r="O32" s="79">
        <f t="shared" si="3"/>
        <v>10086</v>
      </c>
      <c r="P32" s="74">
        <v>9228806</v>
      </c>
      <c r="Q32" s="189">
        <f t="shared" si="4"/>
        <v>11194</v>
      </c>
    </row>
    <row r="33" spans="1:17" x14ac:dyDescent="0.25">
      <c r="A33" s="21"/>
      <c r="B33" s="8">
        <v>28</v>
      </c>
      <c r="C33" s="24" t="s">
        <v>48</v>
      </c>
      <c r="D33" s="124">
        <v>0.29166666666666702</v>
      </c>
      <c r="E33" s="103">
        <v>1</v>
      </c>
      <c r="F33" s="109">
        <v>9</v>
      </c>
      <c r="G33" s="110">
        <v>18</v>
      </c>
      <c r="H33" s="111">
        <v>8</v>
      </c>
      <c r="I33" s="109">
        <v>8.3000000000000007</v>
      </c>
      <c r="J33" s="74">
        <v>21746662</v>
      </c>
      <c r="K33" s="75">
        <f t="shared" si="0"/>
        <v>6482</v>
      </c>
      <c r="L33" s="76">
        <f t="shared" si="1"/>
        <v>0</v>
      </c>
      <c r="M33" s="77">
        <v>593299</v>
      </c>
      <c r="N33" s="78">
        <f t="shared" si="2"/>
        <v>3148</v>
      </c>
      <c r="O33" s="79">
        <f t="shared" si="3"/>
        <v>9630</v>
      </c>
      <c r="P33" s="74">
        <v>9238878</v>
      </c>
      <c r="Q33" s="189">
        <f t="shared" si="4"/>
        <v>10072</v>
      </c>
    </row>
    <row r="34" spans="1:17" x14ac:dyDescent="0.25">
      <c r="A34" s="21"/>
      <c r="B34" s="8">
        <v>29</v>
      </c>
      <c r="C34" s="24" t="s">
        <v>49</v>
      </c>
      <c r="D34" s="124">
        <v>0.29166666666666702</v>
      </c>
      <c r="E34" s="103">
        <v>1</v>
      </c>
      <c r="F34" s="109">
        <v>9</v>
      </c>
      <c r="G34" s="110">
        <v>18</v>
      </c>
      <c r="H34" s="111">
        <v>7.8</v>
      </c>
      <c r="I34" s="109">
        <v>8.1999999999999993</v>
      </c>
      <c r="J34" s="74">
        <v>21753315</v>
      </c>
      <c r="K34" s="75">
        <f t="shared" si="0"/>
        <v>6653</v>
      </c>
      <c r="L34" s="76">
        <f t="shared" si="1"/>
        <v>0</v>
      </c>
      <c r="M34" s="77">
        <v>596094</v>
      </c>
      <c r="N34" s="78">
        <f t="shared" si="2"/>
        <v>2795</v>
      </c>
      <c r="O34" s="79">
        <f t="shared" si="3"/>
        <v>9448</v>
      </c>
      <c r="P34" s="74">
        <v>9249962</v>
      </c>
      <c r="Q34" s="189">
        <f t="shared" si="4"/>
        <v>11084</v>
      </c>
    </row>
    <row r="35" spans="1:17" x14ac:dyDescent="0.25">
      <c r="A35" s="21"/>
      <c r="B35" s="8">
        <v>30</v>
      </c>
      <c r="C35" s="24" t="s">
        <v>50</v>
      </c>
      <c r="D35" s="124">
        <v>0.29166666666666702</v>
      </c>
      <c r="E35" s="103">
        <v>1</v>
      </c>
      <c r="F35" s="109">
        <v>11</v>
      </c>
      <c r="G35" s="110">
        <v>18</v>
      </c>
      <c r="H35" s="111">
        <v>7.8</v>
      </c>
      <c r="I35" s="109">
        <v>8.1999999999999993</v>
      </c>
      <c r="J35" s="74">
        <v>21761244</v>
      </c>
      <c r="K35" s="75">
        <f t="shared" si="0"/>
        <v>7929</v>
      </c>
      <c r="L35" s="76">
        <f t="shared" si="1"/>
        <v>0</v>
      </c>
      <c r="M35" s="77">
        <v>598880</v>
      </c>
      <c r="N35" s="78">
        <f t="shared" si="2"/>
        <v>2786</v>
      </c>
      <c r="O35" s="79">
        <f t="shared" si="3"/>
        <v>10715</v>
      </c>
      <c r="P35" s="74">
        <v>9262124</v>
      </c>
      <c r="Q35" s="189">
        <f t="shared" si="4"/>
        <v>12162</v>
      </c>
    </row>
    <row r="36" spans="1:17" x14ac:dyDescent="0.25">
      <c r="A36" s="21"/>
      <c r="B36" s="8"/>
      <c r="C36" s="24"/>
      <c r="D36" s="141"/>
      <c r="E36" s="103"/>
      <c r="F36" s="109"/>
      <c r="G36" s="110"/>
      <c r="H36" s="111"/>
      <c r="I36" s="109"/>
      <c r="J36" s="74"/>
      <c r="K36" s="75"/>
      <c r="L36" s="76"/>
      <c r="M36" s="77"/>
      <c r="N36" s="77"/>
      <c r="O36" s="79"/>
      <c r="P36" s="74"/>
      <c r="Q36" s="189"/>
    </row>
    <row r="37" spans="1:17" ht="18.75" thickBot="1" x14ac:dyDescent="0.3">
      <c r="A37" s="21"/>
      <c r="B37" s="10"/>
      <c r="C37" s="105"/>
      <c r="D37" s="105"/>
      <c r="E37" s="104"/>
      <c r="F37" s="112"/>
      <c r="G37" s="113"/>
      <c r="H37" s="114"/>
      <c r="I37" s="112"/>
      <c r="J37" s="80"/>
      <c r="K37" s="81"/>
      <c r="L37" s="76"/>
      <c r="M37" s="82"/>
      <c r="N37" s="83"/>
      <c r="O37" s="84"/>
      <c r="P37" s="80"/>
      <c r="Q37" s="190"/>
    </row>
    <row r="38" spans="1:17" ht="18.75" thickBot="1" x14ac:dyDescent="0.3">
      <c r="A38" s="18" t="s">
        <v>22</v>
      </c>
      <c r="B38" s="9"/>
      <c r="C38" s="7"/>
      <c r="D38" s="7"/>
      <c r="E38" s="7"/>
      <c r="F38" s="58"/>
      <c r="G38" s="59"/>
      <c r="H38" s="60"/>
      <c r="I38" s="61"/>
      <c r="J38" s="68"/>
      <c r="K38" s="69">
        <f>SUM(K6:K36)</f>
        <v>110634</v>
      </c>
      <c r="L38" s="70">
        <f>SUM(L6:L36)</f>
        <v>170298</v>
      </c>
      <c r="M38" s="68"/>
      <c r="N38" s="70">
        <f>SUM(N6:N36)</f>
        <v>88365</v>
      </c>
      <c r="O38" s="85">
        <f>SUM(O6:O36)</f>
        <v>369297</v>
      </c>
      <c r="P38" s="68"/>
      <c r="Q38" s="188">
        <f>SUM(Q6:Q36)</f>
        <v>405928</v>
      </c>
    </row>
    <row r="39" spans="1:17" ht="18.75" thickBot="1" x14ac:dyDescent="0.3">
      <c r="A39" s="17" t="s">
        <v>29</v>
      </c>
      <c r="B39" s="4"/>
      <c r="C39" s="5"/>
      <c r="D39" s="5"/>
      <c r="E39" s="5"/>
      <c r="F39" s="62">
        <f>MIN(F6:F36)</f>
        <v>4</v>
      </c>
      <c r="G39" s="63">
        <f>MIN(G6:G36)</f>
        <v>18</v>
      </c>
      <c r="H39" s="64">
        <f>MIN(H6:H36)</f>
        <v>7.2</v>
      </c>
      <c r="I39" s="64">
        <f>MIN(I6:I36)</f>
        <v>7.9</v>
      </c>
      <c r="J39" s="74"/>
      <c r="K39" s="75"/>
      <c r="L39" s="76"/>
      <c r="M39" s="74"/>
      <c r="N39" s="86">
        <f>MIN(N6:N36)</f>
        <v>1934</v>
      </c>
      <c r="O39" s="87">
        <f>MIN(O6:O36)</f>
        <v>9342</v>
      </c>
      <c r="P39" s="88"/>
      <c r="Q39" s="191">
        <f>MIN(Q6:Q36)</f>
        <v>10072</v>
      </c>
    </row>
    <row r="40" spans="1:17" ht="18.75" thickBot="1" x14ac:dyDescent="0.3">
      <c r="A40" s="17" t="s">
        <v>30</v>
      </c>
      <c r="B40" s="4"/>
      <c r="C40" s="5"/>
      <c r="D40" s="5"/>
      <c r="E40" s="5"/>
      <c r="F40" s="62">
        <f>MAX(F6:F36)</f>
        <v>15</v>
      </c>
      <c r="G40" s="63">
        <f>MAX(G6:G36)</f>
        <v>19</v>
      </c>
      <c r="H40" s="64">
        <f>MAX(H6:H36)</f>
        <v>8</v>
      </c>
      <c r="I40" s="64">
        <f>MAX(I6:I36)</f>
        <v>8.6</v>
      </c>
      <c r="J40" s="74"/>
      <c r="K40" s="75"/>
      <c r="L40" s="76"/>
      <c r="M40" s="74"/>
      <c r="N40" s="86">
        <f>MAX(N6:N36)</f>
        <v>3659</v>
      </c>
      <c r="O40" s="87">
        <f>MAX(O6:O36)</f>
        <v>30393</v>
      </c>
      <c r="P40" s="88"/>
      <c r="Q40" s="191">
        <f>MAX(Q6:Q36)</f>
        <v>31642</v>
      </c>
    </row>
    <row r="41" spans="1:17" ht="18.75" thickBot="1" x14ac:dyDescent="0.3">
      <c r="A41" s="17" t="s">
        <v>23</v>
      </c>
      <c r="B41" s="19"/>
      <c r="C41" s="20"/>
      <c r="D41" s="20"/>
      <c r="E41" s="20"/>
      <c r="F41" s="65">
        <f>SUM(F6:F36)/COUNT(E6:E36)</f>
        <v>12.066666666666666</v>
      </c>
      <c r="G41" s="66">
        <f>SUM(G6:G36)/COUNT(E6:E36)</f>
        <v>18.533333333333335</v>
      </c>
      <c r="H41" s="67">
        <f>SUM(H6:H36)/COUNT(E6:E36)</f>
        <v>7.6599999999999993</v>
      </c>
      <c r="I41" s="67">
        <f>SUM(I6:I36)/COUNT(E6:E36)</f>
        <v>8.1499999999999986</v>
      </c>
      <c r="J41" s="89"/>
      <c r="K41" s="90"/>
      <c r="L41" s="91"/>
      <c r="M41" s="89"/>
      <c r="N41" s="92">
        <f>SUM(N6:N36)/COUNT(E6:E36)</f>
        <v>2945.5</v>
      </c>
      <c r="O41" s="93">
        <f>SUM(O6:O36)/COUNT(E6:E36)</f>
        <v>12309.9</v>
      </c>
      <c r="P41" s="94"/>
      <c r="Q41" s="192">
        <f>SUM(Q6:Q36)/COUNT(E6:E36)</f>
        <v>13530.933333333332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93"/>
    </row>
    <row r="43" spans="1:17" x14ac:dyDescent="0.25">
      <c r="A43" s="21"/>
      <c r="B43" s="11"/>
      <c r="C43" s="11" t="s">
        <v>24</v>
      </c>
      <c r="D43" s="11"/>
      <c r="E43" s="3">
        <f>SUM(M50:M80)</f>
        <v>15</v>
      </c>
      <c r="F43" s="11"/>
      <c r="G43" s="11"/>
      <c r="H43" s="11"/>
      <c r="I43" s="11"/>
      <c r="J43" s="11" t="s">
        <v>25</v>
      </c>
      <c r="K43" s="53">
        <f>SUM(J50:J80)</f>
        <v>15</v>
      </c>
      <c r="L43" s="11"/>
      <c r="M43" s="11"/>
      <c r="N43" s="11"/>
      <c r="O43" s="11"/>
      <c r="P43" s="11"/>
      <c r="Q43" s="193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93"/>
    </row>
    <row r="45" spans="1:17" x14ac:dyDescent="0.25">
      <c r="A45" s="21"/>
      <c r="B45" s="11"/>
      <c r="C45" s="3" t="s">
        <v>26</v>
      </c>
      <c r="D45" s="163">
        <f>O45-K45</f>
        <v>62503</v>
      </c>
      <c r="E45" s="164"/>
      <c r="F45" s="164"/>
      <c r="G45" s="11" t="s">
        <v>15</v>
      </c>
      <c r="H45" s="11"/>
      <c r="I45" s="11"/>
      <c r="J45" s="3" t="s">
        <v>37</v>
      </c>
      <c r="K45" s="132">
        <f>(SUM(H50:I80)/(K43))*(K43+E43)</f>
        <v>306794</v>
      </c>
      <c r="L45" s="11" t="s">
        <v>15</v>
      </c>
      <c r="M45" s="3" t="s">
        <v>38</v>
      </c>
      <c r="N45" s="3"/>
      <c r="O45" s="165">
        <f>O38</f>
        <v>369297</v>
      </c>
      <c r="P45" s="165"/>
      <c r="Q45" s="193" t="s">
        <v>15</v>
      </c>
    </row>
    <row r="46" spans="1:17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194"/>
    </row>
    <row r="49" spans="8:16" x14ac:dyDescent="0.25">
      <c r="J49" s="97" t="s">
        <v>39</v>
      </c>
      <c r="L49" s="96"/>
      <c r="M49" s="96" t="s">
        <v>40</v>
      </c>
      <c r="O49" s="1">
        <f>SUM(H50:I80)</f>
        <v>153397</v>
      </c>
      <c r="P49" s="1" t="s">
        <v>41</v>
      </c>
    </row>
    <row r="50" spans="8:16" x14ac:dyDescent="0.25">
      <c r="H50" s="172">
        <f>J50*O6</f>
        <v>0</v>
      </c>
      <c r="I50" s="172"/>
      <c r="J50" s="95">
        <f>IF(K50&gt;0,1,0)</f>
        <v>0</v>
      </c>
      <c r="K50" s="95">
        <f>K6</f>
        <v>0</v>
      </c>
      <c r="L50" s="95">
        <f>L6</f>
        <v>21985</v>
      </c>
      <c r="M50" s="95">
        <f>IF(L50&gt;0,1,0)</f>
        <v>1</v>
      </c>
      <c r="O50" s="126">
        <f>O49/K43</f>
        <v>10226.466666666667</v>
      </c>
      <c r="P50" s="1" t="s">
        <v>42</v>
      </c>
    </row>
    <row r="51" spans="8:16" x14ac:dyDescent="0.25">
      <c r="H51" s="172">
        <f t="shared" ref="H51:H80" si="5">J51*O7</f>
        <v>0</v>
      </c>
      <c r="I51" s="172"/>
      <c r="J51" s="95">
        <f t="shared" ref="J51:J80" si="6">IF(K51&gt;0,1,0)</f>
        <v>0</v>
      </c>
      <c r="K51" s="95">
        <f t="shared" ref="K51:L66" si="7">K7</f>
        <v>0</v>
      </c>
      <c r="L51" s="95">
        <f t="shared" si="7"/>
        <v>8107</v>
      </c>
      <c r="M51" s="95">
        <f t="shared" ref="M51:M80" si="8">IF(L51&gt;0,1,0)</f>
        <v>1</v>
      </c>
      <c r="O51" s="126">
        <f>O50*(K43+E43)</f>
        <v>306794</v>
      </c>
      <c r="P51" s="1" t="s">
        <v>43</v>
      </c>
    </row>
    <row r="52" spans="8:16" x14ac:dyDescent="0.25">
      <c r="H52" s="172">
        <f t="shared" si="5"/>
        <v>10953</v>
      </c>
      <c r="I52" s="172"/>
      <c r="J52" s="95">
        <f t="shared" si="6"/>
        <v>1</v>
      </c>
      <c r="K52" s="95">
        <f t="shared" si="7"/>
        <v>8288</v>
      </c>
      <c r="L52" s="95">
        <f t="shared" si="7"/>
        <v>0</v>
      </c>
      <c r="M52" s="95">
        <f t="shared" si="8"/>
        <v>0</v>
      </c>
    </row>
    <row r="53" spans="8:16" x14ac:dyDescent="0.25">
      <c r="H53" s="172">
        <f t="shared" si="5"/>
        <v>10429</v>
      </c>
      <c r="I53" s="172"/>
      <c r="J53" s="95">
        <f t="shared" si="6"/>
        <v>1</v>
      </c>
      <c r="K53" s="95">
        <f t="shared" si="7"/>
        <v>7978</v>
      </c>
      <c r="L53" s="95">
        <f t="shared" si="7"/>
        <v>0</v>
      </c>
      <c r="M53" s="95">
        <f t="shared" si="8"/>
        <v>0</v>
      </c>
    </row>
    <row r="54" spans="8:16" x14ac:dyDescent="0.25">
      <c r="H54" s="172">
        <f t="shared" si="5"/>
        <v>10691</v>
      </c>
      <c r="I54" s="172"/>
      <c r="J54" s="95">
        <f t="shared" si="6"/>
        <v>1</v>
      </c>
      <c r="K54" s="95">
        <f t="shared" si="7"/>
        <v>7699</v>
      </c>
      <c r="L54" s="95">
        <f t="shared" si="7"/>
        <v>0</v>
      </c>
      <c r="M54" s="95">
        <f t="shared" si="8"/>
        <v>0</v>
      </c>
    </row>
    <row r="55" spans="8:16" x14ac:dyDescent="0.25">
      <c r="H55" s="172">
        <f t="shared" si="5"/>
        <v>10262</v>
      </c>
      <c r="I55" s="172"/>
      <c r="J55" s="95">
        <f t="shared" si="6"/>
        <v>1</v>
      </c>
      <c r="K55" s="95">
        <f t="shared" si="7"/>
        <v>7125</v>
      </c>
      <c r="L55" s="95">
        <f t="shared" si="7"/>
        <v>0</v>
      </c>
      <c r="M55" s="95">
        <f t="shared" si="8"/>
        <v>0</v>
      </c>
    </row>
    <row r="56" spans="8:16" x14ac:dyDescent="0.25">
      <c r="H56" s="172">
        <f t="shared" si="5"/>
        <v>9555</v>
      </c>
      <c r="I56" s="172"/>
      <c r="J56" s="95">
        <f t="shared" si="6"/>
        <v>1</v>
      </c>
      <c r="K56" s="95">
        <f t="shared" si="7"/>
        <v>6539</v>
      </c>
      <c r="L56" s="95">
        <f t="shared" si="7"/>
        <v>0</v>
      </c>
      <c r="M56" s="95">
        <f t="shared" si="8"/>
        <v>0</v>
      </c>
    </row>
    <row r="57" spans="8:16" x14ac:dyDescent="0.25">
      <c r="H57" s="172">
        <f t="shared" si="5"/>
        <v>9342</v>
      </c>
      <c r="I57" s="172"/>
      <c r="J57" s="95">
        <f t="shared" si="6"/>
        <v>1</v>
      </c>
      <c r="K57" s="95">
        <f t="shared" si="7"/>
        <v>6578</v>
      </c>
      <c r="L57" s="95">
        <f t="shared" si="7"/>
        <v>0</v>
      </c>
      <c r="M57" s="95">
        <f t="shared" si="8"/>
        <v>0</v>
      </c>
    </row>
    <row r="58" spans="8:16" x14ac:dyDescent="0.25">
      <c r="H58" s="172">
        <f t="shared" si="5"/>
        <v>0</v>
      </c>
      <c r="I58" s="172"/>
      <c r="J58" s="95">
        <f t="shared" si="6"/>
        <v>0</v>
      </c>
      <c r="K58" s="95">
        <f t="shared" si="7"/>
        <v>0</v>
      </c>
      <c r="L58" s="95">
        <f t="shared" si="7"/>
        <v>9604</v>
      </c>
      <c r="M58" s="95">
        <f t="shared" si="8"/>
        <v>1</v>
      </c>
    </row>
    <row r="59" spans="8:16" x14ac:dyDescent="0.25">
      <c r="H59" s="172">
        <f t="shared" si="5"/>
        <v>0</v>
      </c>
      <c r="I59" s="172"/>
      <c r="J59" s="95">
        <f t="shared" si="6"/>
        <v>0</v>
      </c>
      <c r="K59" s="95">
        <f t="shared" si="7"/>
        <v>0</v>
      </c>
      <c r="L59" s="95">
        <f t="shared" si="7"/>
        <v>8620</v>
      </c>
      <c r="M59" s="95">
        <f t="shared" si="8"/>
        <v>1</v>
      </c>
    </row>
    <row r="60" spans="8:16" x14ac:dyDescent="0.25">
      <c r="H60" s="172">
        <f t="shared" si="5"/>
        <v>10676</v>
      </c>
      <c r="I60" s="172"/>
      <c r="J60" s="95">
        <f t="shared" si="6"/>
        <v>1</v>
      </c>
      <c r="K60" s="95">
        <f t="shared" si="7"/>
        <v>7660</v>
      </c>
      <c r="L60" s="95">
        <f t="shared" si="7"/>
        <v>0</v>
      </c>
      <c r="M60" s="95">
        <f t="shared" si="8"/>
        <v>0</v>
      </c>
    </row>
    <row r="61" spans="8:16" x14ac:dyDescent="0.25">
      <c r="H61" s="172">
        <f t="shared" si="5"/>
        <v>0</v>
      </c>
      <c r="I61" s="172"/>
      <c r="J61" s="95">
        <f t="shared" si="6"/>
        <v>0</v>
      </c>
      <c r="K61" s="95">
        <f t="shared" si="7"/>
        <v>0</v>
      </c>
      <c r="L61" s="95">
        <f t="shared" si="7"/>
        <v>9853</v>
      </c>
      <c r="M61" s="95">
        <f t="shared" si="8"/>
        <v>1</v>
      </c>
    </row>
    <row r="62" spans="8:16" x14ac:dyDescent="0.25">
      <c r="H62" s="172">
        <f t="shared" si="5"/>
        <v>0</v>
      </c>
      <c r="I62" s="172"/>
      <c r="J62" s="95">
        <f t="shared" si="6"/>
        <v>0</v>
      </c>
      <c r="K62" s="95">
        <f t="shared" si="7"/>
        <v>0</v>
      </c>
      <c r="L62" s="95">
        <f t="shared" si="7"/>
        <v>15409</v>
      </c>
      <c r="M62" s="95">
        <f t="shared" si="8"/>
        <v>1</v>
      </c>
    </row>
    <row r="63" spans="8:16" x14ac:dyDescent="0.25">
      <c r="H63" s="172">
        <f t="shared" si="5"/>
        <v>9471</v>
      </c>
      <c r="I63" s="172"/>
      <c r="J63" s="95">
        <f t="shared" si="6"/>
        <v>1</v>
      </c>
      <c r="K63" s="95">
        <f t="shared" si="7"/>
        <v>6783</v>
      </c>
      <c r="L63" s="95">
        <f t="shared" si="7"/>
        <v>0</v>
      </c>
      <c r="M63" s="95">
        <f t="shared" si="8"/>
        <v>0</v>
      </c>
    </row>
    <row r="64" spans="8:16" x14ac:dyDescent="0.25">
      <c r="H64" s="172">
        <f t="shared" si="5"/>
        <v>0</v>
      </c>
      <c r="I64" s="172"/>
      <c r="J64" s="95">
        <f t="shared" si="6"/>
        <v>0</v>
      </c>
      <c r="K64" s="95">
        <f t="shared" si="7"/>
        <v>0</v>
      </c>
      <c r="L64" s="95">
        <f t="shared" si="7"/>
        <v>7343</v>
      </c>
      <c r="M64" s="95">
        <f t="shared" si="8"/>
        <v>1</v>
      </c>
    </row>
    <row r="65" spans="8:13" x14ac:dyDescent="0.25">
      <c r="H65" s="172">
        <f t="shared" si="5"/>
        <v>0</v>
      </c>
      <c r="I65" s="172"/>
      <c r="J65" s="95">
        <f t="shared" si="6"/>
        <v>0</v>
      </c>
      <c r="K65" s="95">
        <f t="shared" si="7"/>
        <v>0</v>
      </c>
      <c r="L65" s="95">
        <f t="shared" si="7"/>
        <v>7945</v>
      </c>
      <c r="M65" s="95">
        <f t="shared" si="8"/>
        <v>1</v>
      </c>
    </row>
    <row r="66" spans="8:13" x14ac:dyDescent="0.25">
      <c r="H66" s="172">
        <f t="shared" si="5"/>
        <v>11332</v>
      </c>
      <c r="I66" s="172"/>
      <c r="J66" s="95">
        <f t="shared" si="6"/>
        <v>1</v>
      </c>
      <c r="K66" s="95">
        <f t="shared" si="7"/>
        <v>7733</v>
      </c>
      <c r="L66" s="95">
        <f t="shared" si="7"/>
        <v>0</v>
      </c>
      <c r="M66" s="95">
        <f t="shared" si="8"/>
        <v>0</v>
      </c>
    </row>
    <row r="67" spans="8:13" x14ac:dyDescent="0.25">
      <c r="H67" s="172">
        <f t="shared" si="5"/>
        <v>10799</v>
      </c>
      <c r="I67" s="172"/>
      <c r="J67" s="95">
        <f t="shared" si="6"/>
        <v>1</v>
      </c>
      <c r="K67" s="95">
        <f t="shared" ref="K67:L80" si="9">K23</f>
        <v>7625</v>
      </c>
      <c r="L67" s="95">
        <f t="shared" si="9"/>
        <v>0</v>
      </c>
      <c r="M67" s="95">
        <f t="shared" si="8"/>
        <v>0</v>
      </c>
    </row>
    <row r="68" spans="8:13" x14ac:dyDescent="0.25">
      <c r="H68" s="172">
        <f t="shared" si="5"/>
        <v>0</v>
      </c>
      <c r="I68" s="172"/>
      <c r="J68" s="95">
        <f t="shared" si="6"/>
        <v>0</v>
      </c>
      <c r="K68" s="95">
        <f t="shared" si="9"/>
        <v>0</v>
      </c>
      <c r="L68" s="95">
        <f t="shared" si="9"/>
        <v>8104</v>
      </c>
      <c r="M68" s="95">
        <f t="shared" si="8"/>
        <v>1</v>
      </c>
    </row>
    <row r="69" spans="8:13" x14ac:dyDescent="0.25">
      <c r="H69" s="172">
        <f t="shared" si="5"/>
        <v>0</v>
      </c>
      <c r="I69" s="172"/>
      <c r="J69" s="95">
        <f t="shared" si="6"/>
        <v>0</v>
      </c>
      <c r="K69" s="95">
        <f t="shared" si="9"/>
        <v>0</v>
      </c>
      <c r="L69" s="95">
        <f t="shared" si="9"/>
        <v>6936</v>
      </c>
      <c r="M69" s="95">
        <f t="shared" si="8"/>
        <v>1</v>
      </c>
    </row>
    <row r="70" spans="8:13" x14ac:dyDescent="0.25">
      <c r="H70" s="172">
        <f t="shared" si="5"/>
        <v>0</v>
      </c>
      <c r="I70" s="172"/>
      <c r="J70" s="95">
        <f t="shared" si="6"/>
        <v>0</v>
      </c>
      <c r="K70" s="95">
        <f t="shared" si="9"/>
        <v>0</v>
      </c>
      <c r="L70" s="95">
        <f t="shared" si="9"/>
        <v>7297</v>
      </c>
      <c r="M70" s="95">
        <f t="shared" si="8"/>
        <v>1</v>
      </c>
    </row>
    <row r="71" spans="8:13" x14ac:dyDescent="0.25">
      <c r="H71" s="172">
        <f t="shared" si="5"/>
        <v>0</v>
      </c>
      <c r="I71" s="172"/>
      <c r="J71" s="95">
        <f t="shared" si="6"/>
        <v>0</v>
      </c>
      <c r="K71" s="95">
        <f t="shared" si="9"/>
        <v>0</v>
      </c>
      <c r="L71" s="95">
        <f t="shared" si="9"/>
        <v>27082</v>
      </c>
      <c r="M71" s="95">
        <f t="shared" si="8"/>
        <v>1</v>
      </c>
    </row>
    <row r="72" spans="8:13" x14ac:dyDescent="0.25">
      <c r="H72" s="172">
        <f t="shared" si="5"/>
        <v>0</v>
      </c>
      <c r="I72" s="172"/>
      <c r="J72" s="95">
        <f t="shared" si="6"/>
        <v>0</v>
      </c>
      <c r="K72" s="95">
        <f t="shared" si="9"/>
        <v>0</v>
      </c>
      <c r="L72" s="95">
        <f t="shared" si="9"/>
        <v>13286</v>
      </c>
      <c r="M72" s="95">
        <f t="shared" si="8"/>
        <v>1</v>
      </c>
    </row>
    <row r="73" spans="8:13" x14ac:dyDescent="0.25">
      <c r="H73" s="172">
        <f t="shared" si="5"/>
        <v>0</v>
      </c>
      <c r="I73" s="172"/>
      <c r="J73" s="95">
        <f t="shared" si="6"/>
        <v>0</v>
      </c>
      <c r="K73" s="95">
        <f t="shared" si="9"/>
        <v>0</v>
      </c>
      <c r="L73" s="95">
        <f t="shared" si="9"/>
        <v>8521</v>
      </c>
      <c r="M73" s="95">
        <f t="shared" si="8"/>
        <v>1</v>
      </c>
    </row>
    <row r="74" spans="8:13" x14ac:dyDescent="0.25">
      <c r="H74" s="172">
        <f t="shared" si="5"/>
        <v>0</v>
      </c>
      <c r="I74" s="172"/>
      <c r="J74" s="95">
        <f t="shared" si="6"/>
        <v>0</v>
      </c>
      <c r="K74" s="95">
        <f t="shared" si="9"/>
        <v>0</v>
      </c>
      <c r="L74" s="95">
        <f t="shared" si="9"/>
        <v>10206</v>
      </c>
      <c r="M74" s="95">
        <f t="shared" si="8"/>
        <v>1</v>
      </c>
    </row>
    <row r="75" spans="8:13" x14ac:dyDescent="0.25">
      <c r="H75" s="172">
        <f t="shared" si="5"/>
        <v>10008</v>
      </c>
      <c r="I75" s="172"/>
      <c r="J75" s="95">
        <f t="shared" si="6"/>
        <v>1</v>
      </c>
      <c r="K75" s="95">
        <f t="shared" si="9"/>
        <v>8074</v>
      </c>
      <c r="L75" s="95">
        <f t="shared" si="9"/>
        <v>0</v>
      </c>
      <c r="M75" s="95">
        <f t="shared" si="8"/>
        <v>0</v>
      </c>
    </row>
    <row r="76" spans="8:13" x14ac:dyDescent="0.25">
      <c r="H76" s="172">
        <f t="shared" si="5"/>
        <v>10086</v>
      </c>
      <c r="I76" s="172"/>
      <c r="J76" s="95">
        <f t="shared" si="6"/>
        <v>1</v>
      </c>
      <c r="K76" s="95">
        <f t="shared" si="9"/>
        <v>7488</v>
      </c>
      <c r="L76" s="95">
        <f t="shared" si="9"/>
        <v>0</v>
      </c>
      <c r="M76" s="95">
        <f t="shared" si="8"/>
        <v>0</v>
      </c>
    </row>
    <row r="77" spans="8:13" x14ac:dyDescent="0.25">
      <c r="H77" s="172">
        <f t="shared" si="5"/>
        <v>9630</v>
      </c>
      <c r="I77" s="172"/>
      <c r="J77" s="95">
        <f t="shared" si="6"/>
        <v>1</v>
      </c>
      <c r="K77" s="95">
        <f t="shared" si="9"/>
        <v>6482</v>
      </c>
      <c r="L77" s="95">
        <f t="shared" si="9"/>
        <v>0</v>
      </c>
      <c r="M77" s="95">
        <f t="shared" si="8"/>
        <v>0</v>
      </c>
    </row>
    <row r="78" spans="8:13" x14ac:dyDescent="0.25">
      <c r="H78" s="172">
        <f t="shared" si="5"/>
        <v>9448</v>
      </c>
      <c r="I78" s="172"/>
      <c r="J78" s="95">
        <f t="shared" si="6"/>
        <v>1</v>
      </c>
      <c r="K78" s="95">
        <f t="shared" si="9"/>
        <v>6653</v>
      </c>
      <c r="L78" s="95">
        <f t="shared" si="9"/>
        <v>0</v>
      </c>
      <c r="M78" s="95">
        <f t="shared" si="8"/>
        <v>0</v>
      </c>
    </row>
    <row r="79" spans="8:13" x14ac:dyDescent="0.25">
      <c r="H79" s="172">
        <f t="shared" si="5"/>
        <v>10715</v>
      </c>
      <c r="I79" s="172"/>
      <c r="J79" s="95">
        <f t="shared" si="6"/>
        <v>1</v>
      </c>
      <c r="K79" s="95">
        <f t="shared" si="9"/>
        <v>7929</v>
      </c>
      <c r="L79" s="95">
        <f t="shared" si="9"/>
        <v>0</v>
      </c>
      <c r="M79" s="95">
        <f t="shared" si="8"/>
        <v>0</v>
      </c>
    </row>
    <row r="80" spans="8:13" x14ac:dyDescent="0.25">
      <c r="H80" s="172">
        <f t="shared" si="5"/>
        <v>0</v>
      </c>
      <c r="I80" s="172"/>
      <c r="J80" s="95">
        <f t="shared" si="6"/>
        <v>0</v>
      </c>
      <c r="K80" s="95">
        <f t="shared" si="9"/>
        <v>0</v>
      </c>
      <c r="L80" s="95">
        <f t="shared" si="9"/>
        <v>0</v>
      </c>
      <c r="M80" s="95">
        <f t="shared" si="8"/>
        <v>0</v>
      </c>
    </row>
    <row r="81" spans="10:13" x14ac:dyDescent="0.25">
      <c r="J81" s="95"/>
      <c r="K81" s="95"/>
      <c r="L81" s="95"/>
      <c r="M81" s="95"/>
    </row>
    <row r="82" spans="10:13" x14ac:dyDescent="0.25">
      <c r="J82" s="95"/>
      <c r="K82" s="95"/>
      <c r="L82" s="95"/>
      <c r="M82" s="95"/>
    </row>
    <row r="83" spans="10:13" x14ac:dyDescent="0.25">
      <c r="J83" s="95"/>
      <c r="K83" s="95"/>
      <c r="L83" s="95"/>
      <c r="M83" s="95"/>
    </row>
  </sheetData>
  <customSheetViews>
    <customSheetView guid="{B6ED9F5D-61BD-40D6-902A-409318D15853}" showRuler="0">
      <selection activeCell="X43" sqref="X43:AA43"/>
      <pageMargins left="0.19685039370078741" right="0" top="0.98425196850393704" bottom="0.98425196850393704" header="0.51181102362204722" footer="0.51181102362204722"/>
      <pageSetup paperSize="9" orientation="portrait" horizontalDpi="4294967293" verticalDpi="0" r:id="rId1"/>
      <headerFooter alignWithMargins="0"/>
    </customSheetView>
  </customSheetViews>
  <mergeCells count="36">
    <mergeCell ref="H68:I68"/>
    <mergeCell ref="H69:I69"/>
    <mergeCell ref="H70:I70"/>
    <mergeCell ref="H62:I62"/>
    <mergeCell ref="H63:I63"/>
    <mergeCell ref="H64:I64"/>
    <mergeCell ref="H65:I65"/>
    <mergeCell ref="H74:I74"/>
    <mergeCell ref="H80:I80"/>
    <mergeCell ref="H76:I76"/>
    <mergeCell ref="H77:I77"/>
    <mergeCell ref="H78:I78"/>
    <mergeCell ref="H79:I79"/>
    <mergeCell ref="D45:F45"/>
    <mergeCell ref="H72:I72"/>
    <mergeCell ref="H61:I61"/>
    <mergeCell ref="H73:I73"/>
    <mergeCell ref="H67:I67"/>
    <mergeCell ref="H55:I55"/>
    <mergeCell ref="H56:I56"/>
    <mergeCell ref="H59:I59"/>
    <mergeCell ref="H60:I60"/>
    <mergeCell ref="H58:I58"/>
    <mergeCell ref="H57:I57"/>
    <mergeCell ref="H50:I50"/>
    <mergeCell ref="H51:I51"/>
    <mergeCell ref="H52:I52"/>
    <mergeCell ref="H71:I71"/>
    <mergeCell ref="H66:I66"/>
    <mergeCell ref="H53:I53"/>
    <mergeCell ref="H54:I54"/>
    <mergeCell ref="H75:I75"/>
    <mergeCell ref="O45:P45"/>
    <mergeCell ref="G2:L2"/>
    <mergeCell ref="M2:N2"/>
    <mergeCell ref="P2:Q2"/>
  </mergeCells>
  <phoneticPr fontId="7" type="noConversion"/>
  <pageMargins left="0.19685039370078741" right="0" top="0.98425196850393704" bottom="0.98425196850393704" header="0.51181102362204722" footer="0.51181102362204722"/>
  <pageSetup paperSize="9" orientation="portrait" horizontalDpi="4294967293" verticalDpi="2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Jan_1</vt:lpstr>
      <vt:lpstr>Feb_1</vt:lpstr>
      <vt:lpstr>März_1</vt:lpstr>
      <vt:lpstr>April_1</vt:lpstr>
      <vt:lpstr>Mai_1</vt:lpstr>
      <vt:lpstr>Juni_1</vt:lpstr>
      <vt:lpstr>Juli_1</vt:lpstr>
      <vt:lpstr>Aug_1</vt:lpstr>
      <vt:lpstr>Sep_1</vt:lpstr>
      <vt:lpstr>Okt_1</vt:lpstr>
      <vt:lpstr>Nov_1</vt:lpstr>
      <vt:lpstr>Dez_1</vt:lpstr>
    </vt:vector>
  </TitlesOfParts>
  <Company>Stadt Freising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Monats- und Jahresberichte</dc:title>
  <dc:subject>Gesichert</dc:subject>
  <dc:creator>Scholz Christian</dc:creator>
  <dc:description>Urheberschutz</dc:description>
  <cp:lastModifiedBy>Faber Matthias</cp:lastModifiedBy>
  <cp:lastPrinted>2015-01-12T09:41:07Z</cp:lastPrinted>
  <dcterms:created xsi:type="dcterms:W3CDTF">1998-12-10T09:58:24Z</dcterms:created>
  <dcterms:modified xsi:type="dcterms:W3CDTF">2017-07-26T11:44:51Z</dcterms:modified>
  <cp:category>Betriebsdaten</cp:category>
</cp:coreProperties>
</file>