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pov\Documents\LCLS_projects\IXS\tunable_monochromator\"/>
    </mc:Choice>
  </mc:AlternateContent>
  <bookViews>
    <workbookView xWindow="0" yWindow="0" windowWidth="384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21" i="1"/>
  <c r="O22" i="1"/>
  <c r="O23" i="1"/>
  <c r="O24" i="1"/>
  <c r="O25" i="1"/>
  <c r="O26" i="1"/>
  <c r="O14" i="1"/>
  <c r="O15" i="1"/>
  <c r="O16" i="1"/>
  <c r="O17" i="1"/>
  <c r="O18" i="1"/>
  <c r="O19" i="1"/>
  <c r="G28" i="1"/>
  <c r="G29" i="1"/>
  <c r="G30" i="1"/>
  <c r="G31" i="1"/>
  <c r="G32" i="1"/>
  <c r="G33" i="1"/>
  <c r="G21" i="1"/>
  <c r="G22" i="1"/>
  <c r="G23" i="1"/>
  <c r="G24" i="1"/>
  <c r="G25" i="1"/>
  <c r="G26" i="1"/>
  <c r="G14" i="1"/>
  <c r="G15" i="1"/>
  <c r="G16" i="1"/>
  <c r="G17" i="1"/>
  <c r="G18" i="1"/>
  <c r="G19" i="1"/>
  <c r="O27" i="1"/>
  <c r="O20" i="1"/>
  <c r="O13" i="1"/>
  <c r="G27" i="1"/>
  <c r="G20" i="1"/>
  <c r="G13" i="1"/>
  <c r="O7" i="1"/>
  <c r="O8" i="1"/>
  <c r="O9" i="1"/>
  <c r="O10" i="1"/>
  <c r="O11" i="1"/>
  <c r="O12" i="1"/>
  <c r="O6" i="1"/>
  <c r="G7" i="1"/>
  <c r="G8" i="1"/>
  <c r="G9" i="1"/>
  <c r="G10" i="1"/>
  <c r="G11" i="1"/>
  <c r="G12" i="1"/>
  <c r="G6" i="1"/>
  <c r="K27" i="1"/>
  <c r="L27" i="1"/>
  <c r="C27" i="1"/>
  <c r="D27" i="1"/>
  <c r="K20" i="1"/>
  <c r="L20" i="1"/>
  <c r="C20" i="1"/>
  <c r="D20" i="1"/>
  <c r="K13" i="1"/>
  <c r="L13" i="1"/>
  <c r="C13" i="1"/>
  <c r="D13" i="1"/>
  <c r="K6" i="1"/>
  <c r="L6" i="1"/>
  <c r="C6" i="1"/>
  <c r="D6" i="1"/>
</calcChain>
</file>

<file path=xl/sharedStrings.xml><?xml version="1.0" encoding="utf-8"?>
<sst xmlns="http://schemas.openxmlformats.org/spreadsheetml/2006/main" count="72" uniqueCount="16">
  <si>
    <t>hkl</t>
  </si>
  <si>
    <t>Elements</t>
  </si>
  <si>
    <t>n_rays after</t>
  </si>
  <si>
    <t>source</t>
  </si>
  <si>
    <t>c0</t>
  </si>
  <si>
    <t>c1</t>
  </si>
  <si>
    <t>l1</t>
  </si>
  <si>
    <t>l2</t>
  </si>
  <si>
    <t>c3</t>
  </si>
  <si>
    <t>E (keV)</t>
  </si>
  <si>
    <t>Resolution slit open (meV)</t>
  </si>
  <si>
    <t>Resolution slit 7 um (meV)</t>
  </si>
  <si>
    <t>normalized intensity</t>
  </si>
  <si>
    <t>c2</t>
  </si>
  <si>
    <t>source bandwidth:</t>
  </si>
  <si>
    <t>100meV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</si>
</sst>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S16" sqref="S16"/>
    </sheetView>
  </sheetViews>
  <sheetFormatPr defaultRowHeight="15" x14ac:dyDescent="0.25"/>
  <cols>
    <col min="3" max="3" width="14.5703125" customWidth="1"/>
    <col min="4" max="4" width="14" customWidth="1"/>
    <col min="5" max="5" width="10.140625" bestFit="1" customWidth="1"/>
    <col min="6" max="6" width="12" customWidth="1"/>
    <col min="7" max="7" width="11.42578125" bestFit="1" customWidth="1"/>
    <col min="11" max="11" width="14.140625" customWidth="1"/>
    <col min="12" max="12" width="14" customWidth="1"/>
    <col min="14" max="15" width="11.42578125" bestFit="1" customWidth="1"/>
  </cols>
  <sheetData>
    <row r="1" spans="1:15" ht="14.25" customHeight="1" x14ac:dyDescent="0.25">
      <c r="A1" s="1" t="s">
        <v>14</v>
      </c>
    </row>
    <row r="2" spans="1:15" x14ac:dyDescent="0.25">
      <c r="A2" s="1" t="s">
        <v>15</v>
      </c>
    </row>
    <row r="5" spans="1:15" ht="30" x14ac:dyDescent="0.25">
      <c r="A5" s="1" t="s">
        <v>9</v>
      </c>
      <c r="B5" s="1" t="s">
        <v>0</v>
      </c>
      <c r="C5" s="2" t="s">
        <v>10</v>
      </c>
      <c r="D5" s="2" t="s">
        <v>11</v>
      </c>
      <c r="E5" s="1" t="s">
        <v>1</v>
      </c>
      <c r="F5" s="1" t="s">
        <v>2</v>
      </c>
      <c r="G5" s="2" t="s">
        <v>12</v>
      </c>
      <c r="I5" s="1" t="s">
        <v>9</v>
      </c>
      <c r="J5" s="1" t="s">
        <v>0</v>
      </c>
      <c r="K5" s="2" t="s">
        <v>10</v>
      </c>
      <c r="L5" s="2" t="s">
        <v>11</v>
      </c>
      <c r="M5" s="1" t="s">
        <v>1</v>
      </c>
      <c r="N5" s="1" t="s">
        <v>2</v>
      </c>
      <c r="O5" s="2" t="s">
        <v>12</v>
      </c>
    </row>
    <row r="6" spans="1:15" x14ac:dyDescent="0.25">
      <c r="A6">
        <v>17.795000000000002</v>
      </c>
      <c r="B6">
        <v>660</v>
      </c>
      <c r="C6">
        <f>2*2.9</f>
        <v>5.8</v>
      </c>
      <c r="D6">
        <f>2*1.3</f>
        <v>2.6</v>
      </c>
      <c r="E6" t="s">
        <v>3</v>
      </c>
      <c r="F6">
        <v>1000000</v>
      </c>
      <c r="G6">
        <f>F6/$F$6</f>
        <v>1</v>
      </c>
      <c r="I6">
        <v>17.795000000000002</v>
      </c>
      <c r="J6">
        <v>444</v>
      </c>
      <c r="K6">
        <f>2*27</f>
        <v>54</v>
      </c>
      <c r="L6">
        <f>2*12.8</f>
        <v>25.6</v>
      </c>
      <c r="M6" t="s">
        <v>3</v>
      </c>
      <c r="N6">
        <v>1000000</v>
      </c>
      <c r="O6">
        <f>N6/$N$6</f>
        <v>1</v>
      </c>
    </row>
    <row r="7" spans="1:15" x14ac:dyDescent="0.25">
      <c r="E7" t="s">
        <v>4</v>
      </c>
      <c r="F7">
        <v>612404</v>
      </c>
      <c r="G7">
        <f t="shared" ref="G7:G12" si="0">F7/$F$6</f>
        <v>0.61240399999999995</v>
      </c>
      <c r="M7" t="s">
        <v>4</v>
      </c>
      <c r="N7">
        <v>964680</v>
      </c>
      <c r="O7">
        <f t="shared" ref="O7:O12" si="1">N7/$N$6</f>
        <v>0.96467999999999998</v>
      </c>
    </row>
    <row r="8" spans="1:15" x14ac:dyDescent="0.25">
      <c r="E8" t="s">
        <v>5</v>
      </c>
      <c r="F8">
        <v>193577</v>
      </c>
      <c r="G8">
        <f t="shared" si="0"/>
        <v>0.193577</v>
      </c>
      <c r="M8" t="s">
        <v>5</v>
      </c>
      <c r="N8">
        <v>765647</v>
      </c>
      <c r="O8">
        <f t="shared" si="1"/>
        <v>0.76564699999999997</v>
      </c>
    </row>
    <row r="9" spans="1:15" x14ac:dyDescent="0.25">
      <c r="E9" t="s">
        <v>6</v>
      </c>
      <c r="F9">
        <v>152768</v>
      </c>
      <c r="G9">
        <f t="shared" si="0"/>
        <v>0.15276799999999999</v>
      </c>
      <c r="M9" t="s">
        <v>6</v>
      </c>
      <c r="N9">
        <v>601718</v>
      </c>
      <c r="O9">
        <f t="shared" si="1"/>
        <v>0.60171799999999998</v>
      </c>
    </row>
    <row r="10" spans="1:15" x14ac:dyDescent="0.25">
      <c r="E10" t="s">
        <v>7</v>
      </c>
      <c r="F10">
        <v>129836</v>
      </c>
      <c r="G10">
        <f t="shared" si="0"/>
        <v>0.12983600000000001</v>
      </c>
      <c r="M10" t="s">
        <v>7</v>
      </c>
      <c r="N10">
        <v>509115</v>
      </c>
      <c r="O10">
        <f t="shared" si="1"/>
        <v>0.50911499999999998</v>
      </c>
    </row>
    <row r="11" spans="1:15" x14ac:dyDescent="0.25">
      <c r="E11" t="s">
        <v>13</v>
      </c>
      <c r="F11">
        <v>40137</v>
      </c>
      <c r="G11">
        <f t="shared" si="0"/>
        <v>4.0136999999999999E-2</v>
      </c>
      <c r="M11" t="s">
        <v>13</v>
      </c>
      <c r="N11">
        <v>360951</v>
      </c>
      <c r="O11">
        <f t="shared" si="1"/>
        <v>0.36095100000000002</v>
      </c>
    </row>
    <row r="12" spans="1:15" ht="15.75" thickBot="1" x14ac:dyDescent="0.3">
      <c r="A12" s="3"/>
      <c r="B12" s="3"/>
      <c r="C12" s="3"/>
      <c r="D12" s="3"/>
      <c r="E12" s="3" t="s">
        <v>8</v>
      </c>
      <c r="F12" s="3">
        <v>37558</v>
      </c>
      <c r="G12" s="3">
        <f t="shared" si="0"/>
        <v>3.7558000000000001E-2</v>
      </c>
      <c r="I12" s="3"/>
      <c r="J12" s="3"/>
      <c r="K12" s="3"/>
      <c r="L12" s="3"/>
      <c r="M12" s="3" t="s">
        <v>8</v>
      </c>
      <c r="N12" s="3">
        <v>345599</v>
      </c>
      <c r="O12" s="3">
        <f t="shared" si="1"/>
        <v>0.34559899999999999</v>
      </c>
    </row>
    <row r="13" spans="1:15" ht="15.75" thickTop="1" x14ac:dyDescent="0.25">
      <c r="A13">
        <v>16</v>
      </c>
      <c r="B13">
        <v>660</v>
      </c>
      <c r="C13">
        <f>2*4.6</f>
        <v>9.1999999999999993</v>
      </c>
      <c r="D13">
        <f>2*1.6</f>
        <v>3.2</v>
      </c>
      <c r="E13" t="s">
        <v>3</v>
      </c>
      <c r="F13">
        <v>1000000</v>
      </c>
      <c r="G13">
        <f>F13/$F$13</f>
        <v>1</v>
      </c>
      <c r="I13">
        <v>16</v>
      </c>
      <c r="J13">
        <v>444</v>
      </c>
      <c r="K13">
        <f>2*26.6</f>
        <v>53.2</v>
      </c>
      <c r="L13">
        <f>2*11.9</f>
        <v>23.8</v>
      </c>
      <c r="M13" t="s">
        <v>3</v>
      </c>
      <c r="N13">
        <v>1000000</v>
      </c>
      <c r="O13">
        <f>N13/$N$13</f>
        <v>1</v>
      </c>
    </row>
    <row r="14" spans="1:15" x14ac:dyDescent="0.25">
      <c r="E14" t="s">
        <v>4</v>
      </c>
      <c r="F14">
        <v>555032</v>
      </c>
      <c r="G14">
        <f t="shared" ref="G14:G19" si="2">F14/$F$13</f>
        <v>0.55503199999999997</v>
      </c>
      <c r="M14" t="s">
        <v>4</v>
      </c>
      <c r="N14">
        <v>923309</v>
      </c>
      <c r="O14">
        <f t="shared" ref="O14:O19" si="3">N14/$N$13</f>
        <v>0.92330900000000005</v>
      </c>
    </row>
    <row r="15" spans="1:15" x14ac:dyDescent="0.25">
      <c r="E15" t="s">
        <v>5</v>
      </c>
      <c r="F15">
        <v>225872</v>
      </c>
      <c r="G15">
        <f t="shared" si="2"/>
        <v>0.22587199999999999</v>
      </c>
      <c r="M15" t="s">
        <v>5</v>
      </c>
      <c r="N15">
        <v>715430</v>
      </c>
      <c r="O15">
        <f t="shared" si="3"/>
        <v>0.71543000000000001</v>
      </c>
    </row>
    <row r="16" spans="1:15" x14ac:dyDescent="0.25">
      <c r="E16" t="s">
        <v>6</v>
      </c>
      <c r="F16">
        <v>181705</v>
      </c>
      <c r="G16">
        <f t="shared" si="2"/>
        <v>0.18170500000000001</v>
      </c>
      <c r="M16" t="s">
        <v>6</v>
      </c>
      <c r="N16">
        <v>571979</v>
      </c>
      <c r="O16">
        <f t="shared" si="3"/>
        <v>0.57197900000000002</v>
      </c>
    </row>
    <row r="17" spans="1:15" x14ac:dyDescent="0.25">
      <c r="E17" t="s">
        <v>7</v>
      </c>
      <c r="F17">
        <v>156015</v>
      </c>
      <c r="G17">
        <f t="shared" si="2"/>
        <v>0.15601499999999999</v>
      </c>
      <c r="M17" t="s">
        <v>7</v>
      </c>
      <c r="N17">
        <v>488224</v>
      </c>
      <c r="O17">
        <f t="shared" si="3"/>
        <v>0.48822399999999999</v>
      </c>
    </row>
    <row r="18" spans="1:15" x14ac:dyDescent="0.25">
      <c r="E18" t="s">
        <v>13</v>
      </c>
      <c r="F18">
        <v>63382</v>
      </c>
      <c r="G18">
        <f t="shared" si="2"/>
        <v>6.3381999999999994E-2</v>
      </c>
      <c r="M18" t="s">
        <v>13</v>
      </c>
      <c r="N18">
        <v>355922</v>
      </c>
      <c r="O18">
        <f t="shared" si="3"/>
        <v>0.35592200000000002</v>
      </c>
    </row>
    <row r="19" spans="1:15" ht="15.75" thickBot="1" x14ac:dyDescent="0.3">
      <c r="A19" s="3"/>
      <c r="B19" s="3"/>
      <c r="C19" s="3"/>
      <c r="D19" s="3"/>
      <c r="E19" s="3" t="s">
        <v>8</v>
      </c>
      <c r="F19" s="3">
        <v>59122</v>
      </c>
      <c r="G19" s="3">
        <f t="shared" si="2"/>
        <v>5.9122000000000001E-2</v>
      </c>
      <c r="I19" s="3"/>
      <c r="J19" s="3"/>
      <c r="K19" s="3"/>
      <c r="L19" s="3"/>
      <c r="M19" s="3" t="s">
        <v>8</v>
      </c>
      <c r="N19" s="3">
        <v>337858</v>
      </c>
      <c r="O19" s="3">
        <f t="shared" si="3"/>
        <v>0.33785799999999999</v>
      </c>
    </row>
    <row r="20" spans="1:15" ht="15.75" thickTop="1" x14ac:dyDescent="0.25">
      <c r="A20">
        <v>14</v>
      </c>
      <c r="B20">
        <v>660</v>
      </c>
      <c r="C20">
        <f>2*6.6</f>
        <v>13.2</v>
      </c>
      <c r="D20">
        <f>2*2.1</f>
        <v>4.2</v>
      </c>
      <c r="E20" t="s">
        <v>3</v>
      </c>
      <c r="F20">
        <v>1000000</v>
      </c>
      <c r="G20">
        <f>F20/$F$20</f>
        <v>1</v>
      </c>
      <c r="I20">
        <v>14</v>
      </c>
      <c r="J20">
        <v>444</v>
      </c>
      <c r="K20">
        <f>2*25.7</f>
        <v>51.4</v>
      </c>
      <c r="L20">
        <f>2*11.3</f>
        <v>22.6</v>
      </c>
      <c r="M20" t="s">
        <v>3</v>
      </c>
      <c r="N20">
        <v>1000000</v>
      </c>
      <c r="O20">
        <f>N20/$N$20</f>
        <v>1</v>
      </c>
    </row>
    <row r="21" spans="1:15" x14ac:dyDescent="0.25">
      <c r="E21" t="s">
        <v>4</v>
      </c>
      <c r="F21">
        <v>488383</v>
      </c>
      <c r="G21">
        <f t="shared" ref="G21:G26" si="4">F21/$F$20</f>
        <v>0.48838300000000001</v>
      </c>
      <c r="M21" t="s">
        <v>4</v>
      </c>
      <c r="N21">
        <v>841574</v>
      </c>
      <c r="O21">
        <f t="shared" ref="O21:O26" si="5">N21/$N$20</f>
        <v>0.84157400000000004</v>
      </c>
    </row>
    <row r="22" spans="1:15" x14ac:dyDescent="0.25">
      <c r="E22" t="s">
        <v>5</v>
      </c>
      <c r="F22">
        <v>241378</v>
      </c>
      <c r="G22">
        <f t="shared" si="4"/>
        <v>0.24137800000000001</v>
      </c>
      <c r="M22" t="s">
        <v>5</v>
      </c>
      <c r="N22">
        <v>646337</v>
      </c>
      <c r="O22">
        <f t="shared" si="5"/>
        <v>0.64633700000000005</v>
      </c>
    </row>
    <row r="23" spans="1:15" x14ac:dyDescent="0.25">
      <c r="E23" t="s">
        <v>6</v>
      </c>
      <c r="F23">
        <v>196802</v>
      </c>
      <c r="G23">
        <f t="shared" si="4"/>
        <v>0.196802</v>
      </c>
      <c r="M23" t="s">
        <v>6</v>
      </c>
      <c r="N23">
        <v>523346</v>
      </c>
      <c r="O23">
        <f t="shared" si="5"/>
        <v>0.52334599999999998</v>
      </c>
    </row>
    <row r="24" spans="1:15" x14ac:dyDescent="0.25">
      <c r="E24" t="s">
        <v>7</v>
      </c>
      <c r="F24">
        <v>169159</v>
      </c>
      <c r="G24">
        <f t="shared" si="4"/>
        <v>0.169159</v>
      </c>
      <c r="M24" t="s">
        <v>7</v>
      </c>
      <c r="N24">
        <v>446809</v>
      </c>
      <c r="O24">
        <f t="shared" si="5"/>
        <v>0.44680900000000001</v>
      </c>
    </row>
    <row r="25" spans="1:15" x14ac:dyDescent="0.25">
      <c r="E25" t="s">
        <v>13</v>
      </c>
      <c r="F25">
        <v>86400</v>
      </c>
      <c r="G25">
        <f t="shared" si="4"/>
        <v>8.6400000000000005E-2</v>
      </c>
      <c r="M25" t="s">
        <v>13</v>
      </c>
      <c r="N25">
        <v>336778</v>
      </c>
      <c r="O25">
        <f t="shared" si="5"/>
        <v>0.33677800000000002</v>
      </c>
    </row>
    <row r="26" spans="1:15" ht="15.75" thickBot="1" x14ac:dyDescent="0.3">
      <c r="A26" s="3"/>
      <c r="B26" s="3"/>
      <c r="C26" s="3"/>
      <c r="D26" s="3"/>
      <c r="E26" s="3" t="s">
        <v>8</v>
      </c>
      <c r="F26" s="3">
        <v>79733</v>
      </c>
      <c r="G26" s="3">
        <f t="shared" si="4"/>
        <v>7.9732999999999998E-2</v>
      </c>
      <c r="I26" s="3"/>
      <c r="J26" s="3"/>
      <c r="K26" s="3"/>
      <c r="L26" s="3"/>
      <c r="M26" s="3" t="s">
        <v>8</v>
      </c>
      <c r="N26" s="3">
        <v>315824</v>
      </c>
      <c r="O26" s="3">
        <f t="shared" si="5"/>
        <v>0.31582399999999999</v>
      </c>
    </row>
    <row r="27" spans="1:15" ht="15.75" thickTop="1" x14ac:dyDescent="0.25">
      <c r="A27">
        <v>12</v>
      </c>
      <c r="B27">
        <v>660</v>
      </c>
      <c r="C27">
        <f>2*8.3</f>
        <v>16.600000000000001</v>
      </c>
      <c r="D27">
        <f>2*2.5</f>
        <v>5</v>
      </c>
      <c r="E27" t="s">
        <v>3</v>
      </c>
      <c r="F27">
        <v>1000000</v>
      </c>
      <c r="G27">
        <f>F27/$F$7</f>
        <v>1.6329089947159066</v>
      </c>
      <c r="I27">
        <v>12</v>
      </c>
      <c r="J27">
        <v>444</v>
      </c>
      <c r="K27">
        <f>2*24.1</f>
        <v>48.2</v>
      </c>
      <c r="L27">
        <f>2*10.5</f>
        <v>21</v>
      </c>
      <c r="M27" t="s">
        <v>3</v>
      </c>
      <c r="N27">
        <v>1000000</v>
      </c>
      <c r="O27">
        <f>N27/$N$27</f>
        <v>1</v>
      </c>
    </row>
    <row r="28" spans="1:15" x14ac:dyDescent="0.25">
      <c r="E28" t="s">
        <v>4</v>
      </c>
      <c r="F28">
        <v>419439</v>
      </c>
      <c r="G28">
        <f t="shared" ref="G28:G33" si="6">F28/$F$7</f>
        <v>0.6849057158346451</v>
      </c>
      <c r="M28" t="s">
        <v>4</v>
      </c>
      <c r="N28">
        <v>739838</v>
      </c>
      <c r="O28">
        <f t="shared" ref="O28:O33" si="7">N28/$N$27</f>
        <v>0.739838</v>
      </c>
    </row>
    <row r="29" spans="1:15" x14ac:dyDescent="0.25">
      <c r="E29" t="s">
        <v>5</v>
      </c>
      <c r="F29">
        <v>241907</v>
      </c>
      <c r="G29">
        <f t="shared" si="6"/>
        <v>0.3950121161847408</v>
      </c>
      <c r="M29" t="s">
        <v>5</v>
      </c>
      <c r="N29">
        <v>562730</v>
      </c>
      <c r="O29">
        <f t="shared" si="7"/>
        <v>0.56272999999999995</v>
      </c>
    </row>
    <row r="30" spans="1:15" x14ac:dyDescent="0.25">
      <c r="E30" t="s">
        <v>6</v>
      </c>
      <c r="F30">
        <v>198852</v>
      </c>
      <c r="G30">
        <f t="shared" si="6"/>
        <v>0.32470721941724745</v>
      </c>
      <c r="M30" t="s">
        <v>6</v>
      </c>
      <c r="N30">
        <v>460007</v>
      </c>
      <c r="O30">
        <f t="shared" si="7"/>
        <v>0.460007</v>
      </c>
    </row>
    <row r="31" spans="1:15" x14ac:dyDescent="0.25">
      <c r="E31" t="s">
        <v>7</v>
      </c>
      <c r="F31">
        <v>172661</v>
      </c>
      <c r="G31">
        <f t="shared" si="6"/>
        <v>0.28193969993664314</v>
      </c>
      <c r="M31" t="s">
        <v>7</v>
      </c>
      <c r="N31">
        <v>397292</v>
      </c>
      <c r="O31">
        <f t="shared" si="7"/>
        <v>0.39729199999999998</v>
      </c>
    </row>
    <row r="32" spans="1:15" x14ac:dyDescent="0.25">
      <c r="E32" t="s">
        <v>13</v>
      </c>
      <c r="F32">
        <v>106814</v>
      </c>
      <c r="G32">
        <f t="shared" si="6"/>
        <v>0.17441754136158483</v>
      </c>
      <c r="M32" t="s">
        <v>13</v>
      </c>
      <c r="N32">
        <v>309194</v>
      </c>
      <c r="O32">
        <f t="shared" si="7"/>
        <v>0.30919400000000002</v>
      </c>
    </row>
    <row r="33" spans="2:15" x14ac:dyDescent="0.25">
      <c r="B33" s="4"/>
      <c r="C33" s="4"/>
      <c r="D33" s="4"/>
      <c r="E33" s="4" t="s">
        <v>8</v>
      </c>
      <c r="F33" s="4">
        <v>96747</v>
      </c>
      <c r="G33">
        <f t="shared" si="6"/>
        <v>0.1579790465117798</v>
      </c>
      <c r="M33" t="s">
        <v>8</v>
      </c>
      <c r="N33">
        <v>285242</v>
      </c>
      <c r="O33">
        <f t="shared" si="7"/>
        <v>0.285242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Esposito, Vincent</dc:creator>
  <cp:lastModifiedBy>Esposito, Vincent</cp:lastModifiedBy>
  <dcterms:created xsi:type="dcterms:W3CDTF">2020-07-17T23:03:58Z</dcterms:created>
  <dcterms:modified xsi:type="dcterms:W3CDTF">2020-07-18T06:47:09Z</dcterms:modified>
</cp:coreProperties>
</file>