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onash Bootcamp\hOMEWORK\"/>
    </mc:Choice>
  </mc:AlternateContent>
  <xr:revisionPtr revIDLastSave="0" documentId="13_ncr:1_{435ADBFA-6120-4A6B-9571-04D7C4A0A13E}" xr6:coauthVersionLast="47" xr6:coauthVersionMax="47" xr10:uidLastSave="{00000000-0000-0000-0000-000000000000}"/>
  <bookViews>
    <workbookView xWindow="-108" yWindow="-108" windowWidth="23256" windowHeight="12720" firstSheet="2" activeTab="2" xr2:uid="{00000000-000D-0000-FFFF-FFFF00000000}"/>
  </bookViews>
  <sheets>
    <sheet name="Sheet2" sheetId="2" r:id="rId1"/>
    <sheet name="Sheet3" sheetId="3" r:id="rId2"/>
    <sheet name="Sheet4" sheetId="4" r:id="rId3"/>
    <sheet name="Sheet1" sheetId="1" r:id="rId4"/>
    <sheet name="Sheet5" sheetId="5" r:id="rId5"/>
  </sheets>
  <calcPr calcId="191029"/>
  <pivotCaches>
    <pivotCache cacheId="8" r:id="rId6"/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4" l="1"/>
  <c r="C21" i="4"/>
  <c r="F3" i="5"/>
  <c r="F4" i="5"/>
  <c r="F5" i="5"/>
  <c r="F6" i="5"/>
  <c r="F7" i="5"/>
  <c r="F8" i="5"/>
  <c r="F9" i="5"/>
  <c r="F10" i="5"/>
  <c r="F11" i="5"/>
  <c r="F12" i="5"/>
  <c r="F13" i="5"/>
  <c r="F2" i="5"/>
  <c r="G3" i="5"/>
  <c r="G4" i="5"/>
  <c r="G5" i="5"/>
  <c r="G6" i="5"/>
  <c r="G7" i="5"/>
  <c r="G8" i="5"/>
  <c r="G9" i="5"/>
  <c r="G10" i="5"/>
  <c r="G11" i="5"/>
  <c r="G12" i="5"/>
  <c r="G13" i="5"/>
  <c r="G2" i="5"/>
  <c r="H3" i="5"/>
  <c r="H4" i="5"/>
  <c r="H5" i="5"/>
  <c r="H6" i="5"/>
  <c r="H7" i="5"/>
  <c r="H8" i="5"/>
  <c r="H9" i="5"/>
  <c r="H10" i="5"/>
  <c r="H11" i="5"/>
  <c r="H12" i="5"/>
  <c r="H13" i="5"/>
  <c r="H2" i="5"/>
  <c r="E13" i="5"/>
  <c r="E3" i="5"/>
  <c r="E4" i="5"/>
  <c r="E5" i="5"/>
  <c r="E6" i="5"/>
  <c r="E7" i="5"/>
  <c r="E8" i="5"/>
  <c r="E9" i="5"/>
  <c r="E10" i="5"/>
  <c r="E11" i="5"/>
  <c r="E12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1" i="5"/>
  <c r="B13" i="5"/>
  <c r="B12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C20" i="4"/>
</calcChain>
</file>

<file path=xl/sharedStrings.xml><?xml version="1.0" encoding="utf-8"?>
<sst xmlns="http://schemas.openxmlformats.org/spreadsheetml/2006/main" count="33049" uniqueCount="8405">
  <si>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</si>
  <si>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</si>
  <si>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</si>
  <si>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</si>
  <si>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</si>
  <si>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</si>
  <si>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</si>
  <si>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</si>
  <si>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</si>
  <si>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</si>
  <si>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</si>
  <si>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</si>
  <si>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</si>
  <si>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</si>
  <si>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</si>
  <si>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</si>
  <si>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</si>
  <si>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</si>
  <si>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</si>
  <si>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</si>
  <si>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</si>
  <si>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</si>
  <si>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</si>
  <si>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</si>
  <si>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</si>
  <si>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</si>
  <si>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</si>
  <si>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</si>
  <si>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</si>
  <si>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</si>
  <si>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</si>
  <si>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</si>
  <si>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</si>
  <si>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</si>
  <si>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</si>
  <si>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</si>
  <si>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</si>
  <si>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</si>
  <si>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</si>
  <si>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</si>
  <si>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</si>
  <si>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</si>
  <si>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</si>
  <si>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</si>
  <si>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</si>
  <si>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</si>
  <si>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</si>
  <si>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</si>
  <si>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</si>
  <si>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</si>
  <si>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</si>
  <si>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</si>
  <si>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</si>
  <si>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</si>
  <si>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</si>
  <si>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</si>
  <si>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</si>
  <si>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</si>
  <si>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</si>
  <si>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</si>
  <si>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</si>
  <si>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</si>
  <si>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</si>
  <si>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</si>
  <si>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</si>
  <si>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</si>
  <si>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</si>
  <si>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</si>
  <si>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</si>
  <si>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</si>
  <si>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</si>
  <si>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</si>
  <si>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</si>
  <si>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</si>
  <si>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</si>
  <si>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</si>
  <si>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</si>
  <si>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</si>
  <si>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</si>
  <si>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</si>
  <si>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</si>
  <si>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</si>
  <si>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</si>
  <si>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</si>
  <si>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</si>
  <si>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</si>
  <si>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</si>
  <si>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</si>
  <si>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</si>
  <si>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</si>
  <si>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</si>
  <si>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</si>
  <si>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</si>
  <si>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</si>
  <si>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</si>
  <si>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</si>
  <si>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</si>
  <si>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</si>
  <si>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</si>
  <si>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</si>
  <si>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</si>
  <si>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</si>
  <si>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</si>
  <si>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</si>
  <si>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</si>
  <si>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</si>
  <si>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</si>
  <si>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</si>
  <si>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</si>
  <si>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</si>
  <si>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</si>
  <si>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</si>
  <si>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</si>
  <si>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</si>
  <si>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</si>
  <si>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</si>
  <si>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</si>
  <si>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</si>
  <si>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</si>
  <si>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</si>
  <si>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</si>
  <si>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</si>
  <si>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</si>
  <si>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</si>
  <si>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</si>
  <si>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</si>
  <si>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</si>
  <si>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</si>
  <si>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</si>
  <si>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</si>
  <si>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</si>
  <si>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</si>
  <si>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</si>
  <si>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</si>
  <si>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</si>
  <si>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</si>
  <si>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</si>
  <si>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</si>
  <si>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</si>
  <si>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</si>
  <si>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</si>
  <si>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</si>
  <si>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</si>
  <si>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</si>
  <si>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</si>
  <si>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</si>
  <si>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</si>
  <si>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</si>
  <si>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</si>
  <si>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</si>
  <si>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</si>
  <si>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</si>
  <si>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</si>
  <si>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</si>
  <si>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</si>
  <si>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</si>
  <si>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</si>
  <si>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</si>
  <si>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</si>
  <si>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</si>
  <si>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</si>
  <si>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</si>
  <si>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</si>
  <si>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</si>
  <si>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</si>
  <si>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</si>
  <si>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</si>
  <si>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</si>
  <si>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</si>
  <si>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</si>
  <si>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</si>
  <si>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</si>
  <si>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</si>
  <si>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</si>
  <si>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</si>
  <si>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</si>
  <si>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</si>
  <si>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</si>
  <si>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</si>
  <si>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</si>
  <si>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</si>
  <si>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</si>
  <si>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</si>
  <si>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</si>
  <si>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</si>
  <si>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</si>
  <si>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</si>
  <si>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</si>
  <si>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</si>
  <si>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</si>
  <si>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</si>
  <si>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</si>
  <si>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</si>
  <si>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</si>
  <si>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</si>
  <si>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</si>
  <si>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</si>
  <si>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</si>
  <si>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</si>
  <si>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</si>
  <si>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</si>
  <si>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</si>
  <si>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</si>
  <si>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</si>
  <si>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</si>
  <si>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</si>
  <si>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</si>
  <si>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</si>
  <si>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</si>
  <si>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</si>
  <si>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</si>
  <si>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</si>
  <si>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</si>
  <si>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</si>
  <si>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</si>
  <si>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</si>
  <si>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</si>
  <si>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</si>
  <si>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</si>
  <si>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</si>
  <si>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</si>
  <si>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</si>
  <si>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</si>
  <si>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</si>
  <si>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</si>
  <si>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</si>
  <si>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</si>
  <si>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</si>
  <si>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</si>
  <si>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</si>
  <si>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</si>
  <si>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</si>
  <si>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</si>
  <si>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</si>
  <si>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</si>
  <si>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</si>
  <si>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</si>
  <si>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</si>
  <si>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</si>
  <si>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</si>
  <si>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</si>
  <si>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</si>
  <si>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</si>
  <si>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</si>
  <si>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</si>
  <si>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</si>
  <si>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</si>
  <si>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</si>
  <si>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</si>
  <si>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</si>
  <si>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</si>
  <si>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</si>
  <si>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</si>
  <si>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</si>
  <si>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</si>
  <si>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</si>
  <si>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</si>
  <si>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</si>
  <si>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</si>
  <si>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</si>
  <si>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</si>
  <si>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</si>
  <si>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</si>
  <si>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</si>
  <si>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</si>
  <si>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</si>
  <si>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</si>
  <si>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</si>
  <si>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</si>
  <si>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</si>
  <si>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</si>
  <si>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</si>
  <si>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</si>
  <si>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</si>
  <si>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</si>
  <si>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</si>
  <si>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</si>
  <si>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</si>
  <si>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</si>
  <si>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</si>
  <si>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</si>
  <si>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</si>
  <si>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</si>
  <si>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</si>
  <si>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</si>
  <si>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</si>
  <si>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</si>
  <si>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</si>
  <si>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</si>
  <si>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</si>
  <si>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</si>
  <si>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</si>
  <si>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</si>
  <si>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</si>
  <si>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</si>
  <si>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</si>
  <si>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</si>
  <si>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</si>
  <si>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</si>
  <si>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</si>
  <si>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</si>
  <si>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</si>
  <si>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</si>
  <si>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</si>
  <si>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</si>
  <si>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</si>
  <si>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</si>
  <si>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</si>
  <si>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</si>
  <si>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</si>
  <si>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</si>
  <si>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</si>
  <si>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</si>
  <si>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</si>
  <si>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</si>
  <si>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</si>
  <si>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</si>
  <si>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</si>
  <si>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</si>
  <si>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</si>
  <si>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</si>
  <si>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</si>
  <si>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</si>
  <si>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</si>
  <si>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</si>
  <si>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</si>
  <si>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</si>
  <si>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</si>
  <si>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</si>
  <si>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</si>
  <si>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</si>
  <si>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</si>
  <si>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</si>
  <si>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</si>
  <si>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</si>
  <si>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</si>
  <si>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</si>
  <si>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</si>
  <si>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</si>
  <si>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</si>
  <si>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</si>
  <si>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</si>
  <si>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</si>
  <si>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</si>
  <si>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</si>
  <si>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</si>
  <si>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</si>
  <si>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</si>
  <si>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</si>
  <si>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</si>
  <si>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</si>
  <si>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</si>
  <si>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</si>
  <si>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</si>
  <si>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</si>
  <si>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</si>
  <si>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</si>
  <si>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</si>
  <si>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</si>
  <si>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</si>
  <si>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</si>
  <si>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</si>
  <si>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</si>
  <si>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</si>
  <si>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</si>
  <si>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</si>
  <si>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</si>
  <si>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</si>
  <si>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</si>
  <si>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</si>
  <si>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</si>
  <si>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</si>
  <si>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</si>
  <si>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</si>
  <si>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</si>
  <si>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</si>
  <si>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</si>
  <si>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</si>
  <si>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</si>
  <si>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</si>
  <si>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</si>
  <si>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</si>
  <si>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</si>
  <si>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</si>
  <si>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</si>
  <si>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</si>
  <si>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</si>
  <si>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</si>
  <si>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</si>
  <si>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</si>
  <si>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</si>
  <si>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</si>
  <si>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</si>
  <si>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</si>
  <si>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</si>
  <si>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</si>
  <si>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</si>
  <si>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</si>
  <si>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</si>
  <si>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</si>
  <si>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</si>
  <si>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</si>
  <si>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</si>
  <si>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</si>
  <si>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</si>
  <si>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</si>
  <si>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</si>
  <si>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</si>
  <si>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</si>
  <si>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</si>
  <si>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</si>
  <si>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</si>
  <si>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</si>
  <si>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</si>
  <si>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</si>
  <si>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</si>
  <si>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</si>
  <si>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</si>
  <si>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</si>
  <si>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</si>
  <si>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</si>
  <si>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</si>
  <si>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</si>
  <si>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</si>
  <si>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</si>
  <si>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</si>
  <si>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</si>
  <si>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</si>
  <si>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</si>
  <si>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</si>
  <si>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</si>
  <si>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</si>
  <si>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</si>
  <si>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</si>
  <si>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</si>
  <si>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</si>
  <si>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</si>
  <si>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</si>
  <si>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</si>
  <si>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</si>
  <si>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</si>
  <si>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</si>
  <si>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</si>
  <si>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</si>
  <si>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</si>
  <si>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</si>
  <si>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</si>
  <si>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</si>
  <si>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</si>
  <si>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</si>
  <si>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</si>
  <si>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</si>
  <si>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</si>
  <si>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</si>
  <si>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</si>
  <si>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</si>
  <si>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</si>
  <si>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</si>
  <si>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</si>
  <si>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</si>
  <si>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</si>
  <si>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</si>
  <si>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</si>
  <si>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</si>
  <si>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</si>
  <si>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</si>
  <si>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</si>
  <si>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</si>
  <si>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</si>
  <si>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</si>
  <si>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</si>
  <si>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</si>
  <si>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</si>
  <si>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</si>
  <si>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</si>
  <si>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</si>
  <si>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</si>
  <si>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</si>
  <si>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</si>
  <si>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</si>
  <si>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</si>
  <si>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</si>
  <si>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</si>
  <si>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</si>
  <si>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</si>
  <si>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</si>
  <si>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</si>
  <si>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</si>
  <si>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</si>
  <si>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</si>
  <si>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</si>
  <si>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</si>
  <si>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</si>
  <si>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</si>
  <si>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</si>
  <si>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</si>
  <si>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</si>
  <si>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</si>
  <si>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</si>
  <si>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</si>
  <si>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</si>
  <si>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</si>
  <si>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</si>
  <si>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</si>
  <si>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</si>
  <si>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</si>
  <si>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</si>
  <si>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</si>
  <si>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</si>
  <si>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</si>
  <si>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</si>
  <si>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</si>
  <si>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</si>
  <si>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</si>
  <si>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</si>
  <si>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</si>
  <si>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</si>
  <si>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</si>
  <si>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</si>
  <si>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</si>
  <si>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</si>
  <si>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</si>
  <si>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</si>
  <si>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</si>
  <si>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</si>
  <si>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</si>
  <si>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</si>
  <si>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</si>
  <si>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</si>
  <si>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</si>
  <si>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</si>
  <si>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</si>
  <si>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</si>
  <si>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</si>
  <si>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</si>
  <si>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</si>
  <si>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</si>
  <si>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</si>
  <si>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</si>
  <si>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</si>
  <si>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</si>
  <si>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</si>
  <si>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</si>
  <si>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</si>
  <si>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</si>
  <si>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</si>
  <si>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</si>
  <si>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</si>
  <si>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</si>
  <si>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</si>
  <si>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</si>
  <si>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</si>
  <si>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</si>
  <si>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</si>
  <si>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</si>
  <si>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</si>
  <si>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</si>
  <si>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</si>
  <si>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</si>
  <si>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</si>
  <si>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</si>
  <si>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</si>
  <si>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</si>
  <si>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</si>
  <si>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</si>
  <si>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</si>
  <si>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</si>
  <si>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</si>
  <si>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</si>
  <si>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</si>
  <si>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</si>
  <si>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</si>
  <si>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</si>
  <si>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</si>
  <si>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</si>
  <si>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</si>
  <si>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</si>
  <si>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</si>
  <si>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</si>
  <si>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</si>
  <si>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</si>
  <si>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</si>
  <si>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</si>
  <si>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</si>
  <si>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</si>
  <si>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</si>
  <si>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</si>
  <si>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</si>
  <si>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</si>
  <si>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</si>
  <si>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</si>
  <si>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</si>
  <si>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</si>
  <si>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</si>
  <si>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</si>
  <si>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</si>
  <si>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</si>
  <si>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</si>
  <si>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</si>
  <si>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</si>
  <si>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</si>
  <si>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</si>
  <si>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</si>
  <si>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</si>
  <si>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</si>
  <si>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</si>
  <si>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</si>
  <si>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</si>
  <si>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</si>
  <si>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</si>
  <si>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</si>
  <si>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</si>
  <si>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</si>
  <si>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</si>
  <si>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</si>
  <si>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</si>
  <si>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</si>
  <si>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</si>
  <si>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</si>
  <si>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</si>
  <si>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</si>
  <si>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</si>
  <si>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</si>
  <si>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</si>
  <si>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</si>
  <si>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</si>
  <si>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</si>
  <si>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</si>
  <si>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</si>
  <si>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</si>
  <si>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</si>
  <si>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</si>
  <si>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</si>
  <si>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</si>
  <si>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</si>
  <si>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</si>
  <si>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</si>
  <si>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</si>
  <si>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</si>
  <si>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</si>
  <si>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</si>
  <si>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</si>
  <si>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</si>
  <si>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</si>
  <si>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</si>
  <si>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</si>
  <si>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</si>
  <si>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</si>
  <si>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</si>
  <si>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</si>
  <si>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</si>
  <si>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</si>
  <si>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</si>
  <si>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</si>
  <si>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</si>
  <si>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</si>
  <si>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</si>
  <si>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</si>
  <si>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</si>
  <si>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</si>
  <si>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</si>
  <si>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</si>
  <si>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</si>
  <si>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</si>
  <si>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</si>
  <si>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</si>
  <si>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</si>
  <si>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</si>
  <si>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</si>
  <si>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</si>
  <si>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</si>
  <si>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</si>
  <si>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</si>
  <si>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</si>
  <si>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</si>
  <si>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</si>
  <si>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</si>
  <si>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</si>
  <si>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</si>
  <si>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</si>
  <si>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</si>
  <si>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</si>
  <si>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</si>
  <si>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</si>
  <si>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</si>
  <si>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</si>
  <si>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</si>
  <si>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</si>
  <si>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</si>
  <si>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</si>
  <si>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</si>
  <si>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</si>
  <si>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</si>
  <si>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</si>
  <si>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</si>
  <si>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</si>
  <si>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</si>
  <si>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</si>
  <si>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</si>
  <si>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</si>
  <si>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</si>
  <si>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</si>
  <si>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</si>
  <si>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</si>
  <si>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</si>
  <si>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</si>
  <si>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</si>
  <si>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</si>
  <si>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</si>
  <si>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</si>
  <si>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</si>
  <si>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</si>
  <si>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</si>
  <si>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</si>
  <si>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</si>
  <si>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</si>
  <si>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</si>
  <si>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</si>
  <si>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</si>
  <si>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</si>
  <si>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</si>
  <si>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</si>
  <si>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</si>
  <si>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</si>
  <si>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</si>
  <si>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</si>
  <si>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</si>
  <si>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</si>
  <si>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</si>
  <si>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</si>
  <si>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</si>
  <si>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</si>
  <si>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</si>
  <si>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</si>
  <si>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</si>
  <si>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</si>
  <si>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</si>
  <si>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</si>
  <si>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</si>
  <si>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</si>
  <si>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</si>
  <si>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</si>
  <si>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</si>
  <si>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</si>
  <si>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</si>
  <si>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</si>
  <si>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</si>
  <si>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</si>
  <si>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</si>
  <si>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</si>
  <si>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</si>
  <si>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</si>
  <si>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</si>
  <si>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</si>
  <si>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</si>
  <si>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</si>
  <si>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</si>
  <si>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</si>
  <si>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</si>
  <si>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</si>
  <si>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</si>
  <si>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</si>
  <si>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</si>
  <si>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</si>
  <si>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</si>
  <si>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</si>
  <si>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</si>
  <si>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</si>
  <si>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</si>
  <si>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</si>
  <si>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</si>
  <si>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</si>
  <si>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</si>
  <si>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</si>
  <si>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</si>
  <si>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</si>
  <si>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</si>
  <si>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</si>
  <si>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</si>
  <si>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</si>
  <si>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</si>
  <si>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</si>
  <si>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</si>
  <si>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</si>
  <si>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</si>
  <si>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</si>
  <si>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</si>
  <si>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</si>
  <si>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</si>
  <si>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</si>
  <si>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</si>
  <si>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</si>
  <si>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</si>
  <si>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</si>
  <si>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</si>
  <si>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</si>
  <si>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</si>
  <si>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</si>
  <si>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</si>
  <si>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</si>
  <si>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</si>
  <si>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</si>
  <si>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</si>
  <si>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</si>
  <si>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</si>
  <si>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</si>
  <si>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</si>
  <si>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</si>
  <si>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</si>
  <si>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</si>
  <si>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</si>
  <si>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</si>
  <si>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</si>
  <si>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</si>
  <si>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</si>
  <si>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</si>
  <si>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</si>
  <si>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</si>
  <si>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</si>
  <si>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</si>
  <si>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</si>
  <si>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</si>
  <si>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</si>
  <si>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</si>
  <si>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</si>
  <si>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</si>
  <si>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</si>
  <si>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</si>
  <si>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</si>
  <si>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</si>
  <si>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</si>
  <si>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</si>
  <si>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</si>
  <si>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</si>
  <si>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</si>
  <si>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</si>
  <si>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</si>
  <si>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</si>
  <si>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</si>
  <si>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</si>
  <si>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</si>
  <si>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</si>
  <si>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</si>
  <si>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</si>
  <si>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</si>
  <si>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</si>
  <si>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</si>
  <si>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</si>
  <si>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</si>
  <si>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</si>
  <si>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</si>
  <si>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</si>
  <si>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</si>
  <si>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</si>
  <si>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</si>
  <si>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</si>
  <si>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</si>
  <si>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</si>
  <si>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</si>
  <si>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</si>
  <si>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</si>
  <si>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</si>
  <si>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</si>
  <si>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</si>
  <si>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</si>
  <si>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</si>
  <si>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</si>
  <si>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</si>
  <si>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</si>
  <si>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</si>
  <si>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</si>
  <si>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</si>
  <si>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</si>
  <si>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</si>
  <si>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</si>
  <si>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</si>
  <si>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</si>
  <si>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</si>
  <si>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</si>
  <si>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</si>
  <si>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</si>
  <si>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</si>
  <si>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</si>
  <si>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</si>
  <si>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</si>
  <si>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</si>
  <si>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</si>
  <si>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</si>
  <si>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</si>
  <si>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</si>
  <si>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</si>
  <si>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</si>
  <si>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</si>
  <si>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</si>
  <si>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</si>
  <si>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</si>
  <si>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</si>
  <si>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</si>
  <si>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</si>
  <si>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</si>
  <si>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</si>
  <si>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</si>
  <si>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</si>
  <si>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</si>
  <si>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</si>
  <si>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</si>
  <si>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</si>
  <si>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</si>
  <si>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</si>
  <si>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</si>
  <si>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</si>
  <si>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</si>
  <si>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</si>
  <si>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</si>
  <si>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</si>
  <si>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</si>
  <si>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</si>
  <si>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</si>
  <si>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</si>
  <si>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</si>
  <si>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</si>
  <si>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</si>
  <si>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</si>
  <si>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</si>
  <si>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</si>
  <si>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</si>
  <si>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</si>
  <si>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</si>
  <si>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</si>
  <si>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</si>
  <si>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</si>
  <si>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</si>
  <si>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</si>
  <si>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</si>
  <si>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</si>
  <si>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</si>
  <si>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</si>
  <si>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</si>
  <si>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</si>
  <si>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</si>
  <si>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</si>
  <si>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</si>
  <si>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</si>
  <si>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</si>
  <si>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</si>
  <si>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</si>
  <si>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</si>
  <si>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</si>
  <si>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</si>
  <si>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</si>
  <si>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</si>
  <si>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</si>
  <si>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</si>
  <si>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</si>
  <si>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</si>
  <si>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</si>
  <si>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</si>
  <si>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</si>
  <si>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</si>
  <si>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</si>
  <si>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</si>
  <si>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</si>
  <si>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</si>
  <si>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</si>
  <si>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</si>
  <si>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</si>
  <si>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</si>
  <si>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</si>
  <si>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</si>
  <si>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</si>
  <si>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</si>
  <si>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</si>
  <si>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</si>
  <si>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</si>
  <si>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</si>
  <si>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</si>
  <si>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</si>
  <si>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</si>
  <si>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</si>
  <si>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</si>
  <si>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</si>
  <si>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</si>
  <si>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</si>
  <si>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</si>
  <si>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</si>
  <si>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</si>
  <si>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</si>
  <si>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</si>
  <si>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</si>
  <si>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</si>
  <si>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</si>
  <si>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</si>
  <si>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</si>
  <si>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</si>
  <si>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</si>
  <si>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</si>
  <si>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</si>
  <si>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</si>
  <si>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</si>
  <si>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</si>
  <si>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</si>
  <si>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</si>
  <si>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</si>
  <si>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</si>
  <si>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</si>
  <si>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</si>
  <si>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</si>
  <si>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</si>
  <si>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</si>
  <si>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</si>
  <si>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</si>
  <si>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</si>
  <si>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</si>
  <si>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</si>
  <si>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</si>
  <si>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</si>
  <si>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</si>
  <si>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</si>
  <si>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</si>
  <si>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</si>
  <si>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</si>
  <si>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</si>
  <si>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</si>
  <si>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</si>
  <si>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</si>
  <si>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</si>
  <si>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</si>
  <si>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</si>
  <si>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</si>
  <si>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</si>
  <si>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</si>
  <si>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</si>
  <si>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</si>
  <si>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</si>
  <si>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</si>
  <si>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</si>
  <si>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</si>
  <si>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</si>
  <si>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</si>
  <si>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</si>
  <si>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</si>
  <si>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</si>
  <si>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</si>
  <si>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</si>
  <si>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</si>
  <si>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</si>
  <si>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</si>
  <si>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</si>
  <si>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</si>
  <si>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</si>
  <si>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</si>
  <si>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</si>
  <si>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</si>
  <si>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</si>
  <si>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</si>
  <si>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</si>
  <si>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</si>
  <si>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</si>
  <si>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</si>
  <si>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</si>
  <si>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</si>
  <si>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</si>
  <si>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</si>
  <si>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</si>
  <si>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</si>
  <si>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</si>
  <si>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</si>
  <si>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</si>
  <si>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</si>
  <si>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</si>
  <si>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</si>
  <si>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</si>
  <si>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</si>
  <si>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</si>
  <si>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</si>
  <si>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</si>
  <si>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</si>
  <si>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</si>
  <si>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</si>
  <si>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</si>
  <si>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</si>
  <si>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</si>
  <si>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</si>
  <si>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</si>
  <si>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</si>
  <si>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</si>
  <si>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</si>
  <si>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</si>
  <si>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</si>
  <si>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</si>
  <si>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</si>
  <si>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</si>
  <si>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</si>
  <si>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</si>
  <si>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</si>
  <si>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</si>
  <si>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</si>
  <si>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</si>
  <si>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</si>
  <si>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</si>
  <si>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</si>
  <si>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</si>
  <si>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</si>
  <si>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</si>
  <si>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</si>
  <si>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</si>
  <si>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</si>
  <si>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</si>
  <si>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</si>
  <si>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</si>
  <si>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</si>
  <si>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</si>
  <si>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</si>
  <si>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</si>
  <si>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</si>
  <si>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</si>
  <si>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</si>
  <si>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</si>
  <si>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</si>
  <si>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</si>
  <si>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</si>
  <si>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</si>
  <si>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</si>
  <si>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</si>
  <si>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</si>
  <si>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</si>
  <si>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</si>
  <si>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</si>
  <si>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</si>
  <si>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</si>
  <si>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</si>
  <si>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</si>
  <si>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</si>
  <si>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</si>
  <si>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</si>
  <si>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</si>
  <si>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</si>
  <si>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</si>
  <si>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</si>
  <si>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</si>
  <si>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</si>
  <si>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</si>
  <si>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</si>
  <si>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</si>
  <si>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</si>
  <si>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</si>
  <si>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</si>
  <si>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</si>
  <si>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</si>
  <si>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</si>
  <si>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</si>
  <si>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</si>
  <si>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</si>
  <si>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</si>
  <si>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</si>
  <si>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</si>
  <si>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</si>
  <si>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</si>
  <si>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</si>
  <si>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</si>
  <si>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</si>
  <si>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</si>
  <si>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</si>
  <si>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</si>
  <si>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</si>
  <si>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</si>
  <si>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</si>
  <si>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</si>
  <si>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</si>
  <si>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</si>
  <si>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</si>
  <si>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</si>
  <si>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</si>
  <si>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</si>
  <si>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</si>
  <si>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</si>
  <si>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</si>
  <si>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</si>
  <si>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</si>
  <si>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</si>
  <si>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</si>
  <si>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</si>
  <si>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</si>
  <si>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</si>
  <si>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</si>
  <si>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</si>
  <si>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</si>
  <si>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</si>
  <si>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</si>
  <si>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</si>
  <si>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</si>
  <si>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</si>
  <si>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</si>
  <si>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</si>
  <si>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</si>
  <si>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</si>
  <si>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</si>
  <si>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</si>
  <si>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</si>
  <si>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</si>
  <si>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</si>
  <si>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</si>
  <si>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</si>
  <si>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</si>
  <si>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</si>
  <si>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</si>
  <si>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</si>
  <si>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</si>
  <si>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</si>
  <si>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</si>
  <si>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</si>
  <si>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</si>
  <si>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</si>
  <si>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</si>
  <si>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</si>
  <si>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</si>
  <si>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</si>
  <si>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</si>
  <si>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</si>
  <si>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</si>
  <si>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</si>
  <si>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</si>
  <si>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</si>
  <si>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</si>
  <si>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</si>
  <si>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</si>
  <si>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</si>
  <si>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</si>
  <si>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</si>
  <si>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</si>
  <si>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</si>
  <si>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</si>
  <si>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</si>
  <si>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</si>
  <si>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</si>
  <si>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</si>
  <si>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</si>
  <si>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</si>
  <si>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</si>
  <si>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</si>
  <si>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</si>
  <si>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</si>
  <si>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</si>
  <si>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</si>
  <si>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</si>
  <si>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</si>
  <si>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</si>
  <si>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</si>
  <si>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</si>
  <si>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</si>
  <si>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</si>
  <si>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</si>
  <si>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</si>
  <si>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</si>
  <si>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</si>
  <si>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</si>
  <si>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</si>
  <si>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</si>
  <si>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</si>
  <si>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</si>
  <si>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</si>
  <si>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</si>
  <si>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</si>
  <si>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</si>
  <si>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</si>
  <si>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</si>
  <si>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</si>
  <si>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</si>
  <si>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</si>
  <si>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</si>
  <si>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</si>
  <si>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</si>
  <si>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</si>
  <si>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</si>
  <si>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</si>
  <si>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</si>
  <si>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</si>
  <si>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</si>
  <si>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</si>
  <si>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</si>
  <si>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</si>
  <si>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</si>
  <si>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</si>
  <si>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</si>
  <si>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</si>
  <si>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</si>
  <si>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</si>
  <si>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</si>
  <si>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</si>
  <si>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</si>
  <si>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</si>
  <si>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</si>
  <si>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</si>
  <si>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</si>
  <si>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</si>
  <si>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</si>
  <si>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</si>
  <si>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</si>
  <si>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</si>
  <si>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</si>
  <si>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</si>
  <si>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</si>
  <si>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</si>
  <si>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</si>
  <si>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</si>
  <si>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</si>
  <si>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</si>
  <si>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</si>
  <si>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</si>
  <si>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</si>
  <si>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</si>
  <si>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</si>
  <si>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</si>
  <si>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</si>
  <si>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</si>
  <si>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</si>
  <si>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</si>
  <si>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</si>
  <si>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</si>
  <si>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</si>
  <si>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</si>
  <si>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</si>
  <si>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</si>
  <si>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</si>
  <si>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</si>
  <si>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</si>
  <si>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</si>
  <si>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</si>
  <si>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</si>
  <si>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</si>
  <si>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</si>
  <si>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</si>
  <si>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</si>
  <si>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</si>
  <si>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</si>
  <si>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</si>
  <si>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</si>
  <si>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</si>
  <si>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</si>
  <si>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</si>
  <si>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</si>
  <si>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</si>
  <si>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</si>
  <si>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</si>
  <si>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</si>
  <si>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</si>
  <si>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</si>
  <si>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</si>
  <si>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</si>
  <si>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</si>
  <si>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</si>
  <si>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</si>
  <si>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</si>
  <si>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</si>
  <si>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</si>
  <si>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</si>
  <si>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</si>
  <si>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</si>
  <si>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</si>
  <si>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</si>
  <si>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</si>
  <si>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</si>
  <si>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</si>
  <si>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</si>
  <si>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</si>
  <si>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</si>
  <si>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</si>
  <si>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</si>
  <si>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</si>
  <si>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</si>
  <si>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</si>
  <si>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</si>
  <si>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</si>
  <si>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</si>
  <si>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</si>
  <si>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</si>
  <si>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</si>
  <si>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</si>
  <si>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</si>
  <si>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</si>
  <si>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</si>
  <si>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</si>
  <si>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</si>
  <si>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</si>
  <si>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</si>
  <si>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</si>
  <si>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</si>
  <si>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</si>
  <si>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</si>
  <si>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</si>
  <si>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</si>
  <si>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</si>
  <si>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</si>
  <si>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</si>
  <si>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</si>
  <si>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</si>
  <si>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</si>
  <si>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</si>
  <si>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</si>
  <si>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</si>
  <si>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</si>
  <si>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</si>
  <si>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</si>
  <si>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</si>
  <si>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</si>
  <si>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</si>
  <si>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</si>
  <si>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</si>
  <si>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</si>
  <si>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</si>
  <si>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</si>
  <si>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</si>
  <si>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</si>
  <si>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</si>
  <si>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</si>
  <si>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</si>
  <si>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</si>
  <si>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</si>
  <si>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</si>
  <si>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</si>
  <si>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</si>
  <si>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</si>
  <si>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</si>
  <si>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</si>
  <si>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</si>
  <si>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</si>
  <si>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</si>
  <si>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</si>
  <si>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</si>
  <si>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</si>
  <si>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</si>
  <si>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</si>
  <si>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</si>
  <si>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</si>
  <si>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</si>
  <si>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</si>
  <si>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</si>
  <si>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</si>
  <si>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</si>
  <si>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</si>
  <si>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</si>
  <si>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</si>
  <si>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</si>
  <si>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</si>
  <si>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</si>
  <si>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</si>
  <si>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</si>
  <si>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</si>
  <si>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</si>
  <si>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</si>
  <si>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</si>
  <si>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</si>
  <si>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</si>
  <si>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</si>
  <si>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</si>
  <si>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</si>
  <si>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</si>
  <si>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</si>
  <si>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</si>
  <si>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</si>
  <si>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</si>
  <si>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</si>
  <si>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</si>
  <si>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</si>
  <si>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</si>
  <si>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</si>
  <si>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</si>
  <si>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</si>
  <si>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</si>
  <si>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</si>
  <si>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</si>
  <si>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</si>
  <si>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</si>
  <si>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</si>
  <si>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</si>
  <si>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</si>
  <si>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</si>
  <si>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</si>
  <si>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</si>
  <si>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</si>
  <si>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</si>
  <si>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</si>
  <si>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</si>
  <si>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</si>
  <si>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</si>
  <si>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</si>
  <si>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</si>
  <si>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</si>
  <si>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</si>
  <si>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</si>
  <si>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</si>
  <si>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</si>
  <si>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</si>
  <si>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</si>
  <si>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</si>
  <si>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</si>
  <si>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</si>
  <si>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</si>
  <si>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</si>
  <si>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</si>
  <si>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</si>
  <si>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</si>
  <si>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</si>
  <si>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</si>
  <si>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</si>
  <si>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</si>
  <si>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</si>
  <si>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</si>
  <si>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</si>
  <si>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</si>
  <si>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</si>
  <si>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</si>
  <si>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</si>
  <si>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</si>
  <si>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</si>
  <si>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</si>
  <si>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</si>
  <si>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</si>
  <si>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</si>
  <si>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</si>
  <si>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</si>
  <si>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</si>
  <si>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</si>
  <si>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</si>
  <si>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</si>
  <si>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</si>
  <si>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</si>
  <si>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</si>
  <si>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</si>
  <si>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</si>
  <si>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</si>
  <si>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</si>
  <si>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</si>
  <si>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</si>
  <si>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</si>
  <si>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</si>
  <si>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</si>
  <si>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</si>
  <si>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</si>
  <si>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</si>
  <si>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</si>
  <si>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</si>
  <si>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</si>
  <si>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</si>
  <si>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</si>
  <si>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</si>
  <si>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</si>
  <si>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</si>
  <si>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</si>
  <si>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</si>
  <si>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</si>
  <si>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</si>
  <si>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</si>
  <si>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</si>
  <si>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</si>
  <si>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</si>
  <si>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</si>
  <si>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</si>
  <si>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</si>
  <si>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</si>
  <si>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</si>
  <si>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</si>
  <si>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</si>
  <si>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</si>
  <si>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</si>
  <si>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</si>
  <si>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</si>
  <si>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</si>
  <si>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</si>
  <si>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</si>
  <si>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</si>
  <si>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</si>
  <si>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</si>
  <si>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</si>
  <si>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</si>
  <si>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</si>
  <si>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</si>
  <si>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</si>
  <si>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</si>
  <si>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</si>
  <si>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</si>
  <si>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</si>
  <si>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</si>
  <si>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</si>
  <si>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</si>
  <si>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</si>
  <si>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</si>
  <si>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</si>
  <si>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</si>
  <si>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</si>
  <si>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</si>
  <si>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</si>
  <si>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</si>
  <si>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</si>
  <si>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</si>
  <si>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</si>
  <si>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</si>
  <si>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</si>
  <si>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</si>
  <si>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</si>
  <si>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</si>
  <si>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</si>
  <si>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</si>
  <si>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</si>
  <si>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</si>
  <si>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</si>
  <si>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</si>
  <si>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</si>
  <si>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</si>
  <si>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</si>
  <si>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</si>
  <si>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</si>
  <si>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</si>
  <si>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</si>
  <si>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</si>
  <si>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</si>
  <si>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</si>
  <si>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</si>
  <si>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</si>
  <si>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</si>
  <si>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</si>
  <si>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</si>
  <si>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</si>
  <si>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</si>
  <si>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</si>
  <si>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</si>
  <si>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</si>
  <si>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</si>
  <si>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</si>
  <si>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</si>
  <si>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</si>
  <si>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</si>
  <si>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</si>
  <si>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</si>
  <si>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</si>
  <si>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</si>
  <si>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</si>
  <si>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</si>
  <si>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</si>
  <si>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</si>
  <si>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</si>
  <si>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</si>
  <si>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</si>
  <si>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</si>
  <si>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</si>
  <si>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</si>
  <si>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</si>
  <si>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</si>
  <si>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</si>
  <si>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</si>
  <si>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</si>
  <si>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</si>
  <si>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</si>
  <si>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</si>
  <si>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</si>
  <si>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</si>
  <si>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</si>
  <si>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</si>
  <si>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</si>
  <si>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</si>
  <si>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</si>
  <si>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</si>
  <si>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</si>
  <si>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</si>
  <si>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</si>
  <si>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</si>
  <si>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</si>
  <si>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</si>
  <si>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</si>
  <si>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</si>
  <si>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</si>
  <si>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</si>
  <si>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</si>
  <si>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</si>
  <si>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</si>
  <si>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</si>
  <si>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</si>
  <si>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</si>
  <si>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</si>
  <si>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</si>
  <si>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</si>
  <si>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</si>
  <si>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</si>
  <si>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</si>
  <si>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</si>
  <si>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</si>
  <si>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</si>
  <si>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</si>
  <si>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</si>
  <si>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</si>
  <si>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</si>
  <si>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</si>
  <si>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</si>
  <si>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</si>
  <si>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</si>
  <si>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</si>
  <si>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</si>
  <si>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</si>
  <si>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</si>
  <si>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</si>
  <si>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</si>
  <si>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</si>
  <si>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</si>
  <si>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</si>
  <si>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</si>
  <si>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</si>
  <si>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</si>
  <si>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</si>
  <si>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</si>
  <si>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</si>
  <si>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</si>
  <si>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</si>
  <si>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</si>
  <si>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</si>
  <si>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</si>
  <si>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</si>
  <si>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</si>
  <si>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</si>
  <si>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</si>
  <si>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</si>
  <si>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</si>
  <si>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</si>
  <si>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</si>
  <si>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</si>
  <si>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</si>
  <si>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</si>
  <si>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</si>
  <si>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</si>
  <si>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</si>
  <si>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</si>
  <si>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</si>
  <si>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</si>
  <si>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</si>
  <si>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</si>
  <si>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</si>
  <si>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</si>
  <si>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</si>
  <si>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</si>
  <si>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</si>
  <si>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</si>
  <si>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</si>
  <si>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</si>
  <si>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</si>
  <si>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</si>
  <si>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</si>
  <si>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</si>
  <si>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</si>
  <si>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</si>
  <si>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</si>
  <si>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</si>
  <si>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</si>
  <si>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</si>
  <si>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</si>
  <si>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</si>
  <si>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</si>
  <si>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</si>
  <si>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</si>
  <si>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</si>
  <si>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</si>
  <si>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</si>
  <si>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</si>
  <si>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</si>
  <si>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</si>
  <si>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</si>
  <si>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</si>
  <si>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</si>
  <si>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</si>
  <si>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</si>
  <si>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</si>
  <si>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</si>
  <si>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</si>
  <si>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</si>
  <si>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</si>
  <si>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</si>
  <si>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</si>
  <si>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</si>
  <si>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</si>
  <si>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</si>
  <si>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</si>
  <si>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</si>
  <si>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</si>
  <si>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</si>
  <si>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</si>
  <si>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</si>
  <si>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</si>
  <si>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</si>
  <si>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</si>
  <si>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</si>
  <si>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</si>
  <si>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</si>
  <si>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</si>
  <si>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</si>
  <si>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</si>
  <si>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</si>
  <si>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</si>
  <si>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</si>
  <si>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</si>
  <si>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</si>
  <si>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</si>
  <si>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</si>
  <si>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</si>
  <si>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</si>
  <si>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</si>
  <si>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</si>
  <si>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</si>
  <si>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</si>
  <si>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</si>
  <si>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</si>
  <si>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</si>
  <si>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</si>
  <si>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</si>
  <si>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</si>
  <si>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</si>
  <si>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</si>
  <si>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</si>
  <si>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</si>
  <si>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</si>
  <si>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</si>
  <si>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</si>
  <si>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</si>
  <si>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</si>
  <si>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</si>
  <si>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</si>
  <si>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</si>
  <si>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</si>
  <si>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</si>
  <si>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</si>
  <si>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</si>
  <si>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</si>
  <si>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</si>
  <si>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</si>
  <si>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</si>
  <si>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</si>
  <si>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</si>
  <si>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</si>
  <si>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</si>
  <si>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</si>
  <si>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</si>
  <si>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</si>
  <si>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</si>
  <si>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</si>
  <si>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</si>
  <si>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</si>
  <si>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</si>
  <si>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</si>
  <si>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</si>
  <si>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</si>
  <si>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</si>
  <si>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</si>
  <si>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</si>
  <si>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</si>
  <si>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</si>
  <si>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</si>
  <si>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</si>
  <si>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</si>
  <si>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</si>
  <si>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</si>
  <si>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</si>
  <si>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</si>
  <si>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</si>
  <si>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</si>
  <si>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</si>
  <si>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</si>
  <si>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</si>
  <si>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</si>
  <si>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</si>
  <si>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</si>
  <si>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</si>
  <si>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</si>
  <si>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</si>
  <si>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</si>
  <si>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</si>
  <si>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</si>
  <si>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</si>
  <si>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</si>
  <si>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</si>
  <si>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</si>
  <si>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</si>
  <si>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</si>
  <si>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</si>
  <si>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</si>
  <si>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</si>
  <si>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</si>
  <si>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</si>
  <si>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</si>
  <si>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</si>
  <si>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</si>
  <si>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</si>
  <si>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</si>
  <si>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</si>
  <si>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</si>
  <si>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</si>
  <si>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</si>
  <si>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</si>
  <si>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</si>
  <si>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</si>
  <si>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</si>
  <si>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</si>
  <si>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</si>
  <si>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</si>
  <si>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</si>
  <si>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</si>
  <si>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</si>
  <si>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</si>
  <si>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</si>
  <si>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</si>
  <si>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</si>
  <si>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</si>
  <si>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</si>
  <si>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</si>
  <si>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</si>
  <si>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</si>
  <si>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</si>
  <si>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</si>
  <si>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</si>
  <si>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</si>
  <si>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</si>
  <si>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</si>
  <si>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</si>
  <si>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</si>
  <si>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</si>
  <si>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</si>
  <si>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</si>
  <si>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</si>
  <si>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</si>
  <si>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</si>
  <si>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</si>
  <si>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</si>
  <si>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</si>
  <si>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</si>
  <si>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</si>
  <si>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</si>
  <si>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</si>
  <si>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</si>
  <si>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</si>
  <si>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</si>
  <si>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</si>
  <si>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</si>
  <si>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</si>
  <si>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</si>
  <si>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</si>
  <si>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</si>
  <si>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</si>
  <si>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</si>
  <si>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</si>
  <si>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</si>
  <si>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</si>
  <si>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</si>
  <si>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</si>
  <si>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</si>
  <si>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</si>
  <si>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</si>
  <si>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</si>
  <si>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</si>
  <si>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</si>
  <si>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</si>
  <si>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</si>
  <si>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</si>
  <si>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</si>
  <si>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</si>
  <si>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</si>
  <si>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</si>
  <si>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</si>
  <si>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</si>
  <si>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</si>
  <si>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</si>
  <si>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</si>
  <si>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</si>
  <si>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</si>
  <si>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</si>
  <si>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</si>
  <si>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</si>
  <si>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</si>
  <si>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</si>
  <si>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</si>
  <si>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</si>
  <si>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</si>
  <si>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</si>
  <si>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</si>
  <si>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</si>
  <si>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</si>
  <si>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</si>
  <si>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</si>
  <si>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</si>
  <si>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</si>
  <si>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</si>
  <si>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</si>
  <si>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</si>
  <si>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</si>
  <si>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</si>
  <si>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</si>
  <si>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</si>
  <si>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</si>
  <si>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</si>
  <si>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</si>
  <si>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</si>
  <si>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</si>
  <si>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</si>
  <si>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</si>
  <si>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</si>
  <si>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</si>
  <si>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</si>
  <si>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</si>
  <si>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</si>
  <si>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</si>
  <si>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</si>
  <si>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</si>
  <si>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</si>
  <si>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</si>
  <si>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</si>
  <si>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</si>
  <si>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</si>
  <si>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</si>
  <si>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</si>
  <si>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</si>
  <si>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</si>
  <si>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</si>
  <si>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</si>
  <si>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</si>
  <si>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</si>
  <si>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</si>
  <si>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</si>
  <si>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</si>
  <si>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</si>
  <si>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</si>
  <si>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</si>
  <si>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</si>
  <si>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</si>
  <si>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</si>
  <si>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</si>
  <si>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</si>
  <si>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</si>
  <si>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</si>
  <si>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</si>
  <si>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</si>
  <si>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</si>
  <si>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</si>
  <si>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</si>
  <si>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</si>
  <si>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</si>
  <si>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</si>
  <si>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</si>
  <si>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</si>
  <si>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</si>
  <si>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</si>
  <si>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</si>
  <si>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</si>
  <si>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</si>
  <si>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</si>
  <si>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</si>
  <si>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</si>
  <si>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</si>
  <si>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</si>
  <si>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</si>
  <si>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</si>
  <si>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</si>
  <si>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</si>
  <si>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</si>
  <si>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</si>
  <si>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</si>
  <si>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</si>
  <si>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</si>
  <si>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</si>
  <si>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</si>
  <si>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</si>
  <si>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</si>
  <si>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</si>
  <si>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</si>
  <si>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</si>
  <si>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</si>
  <si>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</si>
  <si>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</si>
  <si>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</si>
  <si>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</si>
  <si>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</si>
  <si>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</si>
  <si>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</si>
  <si>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</si>
  <si>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</si>
  <si>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</si>
  <si>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</si>
  <si>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</si>
  <si>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</si>
  <si>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</si>
  <si>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</si>
  <si>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</si>
  <si>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</si>
  <si>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</si>
  <si>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</si>
  <si>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</si>
  <si>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</si>
  <si>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</si>
  <si>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</si>
  <si>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</si>
  <si>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</si>
  <si>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</si>
  <si>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</si>
  <si>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</si>
  <si>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</si>
  <si>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</si>
  <si>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</si>
  <si>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</si>
  <si>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</si>
  <si>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</si>
  <si>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</si>
  <si>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</si>
  <si>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</si>
  <si>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</si>
  <si>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</si>
  <si>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</si>
  <si>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</si>
  <si>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</si>
  <si>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</si>
  <si>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</si>
  <si>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</si>
  <si>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</si>
  <si>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</si>
  <si>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</si>
  <si>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</si>
  <si>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</si>
  <si>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</si>
  <si>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</si>
  <si>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</si>
  <si>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</si>
  <si>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</si>
  <si>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</si>
  <si>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</si>
  <si>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</si>
  <si>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</si>
  <si>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</si>
  <si>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</si>
  <si>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</si>
  <si>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</si>
  <si>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</si>
  <si>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</si>
  <si>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</si>
  <si>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</si>
  <si>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</si>
  <si>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</si>
  <si>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</si>
  <si>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</si>
  <si>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</si>
  <si>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</si>
  <si>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</si>
  <si>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</si>
  <si>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</si>
  <si>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</si>
  <si>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</si>
  <si>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</si>
  <si>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</si>
  <si>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</si>
  <si>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</si>
  <si>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</si>
  <si>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</si>
  <si>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</si>
  <si>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</si>
  <si>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</si>
  <si>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</si>
  <si>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</si>
  <si>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</si>
  <si>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</si>
  <si>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</si>
  <si>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</si>
  <si>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</si>
  <si>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</si>
  <si>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</si>
  <si>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</si>
  <si>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</si>
  <si>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</si>
  <si>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</si>
  <si>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</si>
  <si>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</si>
  <si>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</si>
  <si>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</si>
  <si>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</si>
  <si>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</si>
  <si>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</si>
  <si>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</si>
  <si>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</si>
  <si>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</si>
  <si>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</si>
  <si>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</si>
  <si>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</si>
  <si>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</si>
  <si>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</si>
  <si>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</si>
  <si>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</si>
  <si>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</si>
  <si>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</si>
  <si>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</si>
  <si>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</si>
  <si>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</si>
  <si>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</si>
  <si>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</si>
  <si>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</si>
  <si>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</si>
  <si>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</si>
  <si>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</si>
  <si>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</si>
  <si>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</si>
  <si>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</si>
  <si>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</si>
  <si>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</si>
  <si>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</si>
  <si>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</si>
  <si>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</si>
  <si>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</si>
  <si>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</si>
  <si>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</si>
  <si>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</si>
  <si>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</si>
  <si>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</si>
  <si>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</si>
  <si>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</si>
  <si>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</si>
  <si>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</si>
  <si>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</si>
  <si>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</si>
  <si>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</si>
  <si>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</si>
  <si>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</si>
  <si>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</si>
  <si>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</si>
  <si>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</si>
  <si>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</si>
  <si>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</si>
  <si>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</si>
  <si>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</si>
  <si>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</si>
  <si>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</si>
  <si>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</si>
  <si>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</si>
  <si>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</si>
  <si>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</si>
  <si>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</si>
  <si>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</si>
  <si>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</si>
  <si>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</si>
  <si>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</si>
  <si>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</si>
  <si>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</si>
  <si>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</si>
  <si>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</si>
  <si>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</si>
  <si>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</si>
  <si>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</si>
  <si>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</si>
  <si>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</si>
  <si>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</si>
  <si>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</si>
  <si>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</si>
  <si>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</si>
  <si>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</si>
  <si>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</si>
  <si>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</si>
  <si>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</si>
  <si>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</si>
  <si>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</si>
  <si>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</si>
  <si>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</si>
  <si>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</si>
  <si>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</si>
  <si>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</si>
  <si>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</si>
  <si>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</si>
  <si>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</si>
  <si>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</si>
  <si>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</si>
  <si>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</si>
  <si>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</si>
  <si>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</si>
  <si>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</si>
  <si>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</si>
  <si>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</si>
  <si>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</si>
  <si>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</si>
  <si>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</si>
  <si>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</si>
  <si>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</si>
  <si>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</si>
  <si>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</si>
  <si>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</si>
  <si>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</si>
  <si>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</si>
  <si>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</si>
  <si>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</si>
  <si>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</si>
  <si>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</si>
  <si>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</si>
  <si>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</si>
  <si>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</si>
  <si>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</si>
  <si>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</si>
  <si>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</si>
  <si>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</si>
  <si>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</si>
  <si>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</si>
  <si>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</si>
  <si>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</si>
  <si>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</si>
  <si>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</si>
  <si>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</si>
  <si>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</si>
  <si>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</si>
  <si>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</si>
  <si>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</si>
  <si>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</si>
  <si>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</si>
  <si>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</si>
  <si>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</si>
  <si>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</si>
  <si>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</si>
  <si>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</si>
  <si>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</si>
  <si>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</si>
  <si>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</si>
  <si>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</si>
  <si>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</si>
  <si>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</si>
  <si>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</si>
  <si>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</si>
  <si>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</si>
  <si>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</si>
  <si>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</si>
  <si>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</si>
  <si>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</si>
  <si>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</si>
  <si>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</si>
  <si>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</si>
  <si>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</si>
  <si>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</si>
  <si>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</si>
  <si>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</si>
  <si>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</si>
  <si>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</si>
  <si>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</si>
  <si>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</si>
  <si>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</si>
  <si>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</si>
  <si>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</si>
  <si>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</si>
  <si>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</si>
  <si>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</si>
  <si>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</si>
  <si>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</si>
  <si>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</si>
  <si>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</si>
  <si>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</si>
  <si>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</si>
  <si>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</si>
  <si>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</si>
  <si>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</si>
  <si>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</si>
  <si>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</si>
  <si>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</si>
  <si>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</si>
  <si>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</si>
  <si>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</si>
  <si>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</si>
  <si>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</si>
  <si>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</si>
  <si>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</si>
  <si>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</si>
  <si>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</si>
  <si>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</si>
  <si>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</si>
  <si>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</si>
  <si>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</si>
  <si>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</si>
  <si>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</si>
  <si>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</si>
  <si>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</si>
  <si>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</si>
  <si>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</si>
  <si>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</si>
  <si>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</si>
  <si>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</si>
  <si>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</si>
  <si>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</si>
  <si>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</si>
  <si>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</si>
  <si>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</si>
  <si>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</si>
  <si>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</si>
  <si>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</si>
  <si>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</si>
  <si>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</si>
  <si>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</si>
  <si>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</si>
  <si>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</si>
  <si>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</si>
  <si>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</si>
  <si>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</si>
  <si>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</si>
  <si>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</si>
  <si>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</si>
  <si>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</si>
  <si>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</si>
  <si>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</si>
  <si>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</si>
  <si>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</si>
  <si>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</si>
  <si>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</si>
  <si>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</si>
  <si>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</si>
  <si>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</si>
  <si>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</si>
  <si>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</si>
  <si>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</si>
  <si>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</si>
  <si>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</si>
  <si>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</si>
  <si>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</si>
  <si>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</si>
  <si>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</si>
  <si>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</si>
  <si>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</si>
  <si>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</si>
  <si>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</si>
  <si>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</si>
  <si>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</si>
  <si>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</si>
  <si>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</si>
  <si>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</si>
  <si>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</si>
  <si>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</si>
  <si>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</si>
  <si>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</si>
  <si>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</si>
  <si>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</si>
  <si>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</si>
  <si>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</si>
  <si>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</si>
  <si>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</si>
  <si>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</si>
  <si>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</si>
  <si>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</si>
  <si>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</si>
  <si>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</si>
  <si>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</si>
  <si>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</si>
  <si>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</si>
  <si>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</si>
  <si>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</si>
  <si>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</si>
  <si>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</si>
  <si>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</si>
  <si>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</si>
  <si>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</si>
  <si>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</si>
  <si>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</si>
  <si>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</si>
  <si>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</si>
  <si>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</si>
  <si>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</si>
  <si>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</si>
  <si>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</si>
  <si>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</si>
  <si>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</si>
  <si>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</si>
  <si>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</si>
  <si>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</si>
  <si>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</si>
  <si>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</si>
  <si>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</si>
  <si>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</si>
  <si>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</si>
  <si>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</si>
  <si>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</si>
  <si>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</si>
  <si>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</si>
  <si>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</si>
  <si>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</si>
  <si>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</si>
  <si>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</si>
  <si>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</si>
  <si>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</si>
  <si>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</si>
  <si>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</si>
  <si>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</si>
  <si>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</si>
  <si>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</si>
  <si>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</si>
  <si>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</si>
  <si>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</si>
  <si>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</si>
  <si>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</si>
  <si>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</si>
  <si>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</si>
  <si>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</si>
  <si>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</si>
  <si>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</si>
  <si>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</si>
  <si>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</si>
  <si>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</si>
  <si>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</si>
  <si>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</si>
  <si>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</si>
  <si>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</si>
  <si>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</si>
  <si>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</si>
  <si>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</si>
  <si>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</si>
  <si>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</si>
  <si>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</si>
  <si>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</si>
  <si>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</si>
  <si>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</si>
  <si>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</si>
  <si>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</si>
  <si>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</si>
  <si>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</si>
  <si>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</si>
  <si>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</si>
  <si>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</si>
  <si>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</si>
  <si>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</si>
  <si>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</si>
  <si>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</si>
  <si>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</si>
  <si>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</si>
  <si>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</si>
  <si>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</si>
  <si>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</si>
  <si>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</si>
  <si>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</si>
  <si>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</si>
  <si>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</si>
  <si>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</si>
  <si>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</si>
  <si>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</si>
  <si>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</si>
  <si>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</si>
  <si>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</si>
  <si>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</si>
  <si>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</si>
  <si>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</si>
  <si>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</si>
  <si>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</si>
  <si>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</si>
  <si>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</si>
  <si>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</si>
  <si>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</si>
  <si>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</si>
  <si>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</si>
  <si>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</si>
  <si>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</si>
  <si>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</si>
  <si>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</si>
  <si>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</si>
  <si>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</si>
  <si>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</si>
  <si>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</si>
  <si>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</si>
  <si>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</si>
  <si>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</si>
  <si>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</si>
  <si>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</si>
  <si>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</si>
  <si>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</si>
  <si>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</si>
  <si>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</si>
  <si>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</si>
  <si>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</si>
  <si>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</si>
  <si>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</si>
  <si>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</si>
  <si>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</si>
  <si>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</si>
  <si>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</si>
  <si>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</si>
  <si>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</si>
  <si>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</si>
  <si>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</si>
  <si>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</si>
  <si>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</si>
  <si>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</si>
  <si>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</si>
  <si>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</si>
  <si>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</si>
  <si>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</si>
  <si>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</si>
  <si>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</si>
  <si>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</si>
  <si>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</si>
  <si>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</si>
  <si>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</si>
  <si>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</si>
  <si>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</si>
  <si>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</si>
  <si>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</si>
  <si>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</si>
  <si>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</si>
  <si>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</si>
  <si>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</si>
  <si>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</si>
  <si>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</si>
  <si>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</si>
  <si>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</si>
  <si>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</si>
  <si>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</si>
  <si>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</si>
  <si>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</si>
  <si>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</si>
  <si>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</si>
  <si>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</si>
  <si>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</si>
  <si>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</si>
  <si>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</si>
  <si>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</si>
  <si>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</si>
  <si>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</si>
  <si>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</si>
  <si>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</si>
  <si>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</si>
  <si>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</si>
  <si>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</si>
  <si>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</si>
  <si>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</si>
  <si>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</si>
  <si>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</si>
  <si>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</si>
  <si>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</si>
  <si>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</si>
  <si>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</si>
  <si>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</si>
  <si>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</si>
  <si>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</si>
  <si>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</si>
  <si>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</si>
  <si>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</si>
  <si>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</si>
  <si>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</si>
  <si>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</si>
  <si>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</si>
  <si>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</si>
  <si>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</si>
  <si>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</si>
  <si>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</si>
  <si>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</si>
  <si>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</si>
  <si>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</si>
  <si>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</si>
  <si>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</si>
  <si>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</si>
  <si>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</si>
  <si>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</si>
  <si>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</si>
  <si>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</si>
  <si>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</si>
  <si>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</si>
  <si>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</si>
  <si>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</si>
  <si>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</si>
  <si>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</si>
  <si>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</si>
  <si>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</si>
  <si>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</si>
  <si>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</si>
  <si>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</si>
  <si>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</si>
  <si>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</si>
  <si>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</si>
  <si>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</si>
  <si>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</si>
  <si>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</si>
  <si>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</si>
  <si>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</si>
  <si>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</si>
  <si>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</si>
  <si>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</si>
  <si>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</si>
  <si>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</si>
  <si>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</si>
  <si>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</si>
  <si>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</si>
  <si>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</si>
  <si>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</si>
  <si>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</si>
  <si>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</si>
  <si>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</si>
  <si>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</si>
  <si>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</si>
  <si>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</si>
  <si>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</si>
  <si>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</si>
  <si>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</si>
  <si>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</si>
  <si>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</si>
  <si>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</si>
  <si>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</si>
  <si>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</si>
  <si>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</si>
  <si>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</si>
  <si>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</si>
  <si>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</si>
  <si>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</si>
  <si>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</si>
  <si>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</si>
  <si>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</si>
  <si>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</si>
  <si>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</si>
  <si>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</si>
  <si>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</si>
  <si>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</si>
  <si>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</si>
  <si>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</si>
  <si>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</si>
  <si>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</si>
  <si>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</si>
  <si>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</si>
  <si>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</si>
  <si>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</si>
  <si>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</si>
  <si>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</si>
  <si>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</si>
  <si>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</si>
  <si>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</si>
  <si>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</si>
  <si>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</si>
  <si>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</si>
  <si>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</si>
  <si>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</si>
  <si>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</si>
  <si>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</si>
  <si>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</si>
  <si>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</si>
  <si>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</si>
  <si>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</si>
  <si>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</si>
  <si>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</si>
  <si>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</si>
  <si>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</si>
  <si>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</si>
  <si>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</si>
  <si>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</si>
  <si>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</si>
  <si>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</si>
  <si>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</si>
  <si>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</si>
  <si>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</si>
  <si>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</si>
  <si>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</si>
  <si>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</si>
  <si>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</si>
  <si>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</si>
  <si>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</si>
  <si>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</si>
  <si>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</si>
  <si>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</si>
  <si>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</si>
  <si>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</si>
  <si>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</si>
  <si>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</si>
  <si>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</si>
  <si>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</si>
  <si>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</si>
  <si>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</si>
  <si>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</si>
  <si>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</si>
  <si>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</si>
  <si>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</si>
  <si>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</si>
  <si>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</si>
  <si>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</si>
  <si>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</si>
  <si>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</si>
  <si>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</si>
  <si>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</si>
  <si>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</si>
  <si>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</si>
  <si>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</si>
  <si>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</si>
  <si>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</si>
  <si>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</si>
  <si>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</si>
  <si>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</si>
  <si>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</si>
  <si>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</si>
  <si>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</si>
  <si>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</si>
  <si>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</si>
  <si>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</si>
  <si>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</si>
  <si>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</si>
  <si>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</si>
  <si>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</si>
  <si>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</si>
  <si>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</si>
  <si>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</si>
  <si>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</si>
  <si>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</si>
  <si>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</si>
  <si>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</si>
  <si>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</si>
  <si>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</si>
  <si>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</si>
  <si>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</si>
  <si>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</si>
  <si>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</si>
  <si>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</si>
  <si>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</si>
  <si>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</si>
  <si>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</si>
  <si>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</si>
  <si>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</si>
  <si>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</si>
  <si>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</si>
  <si>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</si>
  <si>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</si>
  <si>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</si>
  <si>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</si>
  <si>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</si>
  <si>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</si>
  <si>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</si>
  <si>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</si>
  <si>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</si>
  <si>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</si>
  <si>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</si>
  <si>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</si>
  <si>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</si>
  <si>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</si>
  <si>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</si>
  <si>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</si>
  <si>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</si>
  <si>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</si>
  <si>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</si>
  <si>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</si>
  <si>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</si>
  <si>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</si>
  <si>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</si>
  <si>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</si>
  <si>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</si>
  <si>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</si>
  <si>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</si>
  <si>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</si>
  <si>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</si>
  <si>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</si>
  <si>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</si>
  <si>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</si>
  <si>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</si>
  <si>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</si>
  <si>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</si>
  <si>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</si>
  <si>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</si>
  <si>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</si>
  <si>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</si>
  <si>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</si>
  <si>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</si>
  <si>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</si>
  <si>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</si>
  <si>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</si>
  <si>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</si>
  <si>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</si>
  <si>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</si>
  <si>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</si>
  <si>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</si>
  <si>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</si>
  <si>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</si>
  <si>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</si>
  <si>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</si>
  <si>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</si>
  <si>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</si>
  <si>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</si>
  <si>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</si>
  <si>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</si>
  <si>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</si>
  <si>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</si>
  <si>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</si>
  <si>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</si>
  <si>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</si>
  <si>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</si>
  <si>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</si>
  <si>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</si>
  <si>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</si>
  <si>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</si>
  <si>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</si>
  <si>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</si>
  <si>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</si>
  <si>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</si>
  <si>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</si>
  <si>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</si>
  <si>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</si>
  <si>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</si>
  <si>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</si>
  <si>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</si>
  <si>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</si>
  <si>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</si>
  <si>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</si>
  <si>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</si>
  <si>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</si>
  <si>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</si>
  <si>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</si>
  <si>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</si>
  <si>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</si>
  <si>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</si>
  <si>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</si>
  <si>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</si>
  <si>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</si>
  <si>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</si>
  <si>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</si>
  <si>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</si>
  <si>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</si>
  <si>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</si>
  <si>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</si>
  <si>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</si>
  <si>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</si>
  <si>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</si>
  <si>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</si>
  <si>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</si>
  <si>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</si>
  <si>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</si>
  <si>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</si>
  <si>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</si>
  <si>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</si>
  <si>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</si>
  <si>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</si>
  <si>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</si>
  <si>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</si>
  <si>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</si>
  <si>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</si>
  <si>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</si>
  <si>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</si>
  <si>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</si>
  <si>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</si>
  <si>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</si>
  <si>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</si>
  <si>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</si>
  <si>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</si>
  <si>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</si>
  <si>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</si>
  <si>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</si>
  <si>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</si>
  <si>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</si>
  <si>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</si>
  <si>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</si>
  <si>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</si>
  <si>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</si>
  <si>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</si>
  <si>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</si>
  <si>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</si>
  <si>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</si>
  <si>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</si>
  <si>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</si>
  <si>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</si>
  <si>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</si>
  <si>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</si>
  <si>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</si>
  <si>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</si>
  <si>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</si>
  <si>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</si>
  <si>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</si>
  <si>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</si>
  <si>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</si>
  <si>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</si>
  <si>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</si>
  <si>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</si>
  <si>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</si>
  <si>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</si>
  <si>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</si>
  <si>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</si>
  <si>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</si>
  <si>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</si>
  <si>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</si>
  <si>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</si>
  <si>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</si>
  <si>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</si>
  <si>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</si>
  <si>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</si>
  <si>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</si>
  <si>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</si>
  <si>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</si>
  <si>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</si>
  <si>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</si>
  <si>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</si>
  <si>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</si>
  <si>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</si>
  <si>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</si>
  <si>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</si>
  <si>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</si>
  <si>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</si>
  <si>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</si>
  <si>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</si>
  <si>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</si>
  <si>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</si>
  <si>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</si>
  <si>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</si>
  <si>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</si>
  <si>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</si>
  <si>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</si>
  <si>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</si>
  <si>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</si>
  <si>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</si>
  <si>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</si>
  <si>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</si>
  <si>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</si>
  <si>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</si>
  <si>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</si>
  <si>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</si>
  <si>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</si>
  <si>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</si>
  <si>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</si>
  <si>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</si>
  <si>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</si>
  <si>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</si>
  <si>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</si>
  <si>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</si>
  <si>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</si>
  <si>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</si>
  <si>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</si>
  <si>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</si>
  <si>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</si>
  <si>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</si>
  <si>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</si>
  <si>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</si>
  <si>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</si>
  <si>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</si>
  <si>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</si>
  <si>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</si>
  <si>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</si>
  <si>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</si>
  <si>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</si>
  <si>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</si>
  <si>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</si>
  <si>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</si>
  <si>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</si>
  <si>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</si>
  <si>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</si>
  <si>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</si>
  <si>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</si>
  <si>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</si>
  <si>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</si>
  <si>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</si>
  <si>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</si>
  <si>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</si>
  <si>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</si>
  <si>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</si>
  <si>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</si>
  <si>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</si>
  <si>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</si>
  <si>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</si>
  <si>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</si>
  <si>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</si>
  <si>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</si>
  <si>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</si>
  <si>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</si>
  <si>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</si>
  <si>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</si>
  <si>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</si>
  <si>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</si>
  <si>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</si>
  <si>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</si>
  <si>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</si>
  <si>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</si>
  <si>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</si>
  <si>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</si>
  <si>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</si>
  <si>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</si>
  <si>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</si>
  <si>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</si>
  <si>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</si>
  <si>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</si>
  <si>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</si>
  <si>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</si>
  <si>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</si>
  <si>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</si>
  <si>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</si>
  <si>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</si>
  <si>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</si>
  <si>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</si>
  <si>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</si>
  <si>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</si>
  <si>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</si>
  <si>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</si>
  <si>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</si>
  <si>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</si>
  <si>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</si>
  <si>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</si>
  <si>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</si>
  <si>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</si>
  <si>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</si>
  <si>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</si>
  <si>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</si>
  <si>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</si>
  <si>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</si>
  <si>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</si>
  <si>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</si>
  <si>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</si>
  <si>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</si>
  <si>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</si>
  <si>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</si>
  <si>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</si>
  <si>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</si>
  <si>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</si>
  <si>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</si>
  <si>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</si>
  <si>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</si>
  <si>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</si>
  <si>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</si>
  <si>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</si>
  <si>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</si>
  <si>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</si>
  <si>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</si>
  <si>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</si>
  <si>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</si>
  <si>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</si>
  <si>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</si>
  <si>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</si>
  <si>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</si>
  <si>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</si>
  <si>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</si>
  <si>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</si>
  <si>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</si>
  <si>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</si>
  <si>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</si>
  <si>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</si>
  <si>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</si>
  <si>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</si>
  <si>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</si>
  <si>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</si>
  <si>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</si>
  <si>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</si>
  <si>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</si>
  <si>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</si>
  <si>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</si>
  <si>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</si>
  <si>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</si>
  <si>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</si>
  <si>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</si>
  <si>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</si>
  <si>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</si>
  <si>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</si>
  <si>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</si>
  <si>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</si>
  <si>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</si>
  <si>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</si>
  <si>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</si>
  <si>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</si>
  <si>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</si>
  <si>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</si>
  <si>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</si>
  <si>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</si>
  <si>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</si>
  <si>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</si>
  <si>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</si>
  <si>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</si>
  <si>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</si>
  <si>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</si>
  <si>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</si>
  <si>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</si>
  <si>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</si>
  <si>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</si>
  <si>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</si>
  <si>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</si>
  <si>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</si>
  <si>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</si>
  <si>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</si>
  <si>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</si>
  <si>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</si>
  <si>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</si>
  <si>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</si>
  <si>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</si>
  <si>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</si>
  <si>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</si>
  <si>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</si>
  <si>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</si>
  <si>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</si>
  <si>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</si>
  <si>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</si>
  <si>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</si>
  <si>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</si>
  <si>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</si>
  <si>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</si>
  <si>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</si>
  <si>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</si>
  <si>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</si>
  <si>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</si>
  <si>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</si>
  <si>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</si>
  <si>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</si>
  <si>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</si>
  <si>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</si>
  <si>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</si>
  <si>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</si>
  <si>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</si>
  <si>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</si>
  <si>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</si>
  <si>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</si>
  <si>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</si>
  <si>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</si>
  <si>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</si>
  <si>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</si>
  <si>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</si>
  <si>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</si>
  <si>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</si>
  <si>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</si>
  <si>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</si>
  <si>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</si>
  <si>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</si>
  <si>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</si>
  <si>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</si>
  <si>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</si>
  <si>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</si>
  <si>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</si>
  <si>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</si>
  <si>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</si>
  <si>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</si>
  <si>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</si>
  <si>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</si>
  <si>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</si>
  <si>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</si>
  <si>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</si>
  <si>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</si>
  <si>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</si>
  <si>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</si>
  <si>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</si>
  <si>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</si>
  <si>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</si>
  <si>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</si>
  <si>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</si>
  <si>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</si>
  <si>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</si>
  <si>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</si>
  <si>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</si>
  <si>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</si>
  <si>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</si>
  <si>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</si>
  <si>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</si>
  <si>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</si>
  <si>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</si>
  <si>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</si>
  <si>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</si>
  <si>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</si>
  <si>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</si>
  <si>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</si>
  <si>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</si>
  <si>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</si>
  <si>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</si>
  <si>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</si>
  <si>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</si>
  <si>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</si>
  <si>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</si>
  <si>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</si>
  <si>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</si>
  <si>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</si>
  <si>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</si>
  <si>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</si>
  <si>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</si>
  <si>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</si>
  <si>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</si>
  <si>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</si>
  <si>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</si>
  <si>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</si>
  <si>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</si>
  <si>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</si>
  <si>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</si>
  <si>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</si>
  <si>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</si>
  <si>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</si>
  <si>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</si>
  <si>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</si>
  <si>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</si>
  <si>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</si>
  <si>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</si>
  <si>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</si>
  <si>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</si>
  <si>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</si>
  <si>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</si>
  <si>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</si>
  <si>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</si>
  <si>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</si>
  <si>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</si>
  <si>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</si>
  <si>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</si>
  <si>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</si>
  <si>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</si>
  <si>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</si>
  <si>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</si>
  <si>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</si>
  <si>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</si>
  <si>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</si>
  <si>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</si>
  <si>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</si>
  <si>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</si>
  <si>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</si>
  <si>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</si>
  <si>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</si>
  <si>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</si>
  <si>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</si>
  <si>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</si>
  <si>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</si>
  <si>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</si>
  <si>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</si>
  <si>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</si>
  <si>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</si>
  <si>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</si>
  <si>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</si>
  <si>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</si>
  <si>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</si>
  <si>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</si>
  <si>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</si>
  <si>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</si>
  <si>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</si>
  <si>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</si>
  <si>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</si>
  <si>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</si>
  <si>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</si>
  <si>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</si>
  <si>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</si>
  <si>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</si>
  <si>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</si>
  <si>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</si>
  <si>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</si>
  <si>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</si>
  <si>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</si>
  <si>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</si>
  <si>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</si>
  <si>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</si>
  <si>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</si>
  <si>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</si>
  <si>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</si>
  <si>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</si>
  <si>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</si>
  <si>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</si>
  <si>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</si>
  <si>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</si>
  <si>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</si>
  <si>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</si>
  <si>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</si>
  <si>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</si>
  <si>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</si>
  <si>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</si>
  <si>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</si>
  <si>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</si>
  <si>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</si>
  <si>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</si>
  <si>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</si>
  <si>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</si>
  <si>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</si>
  <si>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</si>
  <si>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</si>
  <si>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</si>
  <si>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</si>
  <si>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</si>
  <si>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</si>
  <si>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</si>
  <si>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</si>
  <si>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</si>
  <si>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</si>
  <si>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</si>
  <si>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</si>
  <si>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</si>
  <si>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</si>
  <si>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</si>
  <si>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</si>
  <si>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</si>
  <si>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</si>
  <si>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</si>
  <si>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</si>
  <si>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</si>
  <si>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</si>
  <si>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</si>
  <si>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</si>
  <si>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</si>
  <si>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</si>
  <si>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</si>
  <si>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</si>
  <si>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</si>
  <si>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</si>
  <si>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</si>
  <si>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</si>
  <si>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</si>
  <si>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</si>
  <si>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</si>
  <si>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</si>
  <si>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</si>
  <si>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</si>
  <si>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</si>
  <si>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</si>
  <si>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</si>
  <si>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</si>
  <si>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</si>
  <si>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</si>
  <si>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</si>
  <si>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</si>
  <si>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</si>
  <si>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</si>
  <si>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</si>
  <si>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</si>
  <si>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</si>
  <si>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</si>
  <si>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</si>
  <si>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</si>
  <si>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</si>
  <si>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</si>
  <si>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</si>
  <si>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</si>
  <si>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</si>
  <si>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</si>
  <si>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</si>
  <si>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</si>
  <si>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</si>
  <si>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</si>
  <si>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</si>
  <si>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</si>
  <si>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</si>
  <si>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</si>
  <si>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</si>
  <si>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</si>
  <si>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</si>
  <si>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</si>
  <si>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</si>
  <si>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</si>
  <si>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</si>
  <si>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</si>
  <si>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</si>
  <si>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</si>
  <si>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</si>
  <si>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</si>
  <si>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</si>
  <si>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</si>
  <si>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</si>
  <si>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</si>
  <si>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</si>
  <si>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</si>
  <si>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</si>
  <si>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</si>
  <si>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</si>
  <si>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</si>
  <si>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</si>
  <si>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</si>
  <si>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</si>
  <si>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</si>
  <si>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</si>
  <si>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</si>
  <si>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</si>
  <si>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</si>
  <si>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</si>
  <si>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</si>
  <si>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</si>
  <si>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</si>
  <si>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</si>
  <si>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</si>
  <si>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</si>
  <si>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</si>
  <si>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</si>
  <si>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</si>
  <si>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</si>
  <si>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</si>
  <si>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</si>
  <si>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</si>
  <si>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</si>
  <si>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</si>
  <si>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</si>
  <si>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</si>
  <si>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</si>
  <si>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</si>
  <si>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</si>
  <si>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</si>
  <si>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</si>
  <si>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</si>
  <si>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</si>
  <si>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</si>
  <si>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</si>
  <si>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</si>
  <si>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</si>
  <si>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</si>
  <si>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</si>
  <si>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</si>
  <si>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</si>
  <si>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</si>
  <si>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</si>
  <si>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</si>
  <si>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</si>
  <si>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</si>
  <si>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</si>
  <si>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</si>
  <si>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</si>
  <si>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</si>
  <si>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</si>
  <si>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</si>
  <si>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</si>
  <si>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</si>
  <si>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</si>
  <si>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</si>
  <si>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</si>
  <si>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</si>
  <si>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</si>
  <si>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</si>
  <si>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</si>
  <si>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</si>
  <si>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</si>
  <si>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</si>
  <si>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</si>
  <si>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</si>
  <si>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</si>
  <si>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</si>
  <si>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</si>
  <si>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</si>
  <si>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</si>
  <si>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</si>
  <si>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</si>
  <si>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</si>
  <si>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</si>
  <si>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</si>
  <si>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</si>
  <si>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</si>
  <si>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</si>
  <si>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</si>
  <si>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</si>
  <si>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</si>
  <si>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</si>
  <si>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</si>
  <si>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</si>
  <si>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</si>
  <si>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</si>
  <si>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</si>
  <si>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</si>
  <si>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</si>
  <si>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</si>
  <si>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</si>
  <si>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</si>
  <si>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</si>
  <si>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</si>
  <si>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</si>
  <si>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</si>
  <si>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</si>
  <si>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</si>
  <si>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</si>
  <si>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</si>
  <si>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</si>
  <si>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</si>
  <si>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</si>
  <si>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</si>
  <si>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</si>
  <si>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</si>
  <si>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</si>
  <si>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</si>
  <si>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</si>
  <si>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</si>
  <si>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</si>
  <si>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</si>
  <si>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</si>
  <si>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</si>
  <si>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</si>
  <si>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</si>
  <si>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</si>
  <si>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</si>
  <si>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</si>
  <si>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</si>
  <si>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</si>
  <si>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</si>
  <si>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</si>
  <si>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</si>
  <si>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</si>
  <si>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</si>
  <si>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</si>
  <si>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</si>
  <si>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</si>
  <si>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</si>
  <si>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</si>
  <si>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</si>
  <si>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</si>
  <si>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</si>
  <si>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</si>
  <si>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</si>
  <si>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</si>
  <si>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</si>
  <si>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</si>
  <si>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</si>
  <si>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</si>
  <si>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</si>
  <si>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</si>
  <si>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</si>
  <si>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</si>
  <si>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</si>
  <si>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</si>
  <si>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</si>
  <si>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</si>
  <si>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</si>
  <si>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</si>
  <si>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</si>
  <si>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</si>
  <si>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</si>
  <si>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</si>
  <si>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</si>
  <si>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</si>
  <si>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</si>
  <si>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</si>
  <si>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</si>
  <si>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</si>
  <si>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</si>
  <si>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</si>
  <si>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</si>
  <si>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</si>
  <si>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</si>
  <si>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</si>
  <si>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</si>
  <si>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</si>
  <si>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</si>
  <si>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</si>
  <si>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</si>
  <si>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</si>
  <si>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</si>
  <si>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</si>
  <si>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</si>
  <si>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</si>
  <si>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</si>
  <si>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</si>
  <si>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</si>
  <si>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</si>
  <si>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</si>
  <si>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</si>
  <si>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</si>
  <si>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</si>
  <si>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</si>
  <si>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</si>
  <si>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</si>
  <si>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</si>
  <si>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</si>
  <si>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</si>
  <si>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</si>
  <si>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</si>
  <si>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</si>
  <si>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</si>
  <si>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</si>
  <si>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</si>
  <si>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</si>
  <si>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</si>
  <si>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</si>
  <si>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</si>
  <si>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</si>
  <si>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</si>
  <si>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</si>
  <si>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</si>
  <si>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</si>
  <si>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</si>
  <si>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</si>
  <si>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</si>
  <si>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</si>
  <si>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</si>
  <si>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</si>
  <si>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</si>
  <si>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</si>
  <si>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</si>
  <si>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</si>
  <si>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</si>
  <si>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</si>
  <si>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</si>
  <si>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</si>
  <si>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</si>
  <si>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</si>
  <si>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</si>
  <si>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</si>
  <si>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</si>
  <si>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</si>
  <si>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</si>
  <si>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</si>
  <si>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</si>
  <si>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</si>
  <si>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</si>
  <si>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</si>
  <si>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</si>
  <si>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</si>
  <si>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</si>
  <si>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</si>
  <si>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</si>
  <si>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</si>
  <si>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</si>
  <si>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</si>
  <si>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</si>
  <si>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</si>
  <si>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</si>
  <si>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</si>
  <si>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</si>
  <si>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</si>
  <si>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</si>
  <si>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</si>
  <si>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</si>
  <si>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</si>
  <si>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</si>
  <si>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</si>
  <si>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</si>
  <si>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</si>
  <si>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</si>
  <si>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</si>
  <si>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</si>
  <si>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</si>
  <si>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</si>
  <si>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</si>
  <si>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</si>
  <si>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</si>
  <si>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</si>
  <si>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</si>
  <si>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</si>
  <si>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</si>
  <si>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</si>
  <si>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</si>
  <si>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</si>
  <si>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</si>
  <si>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</si>
  <si>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</si>
  <si>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</si>
  <si>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</si>
  <si>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</si>
  <si>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</si>
  <si>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</si>
  <si>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</si>
  <si>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</si>
  <si>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</si>
  <si>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</si>
  <si>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</si>
  <si>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</si>
  <si>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</si>
  <si>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</si>
  <si>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</si>
  <si>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</si>
  <si>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</si>
  <si>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</si>
  <si>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</si>
  <si>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</si>
  <si>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</si>
  <si>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</si>
  <si>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</si>
  <si>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</si>
  <si>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</si>
  <si>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</si>
  <si>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</si>
  <si>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</si>
  <si>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</si>
  <si>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</si>
  <si>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</si>
  <si>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</si>
  <si>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</si>
  <si>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</si>
  <si>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</si>
  <si>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</si>
  <si>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</si>
  <si>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</si>
  <si>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</si>
  <si>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</si>
  <si>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</si>
  <si>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</si>
  <si>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</si>
  <si>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</si>
  <si>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</si>
  <si>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</si>
  <si>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</si>
  <si>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</si>
  <si>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</si>
  <si>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</si>
  <si>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</si>
  <si>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</si>
  <si>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</si>
  <si>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</si>
  <si>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</si>
  <si>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</si>
  <si>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</si>
  <si>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</si>
  <si>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</si>
  <si>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</si>
  <si>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</si>
  <si>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</si>
  <si>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</si>
  <si>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</si>
  <si>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</si>
  <si>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</si>
  <si>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</si>
  <si>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</si>
  <si>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</si>
  <si>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</si>
  <si>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</si>
  <si>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</si>
  <si>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</si>
  <si>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</si>
  <si>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</si>
  <si>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</si>
  <si>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</si>
  <si>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</si>
  <si>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</si>
  <si>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</si>
  <si>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</si>
  <si>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</si>
  <si>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</si>
  <si>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</si>
  <si>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</si>
  <si>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</si>
  <si>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</si>
  <si>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</si>
  <si>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</si>
  <si>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</si>
  <si>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</si>
  <si>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</si>
  <si>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</si>
  <si>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</si>
  <si>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</si>
  <si>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</si>
  <si>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</si>
  <si>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</si>
  <si>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</si>
  <si>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</si>
  <si>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</si>
  <si>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</si>
  <si>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</si>
  <si>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</si>
  <si>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</si>
  <si>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</si>
  <si>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</si>
  <si>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</si>
  <si>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</si>
  <si>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</si>
  <si>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</si>
  <si>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</si>
  <si>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</si>
  <si>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</si>
  <si>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</si>
  <si>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</si>
  <si>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</si>
  <si>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</si>
  <si>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</si>
  <si>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</si>
  <si>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</si>
  <si>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</si>
  <si>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</si>
  <si>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</si>
  <si>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</si>
  <si>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</si>
  <si>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</si>
  <si>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</si>
  <si>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</si>
  <si>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</si>
  <si>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</si>
  <si>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</si>
  <si>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</si>
  <si>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</si>
  <si>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</si>
  <si>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</si>
  <si>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</si>
  <si>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</si>
  <si>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</si>
  <si>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</si>
  <si>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</si>
  <si>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</si>
  <si>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</si>
  <si>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</si>
  <si>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</si>
  <si>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</si>
  <si>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</si>
  <si>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</si>
  <si>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</si>
  <si>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</si>
  <si>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</si>
  <si>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</si>
  <si>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</si>
  <si>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</si>
  <si>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</si>
  <si>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</si>
  <si>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</si>
  <si>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</si>
  <si>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</si>
  <si>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</si>
  <si>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</si>
  <si>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</si>
  <si>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</si>
  <si>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</si>
  <si>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</si>
  <si>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</si>
  <si>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</si>
  <si>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</si>
  <si>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</si>
  <si>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</si>
  <si>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</si>
  <si>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</si>
  <si>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</si>
  <si>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</si>
  <si>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</si>
  <si>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</si>
  <si>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</si>
  <si>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</si>
  <si>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</si>
  <si>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</si>
  <si>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</si>
  <si>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</si>
  <si>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</si>
  <si>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</si>
  <si>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</si>
  <si>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</si>
  <si>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</si>
  <si>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</si>
  <si>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</si>
  <si>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</si>
  <si>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</si>
  <si>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</si>
  <si>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</si>
  <si>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</si>
  <si>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</si>
  <si>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</si>
  <si>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</si>
  <si>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</si>
  <si>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</si>
  <si>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</si>
  <si>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</si>
  <si>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</si>
  <si>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</si>
  <si>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</si>
  <si>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</si>
  <si>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</si>
  <si>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</si>
  <si>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</si>
  <si>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</si>
  <si>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</si>
  <si>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</si>
  <si>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</si>
  <si>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</si>
  <si>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</si>
  <si>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</si>
  <si>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</si>
  <si>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</si>
  <si>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</si>
  <si>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</si>
  <si>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</si>
  <si>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</si>
  <si>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</si>
  <si>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</si>
  <si>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</si>
  <si>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</si>
  <si>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</si>
  <si>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</si>
  <si>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</si>
  <si>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</si>
  <si>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</si>
  <si>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</si>
  <si>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</si>
  <si>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</si>
  <si>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</si>
  <si>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</si>
  <si>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</si>
  <si>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</si>
  <si>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</si>
  <si>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</si>
  <si>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</si>
  <si>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</si>
  <si>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</si>
  <si>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</si>
  <si>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</si>
  <si>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</si>
  <si>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</si>
  <si>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</si>
  <si>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</si>
  <si>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</si>
  <si>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</si>
  <si>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</si>
  <si>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</si>
  <si>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</si>
  <si>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</si>
  <si>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</si>
  <si>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</si>
  <si>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</si>
  <si>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</si>
  <si>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</si>
  <si>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</si>
  <si>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</si>
  <si>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</si>
  <si>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</si>
  <si>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</si>
  <si>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</si>
  <si>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</si>
  <si>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</si>
  <si>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</si>
  <si>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</si>
  <si>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</si>
  <si>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</si>
  <si>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</si>
  <si>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</si>
  <si>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</si>
  <si>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</si>
  <si>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</si>
  <si>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</si>
  <si>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</si>
  <si>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</si>
  <si>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</si>
  <si>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</si>
  <si>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</si>
  <si>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</si>
  <si>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</si>
  <si>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</si>
  <si>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</si>
  <si>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</si>
  <si>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</si>
  <si>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</si>
  <si>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</si>
  <si>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</si>
  <si>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</si>
  <si>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</si>
  <si>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</si>
  <si>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</si>
  <si>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</si>
  <si>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</si>
  <si>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</si>
  <si>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</si>
  <si>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</si>
  <si>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</si>
  <si>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</si>
  <si>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</si>
  <si>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</si>
  <si>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</si>
  <si>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</si>
  <si>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</si>
  <si>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</si>
  <si>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</si>
  <si>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</si>
  <si>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</si>
  <si>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</si>
  <si>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</si>
  <si>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</si>
  <si>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</si>
  <si>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</si>
  <si>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</si>
  <si>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</si>
  <si>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</si>
  <si>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</si>
  <si>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</si>
  <si>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</si>
  <si>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</si>
  <si>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</si>
  <si>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</si>
  <si>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</si>
  <si>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</si>
  <si>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</si>
  <si>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</si>
  <si>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</si>
  <si>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</si>
  <si>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</si>
  <si>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</si>
  <si>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</si>
  <si>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</si>
  <si>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</si>
  <si>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</si>
  <si>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</si>
  <si>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</si>
  <si>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</si>
  <si>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</si>
  <si>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</si>
  <si>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</si>
  <si>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</si>
  <si>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</si>
  <si>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</si>
  <si>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</si>
  <si>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</si>
  <si>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</si>
  <si>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</si>
  <si>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</si>
  <si>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</si>
  <si>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</si>
  <si>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</si>
  <si>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</si>
  <si>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</si>
  <si>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</si>
  <si>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</si>
  <si>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</si>
  <si>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</si>
  <si>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</si>
  <si>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</si>
  <si>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</si>
  <si>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</si>
  <si>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</si>
  <si>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</si>
  <si>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</si>
  <si>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</si>
  <si>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</si>
  <si>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</si>
  <si>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</si>
  <si>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</si>
  <si>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</si>
  <si>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</si>
  <si>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</si>
  <si>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</si>
  <si>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</si>
  <si>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</si>
  <si>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</si>
  <si>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</si>
  <si>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</si>
  <si>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</si>
  <si>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</si>
  <si>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</si>
  <si>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</si>
  <si>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</si>
  <si>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</si>
  <si>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</si>
  <si>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</si>
  <si>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</si>
  <si>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</si>
  <si>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</si>
  <si>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</si>
  <si>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</si>
  <si>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</si>
  <si>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</si>
  <si>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</si>
  <si>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</si>
  <si>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</si>
  <si>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</si>
  <si>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</si>
  <si>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</si>
  <si>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</si>
  <si>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</si>
  <si>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</si>
  <si>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</si>
  <si>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</si>
  <si>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</si>
  <si>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</si>
  <si>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</si>
  <si>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</si>
  <si>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</si>
  <si>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</si>
  <si>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</si>
  <si>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</si>
  <si>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</si>
  <si>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</si>
  <si>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</si>
  <si>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</si>
  <si>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</si>
  <si>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</si>
  <si>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</si>
  <si>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</si>
  <si>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</si>
  <si>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</si>
  <si>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</si>
  <si>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</si>
  <si>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</si>
  <si>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</si>
  <si>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</si>
  <si>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</si>
  <si>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</si>
  <si>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</si>
  <si>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</si>
  <si>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</si>
  <si>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</si>
  <si>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</si>
  <si>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</si>
  <si>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</si>
  <si>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</si>
  <si>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</si>
  <si>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</si>
  <si>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</si>
  <si>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</si>
  <si>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</si>
  <si>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</si>
  <si>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</si>
  <si>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</si>
  <si>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</si>
  <si>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</si>
  <si>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</si>
  <si>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</si>
  <si>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</si>
  <si>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</si>
  <si>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</si>
  <si>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</si>
  <si>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</si>
  <si>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</si>
  <si>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</si>
  <si>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</si>
  <si>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</si>
  <si>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</si>
  <si>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</si>
  <si>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</si>
  <si>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</si>
  <si>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</si>
  <si>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</si>
  <si>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</si>
  <si>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</si>
  <si>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</si>
  <si>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</si>
  <si>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</si>
  <si>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</si>
  <si>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</si>
  <si>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</si>
  <si>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</si>
  <si>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</si>
  <si>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</si>
  <si>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</si>
  <si>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</si>
  <si>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</si>
  <si>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</si>
  <si>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</si>
  <si>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</si>
  <si>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</si>
  <si>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</si>
  <si>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</si>
  <si>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</si>
  <si>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</si>
  <si>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</si>
  <si>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</si>
  <si>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</si>
  <si>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</si>
  <si>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</si>
  <si>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</si>
  <si>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</si>
  <si>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</si>
  <si>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</si>
  <si>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</si>
  <si>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</si>
  <si>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</si>
  <si>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</si>
  <si>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</si>
  <si>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</si>
  <si>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</si>
  <si>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</si>
  <si>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</si>
  <si>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</si>
  <si>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</si>
  <si>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</si>
  <si>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</si>
  <si>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</si>
  <si>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</si>
  <si>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</si>
  <si>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</si>
  <si>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</si>
  <si>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</si>
  <si>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</si>
  <si>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</si>
  <si>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</si>
  <si>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</si>
  <si>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</si>
  <si>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</si>
  <si>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</si>
  <si>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</si>
  <si>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</si>
  <si>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</si>
  <si>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</si>
  <si>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</si>
  <si>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</si>
  <si>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</si>
  <si>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</si>
  <si>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</si>
  <si>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</si>
  <si>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</si>
  <si>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</si>
  <si>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</si>
  <si>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</si>
  <si>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</si>
  <si>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</si>
  <si>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</si>
  <si>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</si>
  <si>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</si>
  <si>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</si>
  <si>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</si>
  <si>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</si>
  <si>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</si>
  <si>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</si>
  <si>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</si>
  <si>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</si>
  <si>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</si>
  <si>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</si>
  <si>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</si>
  <si>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</si>
  <si>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</si>
  <si>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</si>
  <si>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</si>
  <si>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</si>
  <si>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</si>
  <si>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</si>
  <si>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</si>
  <si>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</si>
  <si>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</si>
  <si>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</si>
  <si>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</si>
  <si>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</si>
  <si>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</si>
  <si>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</si>
  <si>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</si>
  <si>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</si>
  <si>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</si>
  <si>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</si>
  <si>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</si>
  <si>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</si>
  <si>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</si>
  <si>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</si>
  <si>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</si>
  <si>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</si>
  <si>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</si>
  <si>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</si>
  <si>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</si>
  <si>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</si>
  <si>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</si>
  <si>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</si>
  <si>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</si>
  <si>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</si>
  <si>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</si>
  <si>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</si>
  <si>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</si>
  <si>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</si>
  <si>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</si>
  <si>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</si>
  <si>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</si>
  <si>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</si>
  <si>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</si>
  <si>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</si>
  <si>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</si>
  <si>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</si>
  <si>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</si>
  <si>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</si>
  <si>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</si>
  <si>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</si>
  <si>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</si>
  <si>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</si>
  <si>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</si>
  <si>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</si>
  <si>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</si>
  <si>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</si>
  <si>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</si>
  <si>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</si>
  <si>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</si>
  <si>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</si>
  <si>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</si>
  <si>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</si>
  <si>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</si>
  <si>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</si>
  <si>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</si>
  <si>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</si>
  <si>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</si>
  <si>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</si>
  <si>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</si>
  <si>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</si>
  <si>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</si>
  <si>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</si>
  <si>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</si>
  <si>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</si>
  <si>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</si>
  <si>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</si>
  <si>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</si>
  <si>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</si>
  <si>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</si>
  <si>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</si>
  <si>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</si>
  <si>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</si>
  <si>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</si>
  <si>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</si>
  <si>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</si>
  <si>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</si>
  <si>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</si>
  <si>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</si>
  <si>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</si>
  <si>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</si>
  <si>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</si>
  <si>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</si>
  <si>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</si>
  <si>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</si>
  <si>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</si>
  <si>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</si>
  <si>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</si>
  <si>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</si>
  <si>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</si>
  <si>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</si>
  <si>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</si>
  <si>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</si>
  <si>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</si>
  <si>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</si>
  <si>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</si>
  <si>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</si>
  <si>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</si>
  <si>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</si>
  <si>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</si>
  <si>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</si>
  <si>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</si>
  <si>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</si>
  <si>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</si>
  <si>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</si>
  <si>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</si>
  <si>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</si>
  <si>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</si>
  <si>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</si>
  <si>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</si>
  <si>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</si>
  <si>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</si>
  <si>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</si>
  <si>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</si>
  <si>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</si>
  <si>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</si>
  <si>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</si>
  <si>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</si>
  <si>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</si>
  <si>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</si>
  <si>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</si>
  <si>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</si>
  <si>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</si>
  <si>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</si>
  <si>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</si>
  <si>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</si>
  <si>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</si>
  <si>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</si>
  <si>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</si>
  <si>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</si>
  <si>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</si>
  <si>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</si>
  <si>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</si>
  <si>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</si>
  <si>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</si>
  <si>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</si>
  <si>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</si>
  <si>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</si>
  <si>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</si>
  <si>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</si>
  <si>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</si>
  <si>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</si>
  <si>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</si>
  <si>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</si>
  <si>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</si>
  <si>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</si>
  <si>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</si>
  <si>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</si>
  <si>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</si>
  <si>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</si>
  <si>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</si>
  <si>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</si>
  <si>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</si>
  <si>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</si>
  <si>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</si>
  <si>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</si>
  <si>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</si>
  <si>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</si>
  <si>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</si>
  <si>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</si>
  <si>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</si>
  <si>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</si>
  <si>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</si>
  <si>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</si>
  <si>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</si>
  <si>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</si>
  <si>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</si>
  <si>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</si>
  <si>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</si>
  <si>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</si>
  <si>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</si>
  <si>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</si>
  <si>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</si>
  <si>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</si>
  <si>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</si>
  <si>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</si>
  <si>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</si>
  <si>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</si>
  <si>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</si>
  <si>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</si>
  <si>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</si>
  <si>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</si>
  <si>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</si>
  <si>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</si>
  <si>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</si>
  <si>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</si>
  <si>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</si>
  <si>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</si>
  <si>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</si>
  <si>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</si>
  <si>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</si>
  <si>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</si>
  <si>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</si>
  <si>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</si>
  <si>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</si>
  <si>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</si>
  <si>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</si>
  <si>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</si>
  <si>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</si>
  <si>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</si>
  <si>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</si>
  <si>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</si>
  <si>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</si>
  <si>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</si>
  <si>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</si>
  <si>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</si>
  <si>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</si>
  <si>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</si>
  <si>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</si>
  <si>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</si>
  <si>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</si>
  <si>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</si>
  <si>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</si>
  <si>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</si>
  <si>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</si>
  <si>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</si>
  <si>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</si>
  <si>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</si>
  <si>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</si>
  <si>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</si>
  <si>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</si>
  <si>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</si>
  <si>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</si>
  <si>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</si>
  <si>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</si>
  <si>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</si>
  <si>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</si>
  <si>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</si>
  <si>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</si>
  <si>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</si>
  <si>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</si>
  <si>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</si>
  <si>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</si>
  <si>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</si>
  <si>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</si>
  <si>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</si>
  <si>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</si>
  <si>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</si>
  <si>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</si>
  <si>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</si>
  <si>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</si>
  <si>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</si>
  <si>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</si>
  <si>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</si>
  <si>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</si>
  <si>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</si>
  <si>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</si>
  <si>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</si>
  <si>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</si>
  <si>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</si>
  <si>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</si>
  <si>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</si>
  <si>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</si>
  <si>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</si>
  <si>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</si>
  <si>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</si>
  <si>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</si>
  <si>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</si>
  <si>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</si>
  <si>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</si>
  <si>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</si>
  <si>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</si>
  <si>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</si>
  <si>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</si>
  <si>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</si>
  <si>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</si>
  <si>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</si>
  <si>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</si>
  <si>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</si>
  <si>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</si>
  <si>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</si>
  <si>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</si>
  <si>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</si>
  <si>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</si>
  <si>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</si>
  <si>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</si>
  <si>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</si>
  <si>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</si>
  <si>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</si>
  <si>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</si>
  <si>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</si>
  <si>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</si>
  <si>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</si>
  <si>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</si>
  <si>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</si>
  <si>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</si>
  <si>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</si>
  <si>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</si>
  <si>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</si>
  <si>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</si>
  <si>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</si>
  <si>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</si>
  <si>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</si>
  <si>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</si>
  <si>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</si>
  <si>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</si>
  <si>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</si>
  <si>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</si>
  <si>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</si>
  <si>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</si>
  <si>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</si>
  <si>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</si>
  <si>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</si>
  <si>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</si>
  <si>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</si>
  <si>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</si>
  <si>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</si>
  <si>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</si>
  <si>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</si>
  <si>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</si>
  <si>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</si>
  <si>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</si>
  <si>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</si>
  <si>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</si>
  <si>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</si>
  <si>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</si>
  <si>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</si>
  <si>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</si>
  <si>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</si>
  <si>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</si>
  <si>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</si>
  <si>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</si>
  <si>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</si>
  <si>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</si>
  <si>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</si>
  <si>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</si>
  <si>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</si>
  <si>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</si>
  <si>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</si>
  <si>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</si>
  <si>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</si>
  <si>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</si>
  <si>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</si>
  <si>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</si>
  <si>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</si>
  <si>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</si>
  <si>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</si>
  <si>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</si>
  <si>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</si>
  <si>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</si>
  <si>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</si>
  <si>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</si>
  <si>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</si>
  <si>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</si>
  <si>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</si>
  <si>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</si>
  <si>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</si>
  <si>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</si>
  <si>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</si>
  <si>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</si>
  <si>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</si>
  <si>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</si>
  <si>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</si>
  <si>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</si>
  <si>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</si>
  <si>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</si>
  <si>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</si>
  <si>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</si>
  <si>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</si>
  <si>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</si>
  <si>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</si>
  <si>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</si>
  <si>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</si>
  <si>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</si>
  <si>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</si>
  <si>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</si>
  <si>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</si>
  <si>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</si>
  <si>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</si>
  <si>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</si>
  <si>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</si>
  <si>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</si>
  <si>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</si>
  <si>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</si>
  <si>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</si>
  <si>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</si>
  <si>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</si>
  <si>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</si>
  <si>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</si>
  <si>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</si>
  <si>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</si>
  <si>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</si>
  <si>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</si>
  <si>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</si>
  <si>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</si>
  <si>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</si>
  <si>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</si>
  <si>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</si>
  <si>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</si>
  <si>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</si>
  <si>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</si>
  <si>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</si>
  <si>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</si>
  <si>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</si>
  <si>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</si>
  <si>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</si>
  <si>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</si>
  <si>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</si>
  <si>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</si>
  <si>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</si>
  <si>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</si>
  <si>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</si>
  <si>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</si>
  <si>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</si>
  <si>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</si>
  <si>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</si>
  <si>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</si>
  <si>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</si>
  <si>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</si>
  <si>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</si>
  <si>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</si>
  <si>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</si>
  <si>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</si>
  <si>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</si>
  <si>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</si>
  <si>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</si>
  <si>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</si>
  <si>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</si>
  <si>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</si>
  <si>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</si>
  <si>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</si>
  <si>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</si>
  <si>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</si>
  <si>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</si>
  <si>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</si>
  <si>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</si>
  <si>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</si>
  <si>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</si>
  <si>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</si>
  <si>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</si>
  <si>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</si>
  <si>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</si>
  <si>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</si>
  <si>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</si>
  <si>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</si>
  <si>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</si>
  <si>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</si>
  <si>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</si>
  <si>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</si>
  <si>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</si>
  <si>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</si>
  <si>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</si>
  <si>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</si>
  <si>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</si>
  <si>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</si>
  <si>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</si>
  <si>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</si>
  <si>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</si>
  <si>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</si>
  <si>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</si>
  <si>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</si>
  <si>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</si>
  <si>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</si>
  <si>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</si>
  <si>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</si>
  <si>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</si>
  <si>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</si>
  <si>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</si>
  <si>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</si>
  <si>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</si>
  <si>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</si>
  <si>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</si>
  <si>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</si>
  <si>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</si>
  <si>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</si>
  <si>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</si>
  <si>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</si>
  <si>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</si>
  <si>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</si>
  <si>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</si>
  <si>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</si>
  <si>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</si>
  <si>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</si>
  <si>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</si>
  <si>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</si>
  <si>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</si>
  <si>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</si>
  <si>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</si>
  <si>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</si>
  <si>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</si>
  <si>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</si>
  <si>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</si>
  <si>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</si>
  <si>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</si>
  <si>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</si>
  <si>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</si>
  <si>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</si>
  <si>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</si>
  <si>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</si>
  <si>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</si>
  <si>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</si>
  <si>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</si>
  <si>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</si>
  <si>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</si>
  <si>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</si>
  <si>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</si>
  <si>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</si>
  <si>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</si>
  <si>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</si>
  <si>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</si>
  <si>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</si>
  <si>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</si>
  <si>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</si>
  <si>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</si>
  <si>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</si>
  <si>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</si>
  <si>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</si>
  <si>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</si>
  <si>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</si>
  <si>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</si>
  <si>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</si>
  <si>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</si>
  <si>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</si>
  <si>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</si>
  <si>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</si>
  <si>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</si>
  <si>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</si>
  <si>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</si>
  <si>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</si>
  <si>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</si>
  <si>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</si>
  <si>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</si>
  <si>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</si>
  <si>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</si>
  <si>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</si>
  <si>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</si>
  <si>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</si>
  <si>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</si>
  <si>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</si>
  <si>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</si>
  <si>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</si>
  <si>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</si>
  <si>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</si>
  <si>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</si>
  <si>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</si>
  <si>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</si>
  <si>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</si>
  <si>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</si>
  <si>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</si>
  <si>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</si>
  <si>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</si>
  <si>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</si>
  <si>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</si>
  <si>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</si>
  <si>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</si>
  <si>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</si>
  <si>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</si>
  <si>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</si>
  <si>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</si>
  <si>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</si>
  <si>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</si>
  <si>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</si>
  <si>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</si>
  <si>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</si>
  <si>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</si>
  <si>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</si>
  <si>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</si>
  <si>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</si>
  <si>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</si>
  <si>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</si>
  <si>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</si>
  <si>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</si>
  <si>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</si>
  <si>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</si>
  <si>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</si>
  <si>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</si>
  <si>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</si>
  <si>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</si>
  <si>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</si>
  <si>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</si>
  <si>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</si>
  <si>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</si>
  <si>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</si>
  <si>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</si>
  <si>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</si>
  <si>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</si>
  <si>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</si>
  <si>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</si>
  <si>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</si>
  <si>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</si>
  <si>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</si>
  <si>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</si>
  <si>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</si>
  <si>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</si>
  <si>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</si>
  <si>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</si>
  <si>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</si>
  <si>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</si>
  <si>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</si>
  <si>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</si>
  <si>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</si>
  <si>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</si>
  <si>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</si>
  <si>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</si>
  <si>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</si>
  <si>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</si>
  <si>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</si>
  <si>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</si>
  <si>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</si>
  <si>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</si>
  <si>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</si>
  <si>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</si>
  <si>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</si>
  <si>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</si>
  <si>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</si>
  <si>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</si>
  <si>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</si>
  <si>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</si>
  <si>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</si>
  <si>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</si>
  <si>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</si>
  <si>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</si>
  <si>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</si>
  <si>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</si>
  <si>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</si>
  <si>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</si>
  <si>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</si>
  <si>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</si>
  <si>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</si>
  <si>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</si>
  <si>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</si>
  <si>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</si>
  <si>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</si>
  <si>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</si>
  <si>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</si>
  <si>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</si>
  <si>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</si>
  <si>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</si>
  <si>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</si>
  <si>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</si>
  <si>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</si>
  <si>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</si>
  <si>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</si>
  <si>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</si>
  <si>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</si>
  <si>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</si>
  <si>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</si>
  <si>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</si>
  <si>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</si>
  <si>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</si>
  <si>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</si>
  <si>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</si>
  <si>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</si>
  <si>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</si>
  <si>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</si>
  <si>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</si>
  <si>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</si>
  <si>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</si>
  <si>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</si>
  <si>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</si>
  <si>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</si>
  <si>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</si>
  <si>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</si>
  <si>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</si>
  <si>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</si>
  <si>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</si>
  <si>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</si>
  <si>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</si>
  <si>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</si>
  <si>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</si>
  <si>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</si>
  <si>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</si>
  <si>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</si>
  <si>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</si>
  <si>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</si>
  <si>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</si>
  <si>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</si>
  <si>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</si>
  <si>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</si>
  <si>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</si>
  <si>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</si>
  <si>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</si>
  <si>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</si>
  <si>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</si>
  <si>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</si>
  <si>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</si>
  <si>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</si>
  <si>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</si>
  <si>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</si>
  <si>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</si>
  <si>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</si>
  <si>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</si>
  <si>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</si>
  <si>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</si>
  <si>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</si>
  <si>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</si>
  <si>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</si>
  <si>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</si>
  <si>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</si>
  <si>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</si>
  <si>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</si>
  <si>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</si>
  <si>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</si>
  <si>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</si>
  <si>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</si>
  <si>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</si>
  <si>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</si>
  <si>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</si>
  <si>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</si>
  <si>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</si>
  <si>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</si>
  <si>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</si>
  <si>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</si>
  <si>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</si>
  <si>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</si>
  <si>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</si>
  <si>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</si>
  <si>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</si>
  <si>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</si>
  <si>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</si>
  <si>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</si>
  <si>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</si>
  <si>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</si>
  <si>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</si>
  <si>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</si>
  <si>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</si>
  <si>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</si>
  <si>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</si>
  <si>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</si>
  <si>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</si>
  <si>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</si>
  <si>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</si>
  <si>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</si>
  <si>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</si>
  <si>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</si>
  <si>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</si>
  <si>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</si>
  <si>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</si>
  <si>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</si>
  <si>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</si>
  <si>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</si>
  <si>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</si>
  <si>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</si>
  <si>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</si>
  <si>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</si>
  <si>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</si>
  <si>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</si>
  <si>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</si>
  <si>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</si>
  <si>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</si>
  <si>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</si>
  <si>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</si>
  <si>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</si>
  <si>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</si>
  <si>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</si>
  <si>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</si>
  <si>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</si>
  <si>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</si>
  <si>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</si>
  <si>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</si>
  <si>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</si>
  <si>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</si>
  <si>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</si>
  <si>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</si>
  <si>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</si>
  <si>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</si>
  <si>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</si>
  <si>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</si>
  <si>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</si>
  <si>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</si>
  <si>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</si>
  <si>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</si>
  <si>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</si>
  <si>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</si>
  <si>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</si>
  <si>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</si>
  <si>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</si>
  <si>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</si>
  <si>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</si>
  <si>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</si>
  <si>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</si>
  <si>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</si>
  <si>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</si>
  <si>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</si>
  <si>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</si>
  <si>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</si>
  <si>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</si>
  <si>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</si>
  <si>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</si>
  <si>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</si>
  <si>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</si>
  <si>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</si>
  <si>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</si>
  <si>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</si>
  <si>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</si>
  <si>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</si>
  <si>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</si>
  <si>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</si>
  <si>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</si>
  <si>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</si>
  <si>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</si>
  <si>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</si>
  <si>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</si>
  <si>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</si>
  <si>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</si>
  <si>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</si>
  <si>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</si>
  <si>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</si>
  <si>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</si>
  <si>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</si>
  <si>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</si>
  <si>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</si>
  <si>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</si>
  <si>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</si>
  <si>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</si>
  <si>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</si>
  <si>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</si>
  <si>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</si>
  <si>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</si>
  <si>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</si>
  <si>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</si>
  <si>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</si>
  <si>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</si>
  <si>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</si>
  <si>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</si>
  <si>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</si>
  <si>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</si>
  <si>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</si>
  <si>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</si>
  <si>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</si>
  <si>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</si>
  <si>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</si>
  <si>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</si>
  <si>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</si>
  <si>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</si>
  <si>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</si>
  <si>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</si>
  <si>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</si>
  <si>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</si>
  <si>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</si>
  <si>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</si>
  <si>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</si>
  <si>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</si>
  <si>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</si>
  <si>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</si>
  <si>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</si>
  <si>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</si>
  <si>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</si>
  <si>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</si>
  <si>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</si>
  <si>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</si>
  <si>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</si>
  <si>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</si>
  <si>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</si>
  <si>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</si>
  <si>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</si>
  <si>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</si>
  <si>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</si>
  <si>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</si>
  <si>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</si>
  <si>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</si>
  <si>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</si>
  <si>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</si>
  <si>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</si>
  <si>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</si>
  <si>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</si>
  <si>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</si>
  <si>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</si>
  <si>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</si>
  <si>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</si>
  <si>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</si>
  <si>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</si>
  <si>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</si>
  <si>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</si>
  <si>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</si>
  <si>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</si>
  <si>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</si>
  <si>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</si>
  <si>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</si>
  <si>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</si>
  <si>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</si>
  <si>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</si>
  <si>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</si>
  <si>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</si>
  <si>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</si>
  <si>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</si>
  <si>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</si>
  <si>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</si>
  <si>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</si>
  <si>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</si>
  <si>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</si>
  <si>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</si>
  <si>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</si>
  <si>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</si>
  <si>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</si>
  <si>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</si>
  <si>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</si>
  <si>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</si>
  <si>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</si>
  <si>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</si>
  <si>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</si>
  <si>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</si>
  <si>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</si>
  <si>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</si>
  <si>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</si>
  <si>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</si>
  <si>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</si>
  <si>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</si>
  <si>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</si>
  <si>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</si>
  <si>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</si>
  <si>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</si>
  <si>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</si>
  <si>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</si>
  <si>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</si>
  <si>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</si>
  <si>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</si>
  <si>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</si>
  <si>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</si>
  <si>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</si>
  <si>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</si>
  <si>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</si>
  <si>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</si>
  <si>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</si>
  <si>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</si>
  <si>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</si>
  <si>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</si>
  <si>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</si>
  <si>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</si>
  <si>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</si>
  <si>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</si>
  <si>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</si>
  <si>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</si>
  <si>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</si>
  <si>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</si>
  <si>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</si>
  <si>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</si>
  <si>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</si>
  <si>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</si>
  <si>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</si>
  <si>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</si>
  <si>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</si>
  <si>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</si>
  <si>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</si>
  <si>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</si>
  <si>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</si>
  <si>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</si>
  <si>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</si>
  <si>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</si>
  <si>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</si>
  <si>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</si>
  <si>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</si>
  <si>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</si>
  <si>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</si>
  <si>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</si>
  <si>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</si>
  <si>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</si>
  <si>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</si>
  <si>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</si>
  <si>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</si>
  <si>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</si>
  <si>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</si>
  <si>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</si>
  <si>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</si>
  <si>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</si>
  <si>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</si>
  <si>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</si>
  <si>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</si>
  <si>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</si>
  <si>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</si>
  <si>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</si>
  <si>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</si>
  <si>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</si>
  <si>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</si>
  <si>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</si>
  <si>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</si>
  <si>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</si>
  <si>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</si>
  <si>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</si>
  <si>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</si>
  <si>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</si>
  <si>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</si>
  <si>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</si>
  <si>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</si>
  <si>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</si>
  <si>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</si>
  <si>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</si>
  <si>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</si>
  <si>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</si>
  <si>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</si>
  <si>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</si>
  <si>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</si>
  <si>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</si>
  <si>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</si>
  <si>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</si>
  <si>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</si>
  <si>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</si>
  <si>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</si>
  <si>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</si>
  <si>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</si>
  <si>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</si>
  <si>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</si>
  <si>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</si>
  <si>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</si>
  <si>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</si>
  <si>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</si>
  <si>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</si>
  <si>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</si>
  <si>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</si>
  <si>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</si>
  <si>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</si>
  <si>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</si>
  <si>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</si>
  <si>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</si>
  <si>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</si>
  <si>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</si>
  <si>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</si>
  <si>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</si>
  <si>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</si>
  <si>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</si>
  <si>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</si>
  <si>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</si>
  <si>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</si>
  <si>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</si>
  <si>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</si>
  <si>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</si>
  <si>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</si>
  <si>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</si>
  <si>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</si>
  <si>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</si>
  <si>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</si>
  <si>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</si>
  <si>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</si>
  <si>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</si>
  <si>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</si>
  <si>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</si>
  <si>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</si>
  <si>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</si>
  <si>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</si>
  <si>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</si>
  <si>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</si>
  <si>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</si>
  <si>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</si>
  <si>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</si>
  <si>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</si>
  <si>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</si>
  <si>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</si>
  <si>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</si>
  <si>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</si>
  <si>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</si>
  <si>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</si>
  <si>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</si>
  <si>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</si>
  <si>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</si>
  <si>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</si>
  <si>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</si>
  <si>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</si>
  <si>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</si>
  <si>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</si>
  <si>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</si>
  <si>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</si>
  <si>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</si>
  <si>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</si>
  <si>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</si>
  <si>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</si>
  <si>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</si>
  <si>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</si>
  <si>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</si>
  <si>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</si>
  <si>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</si>
  <si>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</si>
  <si>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</si>
  <si>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</si>
  <si>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</si>
  <si>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</si>
  <si>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</si>
  <si>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</si>
  <si>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</si>
  <si>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</si>
  <si>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</si>
  <si>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</si>
  <si>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</si>
  <si>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</si>
  <si>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</si>
  <si>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</si>
  <si>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</si>
  <si>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</si>
  <si>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</si>
  <si>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</si>
  <si>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</si>
  <si>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</si>
  <si>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</si>
  <si>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</si>
  <si>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</si>
  <si>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</si>
  <si>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</si>
  <si>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</si>
  <si>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</si>
  <si>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</si>
  <si>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</si>
  <si>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</si>
  <si>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</si>
  <si>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</si>
  <si>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</si>
  <si>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</si>
  <si>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</si>
  <si>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</si>
  <si>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</si>
  <si>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</si>
  <si>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</si>
  <si>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</si>
  <si>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</si>
  <si>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</si>
  <si>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</si>
  <si>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</si>
  <si>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</si>
  <si>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</si>
  <si>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</si>
  <si>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</si>
  <si>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</si>
  <si>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</si>
  <si>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</si>
  <si>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</si>
  <si>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</si>
  <si>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</si>
  <si>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</si>
  <si>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</si>
  <si>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</si>
  <si>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</si>
  <si>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</si>
  <si>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</si>
  <si>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</si>
  <si>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</si>
  <si>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</si>
  <si>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</si>
  <si>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</si>
  <si>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</si>
  <si>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</si>
  <si>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</si>
  <si>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</si>
  <si>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</si>
  <si>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</si>
  <si>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</si>
  <si>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</si>
  <si>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</si>
  <si>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</si>
  <si>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</si>
  <si>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</si>
  <si>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</si>
  <si>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</si>
  <si>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</si>
  <si>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</si>
  <si>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</si>
  <si>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</si>
  <si>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</si>
  <si>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</si>
  <si>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</si>
  <si>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</si>
  <si>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</si>
  <si>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</si>
  <si>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</si>
  <si>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</si>
  <si>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</si>
  <si>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</si>
  <si>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</si>
  <si>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</si>
  <si>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</si>
  <si>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</si>
  <si>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</si>
  <si>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</si>
  <si>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</si>
  <si>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</si>
  <si>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</si>
  <si>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</si>
  <si>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</si>
  <si>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</si>
  <si>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</si>
  <si>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</si>
  <si>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</si>
  <si>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</si>
  <si>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</si>
  <si>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</si>
  <si>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</si>
  <si>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</si>
  <si>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</si>
  <si>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</si>
  <si>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</si>
  <si>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</si>
  <si>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</si>
  <si>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</si>
  <si>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</si>
  <si>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</si>
  <si>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</si>
  <si>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</si>
  <si>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</si>
  <si>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</si>
  <si>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</si>
  <si>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</si>
  <si>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</si>
  <si>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</si>
  <si>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</si>
  <si>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</si>
  <si>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</si>
  <si>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</si>
  <si>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</si>
  <si>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</si>
  <si>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</si>
  <si>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</si>
  <si>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</si>
  <si>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</si>
  <si>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</si>
  <si>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</si>
  <si>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</si>
  <si>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</si>
  <si>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</si>
  <si>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</si>
  <si>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</si>
  <si>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</si>
  <si>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</si>
  <si>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</si>
  <si>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</si>
  <si>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</si>
  <si>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</si>
  <si>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</si>
  <si>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</si>
  <si>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</si>
  <si>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</si>
  <si>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</si>
  <si>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</si>
  <si>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</si>
  <si>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</si>
  <si>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</si>
  <si>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</si>
  <si>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</si>
  <si>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</si>
  <si>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</si>
  <si>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</si>
  <si>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</si>
  <si>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</si>
  <si>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</si>
  <si>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</si>
  <si>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</si>
  <si>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</si>
  <si>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</si>
  <si>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</si>
  <si>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</si>
  <si>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</si>
  <si>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</si>
  <si>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</si>
  <si>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</si>
  <si>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</si>
  <si>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</si>
  <si>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</si>
  <si>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</si>
  <si>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</si>
  <si>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</si>
  <si>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</si>
  <si>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</si>
  <si>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</si>
  <si>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</si>
  <si>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</si>
  <si>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</si>
  <si>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</si>
  <si>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</si>
  <si>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</si>
  <si>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</si>
  <si>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</si>
  <si>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</si>
  <si>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</si>
  <si>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</si>
  <si>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</si>
  <si>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</si>
  <si>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</si>
  <si>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</si>
  <si>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</si>
  <si>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</si>
  <si>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</si>
  <si>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</si>
  <si>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</si>
  <si>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</si>
  <si>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</si>
  <si>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</si>
  <si>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</si>
  <si>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</si>
  <si>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</si>
  <si>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</si>
  <si>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</si>
  <si>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</si>
  <si>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</si>
  <si>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</si>
  <si>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</si>
  <si>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</si>
  <si>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</si>
  <si>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</si>
  <si>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</si>
  <si>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</si>
  <si>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</si>
  <si>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</si>
  <si>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</si>
  <si>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</si>
  <si>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</si>
  <si>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</si>
  <si>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</si>
  <si>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</si>
  <si>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</si>
  <si>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</si>
  <si>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</si>
  <si>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</si>
  <si>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</si>
  <si>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</si>
  <si>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</si>
  <si>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</si>
  <si>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</si>
  <si>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</si>
  <si>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</si>
  <si>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</si>
  <si>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</si>
  <si>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</si>
  <si>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</si>
  <si>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</si>
  <si>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</si>
  <si>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</si>
  <si>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</si>
  <si>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</si>
  <si>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</si>
  <si>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</si>
  <si>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</si>
  <si>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</si>
  <si>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</si>
  <si>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</si>
  <si>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</si>
  <si>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</si>
  <si>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</si>
  <si>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</si>
  <si>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</si>
  <si>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</si>
  <si>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</si>
  <si>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</si>
  <si>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</si>
  <si>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</si>
  <si>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</si>
  <si>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</si>
  <si>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</si>
  <si>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</si>
  <si>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</si>
  <si>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</si>
  <si>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</si>
  <si>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</si>
  <si>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</si>
  <si>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</si>
  <si>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</si>
  <si>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</si>
  <si>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</si>
  <si>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</si>
  <si>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</si>
  <si>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</si>
  <si>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</si>
  <si>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</si>
  <si>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</si>
  <si>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</si>
  <si>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</si>
  <si>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</si>
  <si>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</si>
  <si>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</si>
  <si>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</si>
  <si>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</si>
  <si>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</si>
  <si>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</si>
  <si>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</si>
  <si>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</si>
  <si>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</si>
  <si>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</si>
  <si>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</si>
  <si>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</si>
  <si>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</si>
  <si>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</si>
  <si>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</si>
  <si>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</si>
  <si>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</si>
  <si>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</si>
  <si>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</si>
  <si>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</si>
  <si>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</si>
  <si>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</si>
  <si>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</si>
  <si>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</si>
  <si>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</si>
  <si>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</si>
  <si>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</si>
  <si>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</si>
  <si>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</si>
  <si>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</si>
  <si>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</si>
  <si>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</si>
  <si>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</si>
  <si>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</si>
  <si>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</si>
  <si>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</si>
  <si>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</si>
  <si>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</si>
  <si>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</si>
  <si>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</si>
  <si>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</si>
  <si>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</si>
  <si>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</si>
  <si>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</si>
  <si>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</si>
  <si>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</si>
  <si>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</si>
  <si>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</si>
  <si>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</si>
  <si>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</si>
  <si>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</si>
  <si>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</si>
  <si>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</si>
  <si>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</si>
  <si>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</si>
  <si>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</si>
  <si>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</si>
  <si>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</si>
  <si>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</si>
  <si>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</si>
  <si>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</si>
  <si>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</si>
  <si>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</si>
  <si>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</si>
  <si>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</si>
  <si>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</si>
  <si>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</si>
  <si>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</si>
  <si>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</si>
  <si>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</si>
  <si>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</si>
  <si>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</si>
  <si>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</si>
  <si>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</si>
  <si>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</si>
  <si>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</si>
  <si>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</si>
  <si>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</si>
  <si>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</si>
  <si>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</si>
  <si>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</si>
  <si>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</si>
  <si>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</si>
  <si>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</si>
  <si>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</si>
  <si>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</si>
  <si>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</si>
  <si>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</si>
  <si>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</si>
  <si>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</si>
  <si>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</si>
  <si>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</si>
  <si>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</si>
  <si>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</si>
  <si>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</si>
  <si>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</si>
  <si>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</si>
  <si>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</si>
  <si>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</si>
  <si>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</si>
  <si>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</si>
  <si>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</si>
  <si>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</si>
  <si>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</si>
  <si>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</si>
  <si>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</si>
  <si>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</si>
  <si>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</si>
  <si>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</si>
  <si>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</si>
  <si>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</si>
  <si>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</si>
  <si>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</si>
  <si>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</si>
  <si>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</si>
  <si>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</si>
  <si>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</si>
  <si>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</si>
  <si>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</si>
  <si>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</si>
  <si>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</si>
  <si>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</si>
  <si>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</si>
  <si>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</si>
  <si>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</si>
  <si>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</si>
  <si>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</si>
  <si>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</si>
  <si>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</si>
  <si>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</si>
  <si>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</si>
  <si>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</si>
  <si>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</si>
  <si>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</si>
  <si>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</si>
  <si>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</si>
  <si>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</si>
  <si>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</si>
  <si>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</si>
  <si>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</si>
  <si>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</si>
  <si>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</si>
  <si>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</si>
  <si>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</si>
  <si>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</si>
  <si>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</si>
  <si>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</si>
  <si>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</si>
  <si>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</si>
  <si>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</si>
  <si>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</si>
  <si>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</si>
  <si>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</si>
  <si>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</si>
  <si>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</si>
  <si>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</si>
  <si>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</si>
  <si>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</si>
  <si>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</si>
  <si>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</si>
  <si>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</si>
  <si>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</si>
  <si>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</si>
  <si>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</si>
  <si>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</si>
  <si>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</si>
  <si>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</si>
  <si>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</si>
  <si>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</si>
  <si>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</si>
  <si>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</si>
  <si>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</si>
  <si>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</si>
  <si>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</si>
  <si>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</si>
  <si>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</si>
  <si>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</si>
  <si>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</si>
  <si>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</si>
  <si>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</si>
  <si>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</si>
  <si>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</si>
  <si>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</si>
  <si>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</si>
  <si>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</si>
  <si>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</si>
  <si>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</si>
  <si>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</si>
  <si>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</si>
  <si>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</si>
  <si>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</si>
  <si>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</si>
  <si>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</si>
  <si>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</si>
  <si>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</si>
  <si>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</si>
  <si>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</si>
  <si>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</si>
  <si>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</si>
  <si>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</si>
  <si>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</si>
  <si>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</si>
  <si>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</si>
  <si>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</si>
  <si>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</si>
  <si>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</si>
  <si>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</si>
  <si>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</si>
  <si>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</si>
  <si>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</si>
  <si>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</si>
  <si>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</si>
  <si>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</si>
  <si>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</si>
  <si>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</si>
  <si>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</si>
  <si>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</si>
  <si>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</si>
  <si>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</si>
  <si>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</si>
  <si>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</si>
  <si>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</si>
  <si>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</si>
  <si>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</si>
  <si>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</si>
  <si>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</si>
  <si>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</si>
  <si>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</si>
  <si>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</si>
  <si>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</si>
  <si>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</si>
  <si>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</si>
  <si>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</si>
  <si>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</si>
  <si>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</si>
  <si>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</si>
  <si>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</si>
  <si>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</si>
  <si>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</si>
  <si>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</si>
  <si>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</si>
  <si>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</si>
  <si>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</si>
  <si>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</si>
  <si>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</si>
  <si>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</si>
  <si>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</si>
  <si>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</si>
  <si>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</si>
  <si>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</si>
  <si>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</si>
  <si>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</si>
  <si>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</si>
  <si>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</si>
  <si>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</si>
  <si>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</si>
  <si>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</si>
  <si>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</si>
  <si>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</si>
  <si>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</si>
  <si>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</si>
  <si>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</si>
  <si>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</si>
  <si>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</si>
  <si>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</si>
  <si>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</si>
  <si>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</si>
  <si>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</si>
  <si>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</si>
  <si>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</si>
  <si>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</si>
  <si>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</si>
  <si>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</si>
  <si>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</si>
  <si>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</si>
  <si>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</si>
  <si>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</si>
  <si>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</si>
  <si>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</si>
  <si>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</si>
  <si>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</si>
  <si>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</si>
  <si>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</si>
  <si>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</si>
  <si>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</si>
  <si>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</si>
  <si>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</si>
  <si>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</si>
  <si>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</si>
  <si>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</si>
  <si>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</si>
  <si>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</si>
  <si>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</si>
  <si>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</si>
  <si>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</si>
  <si>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</si>
  <si>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</si>
  <si>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</si>
  <si>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</si>
  <si>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</si>
  <si>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</si>
  <si>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</si>
  <si>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</si>
  <si>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</si>
  <si>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</si>
  <si>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</si>
  <si>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</si>
  <si>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</si>
  <si>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</si>
  <si>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</si>
  <si>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</si>
  <si>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</si>
  <si>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</si>
  <si>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</si>
  <si>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</si>
  <si>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</si>
  <si>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</si>
  <si>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</si>
  <si>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</si>
  <si>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</si>
  <si>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</si>
  <si>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</si>
  <si>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</si>
  <si>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</si>
  <si>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</si>
  <si>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</si>
  <si>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</si>
  <si>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</si>
  <si>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</si>
  <si>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</si>
  <si>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</si>
  <si>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</si>
  <si>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</si>
  <si>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</si>
  <si>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</si>
  <si>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</si>
  <si>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</si>
  <si>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</si>
  <si>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</si>
  <si>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</si>
  <si>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</si>
  <si>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</si>
  <si>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</si>
  <si>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</si>
  <si>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</si>
  <si>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</si>
  <si>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</si>
  <si>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</si>
  <si>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</si>
  <si>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</si>
  <si>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</si>
  <si>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</si>
  <si>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</si>
  <si>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</si>
  <si>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</si>
  <si>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</si>
  <si>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</si>
  <si>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</si>
  <si>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</si>
  <si>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</si>
  <si>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</si>
  <si>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</si>
  <si>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</si>
  <si>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</si>
  <si>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</si>
  <si>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</si>
  <si>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</si>
  <si>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</si>
  <si>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</si>
  <si>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</si>
  <si>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</si>
  <si>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</si>
  <si>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</si>
  <si>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</si>
  <si>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</si>
  <si>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</si>
  <si>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</si>
  <si>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</si>
  <si>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</si>
  <si>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</si>
  <si>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</si>
  <si>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</si>
  <si>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</si>
  <si>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</si>
  <si>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</si>
  <si>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</si>
  <si>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</si>
  <si>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</si>
  <si>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</si>
  <si>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</si>
  <si>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</si>
  <si>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</si>
  <si>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</si>
  <si>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</si>
  <si>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</si>
  <si>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</si>
  <si>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</si>
  <si>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</si>
  <si>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</si>
  <si>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</si>
  <si>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</si>
  <si>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</si>
  <si>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</si>
  <si>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</si>
  <si>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</si>
  <si>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</si>
  <si>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</si>
  <si>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</si>
  <si>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</si>
  <si>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</si>
  <si>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</si>
  <si>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</si>
  <si>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</si>
  <si>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</si>
  <si>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</si>
  <si>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</si>
  <si>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</si>
  <si>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</si>
  <si>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</si>
  <si>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</si>
  <si>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</si>
  <si>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</si>
  <si>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</si>
  <si>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</si>
  <si>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</si>
  <si>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</si>
  <si>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</si>
  <si>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</si>
  <si>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</si>
  <si>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</si>
  <si>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</si>
  <si>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</si>
  <si>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</si>
  <si>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</si>
  <si>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</si>
  <si>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</si>
  <si>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</si>
  <si>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</si>
  <si>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</si>
  <si>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</si>
  <si>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</si>
  <si>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</si>
  <si>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</si>
  <si>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</si>
  <si>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</si>
  <si>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</si>
  <si>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</si>
  <si>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</si>
  <si>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</si>
  <si>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</si>
  <si>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</si>
  <si>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</si>
  <si>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</si>
  <si>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</si>
  <si>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</si>
  <si>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</si>
  <si>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</si>
  <si>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</si>
  <si>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</si>
  <si>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</si>
  <si>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</si>
  <si>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</si>
  <si>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</si>
  <si>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</si>
  <si>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</si>
  <si>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</si>
  <si>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</si>
  <si>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</si>
  <si>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</si>
  <si>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</si>
  <si>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</si>
  <si>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</si>
  <si>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</si>
  <si>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</si>
  <si>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</si>
  <si>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</si>
  <si>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</si>
  <si>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</si>
  <si>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</si>
  <si>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</si>
  <si>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</si>
  <si>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</si>
  <si>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</si>
  <si>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</si>
  <si>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</si>
  <si>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</si>
  <si>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</si>
  <si>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</si>
  <si>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</si>
  <si>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</si>
  <si>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</si>
  <si>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</si>
  <si>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</si>
  <si>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</si>
  <si>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</si>
  <si>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</si>
  <si>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</si>
  <si>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</si>
  <si>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</si>
  <si>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</si>
  <si>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</si>
  <si>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</si>
  <si>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</si>
  <si>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</si>
  <si>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</si>
  <si>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</si>
  <si>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</si>
  <si>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</si>
  <si>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</si>
  <si>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</si>
  <si>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</si>
  <si>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</si>
  <si>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</si>
  <si>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</si>
  <si>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</si>
  <si>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</si>
  <si>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</si>
  <si>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</si>
  <si>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</si>
  <si>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</si>
  <si>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</si>
  <si>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</si>
  <si>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</si>
  <si>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</si>
  <si>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</si>
  <si>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</si>
  <si>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</si>
  <si>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</si>
  <si>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</si>
  <si>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</si>
  <si>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</si>
  <si>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</si>
  <si>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</si>
  <si>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</si>
  <si>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</si>
  <si>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</si>
  <si>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</si>
  <si>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</si>
  <si>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</si>
  <si>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</si>
  <si>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</si>
  <si>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</si>
  <si>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</si>
  <si>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</si>
  <si>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</si>
  <si>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</si>
  <si>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</si>
  <si>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</si>
  <si>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</si>
  <si>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</si>
  <si>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</si>
  <si>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</si>
  <si>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</si>
  <si>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</si>
  <si>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</si>
  <si>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</si>
  <si>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</si>
  <si>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</si>
  <si>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</si>
  <si>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</si>
  <si>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</si>
  <si>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</si>
  <si>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</si>
  <si>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</si>
  <si>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</si>
  <si>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</si>
  <si>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</si>
  <si>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</si>
  <si>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</si>
  <si>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</si>
  <si>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</si>
  <si>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</si>
  <si>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</si>
  <si>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</si>
  <si>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</si>
  <si>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</si>
  <si>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</si>
  <si>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</si>
  <si>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</si>
  <si>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</si>
  <si>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</si>
  <si>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</si>
  <si>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</si>
  <si>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</si>
  <si>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</si>
  <si>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</si>
  <si>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</si>
  <si>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</si>
  <si>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</si>
  <si>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</si>
  <si>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</si>
  <si>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</si>
  <si>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</si>
  <si>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</si>
  <si>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</si>
  <si>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</si>
  <si>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</si>
  <si>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</si>
  <si>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</si>
  <si>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</si>
  <si>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</si>
  <si>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</si>
  <si>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</si>
  <si>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</si>
  <si>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</si>
  <si>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</si>
  <si>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</si>
  <si>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</si>
  <si>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</si>
  <si>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</si>
  <si>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</si>
  <si>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</si>
  <si>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</si>
  <si>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</si>
  <si>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</si>
  <si>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</si>
  <si>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</si>
  <si>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</si>
  <si>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</si>
  <si>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</si>
  <si>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</si>
  <si>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</si>
  <si>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</si>
  <si>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</si>
  <si>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</si>
  <si>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</si>
  <si>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</si>
  <si>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</si>
  <si>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</si>
  <si>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</si>
  <si>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</si>
  <si>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</si>
  <si>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</si>
  <si>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</si>
  <si>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</si>
  <si>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</si>
  <si>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</si>
  <si>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</si>
  <si>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</si>
  <si>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</si>
  <si>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</si>
  <si>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</si>
  <si>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</si>
  <si>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</si>
  <si>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</si>
  <si>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</si>
  <si>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</si>
  <si>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</si>
  <si>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</si>
  <si>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</si>
  <si>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</si>
  <si>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</si>
  <si>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</si>
  <si>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</si>
  <si>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</si>
  <si>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</si>
  <si>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</si>
  <si>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</si>
  <si>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</si>
  <si>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</si>
  <si>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</si>
  <si>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</si>
  <si>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</si>
  <si>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</si>
  <si>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</si>
  <si>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</si>
  <si>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</si>
  <si>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</si>
  <si>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</si>
  <si>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</si>
  <si>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</si>
  <si>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</si>
  <si>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</si>
  <si>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</si>
  <si>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</si>
  <si>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</si>
  <si>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</si>
  <si>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</si>
  <si>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</si>
  <si>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</si>
  <si>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</si>
  <si>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</si>
  <si>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</si>
  <si>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</si>
  <si>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</si>
  <si>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</si>
  <si>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</si>
  <si>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</si>
  <si>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</si>
  <si>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</si>
  <si>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</si>
  <si>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</si>
  <si>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</si>
  <si>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</si>
  <si>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</si>
  <si>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</si>
  <si>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</si>
  <si>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</si>
  <si>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</si>
  <si>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</si>
  <si>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</si>
  <si>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</si>
  <si>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</si>
  <si>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</si>
  <si>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</si>
  <si>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</si>
  <si>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</si>
  <si>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</si>
  <si>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</si>
  <si>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</si>
  <si>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</si>
  <si>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</si>
  <si>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</si>
  <si>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</si>
  <si>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</si>
  <si>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</si>
  <si>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</si>
  <si>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</si>
  <si>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</si>
  <si>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</si>
  <si>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</si>
  <si>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</si>
  <si>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</si>
  <si>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</si>
  <si>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</si>
  <si>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</si>
  <si>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</si>
  <si>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</si>
  <si>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</si>
  <si>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</si>
  <si>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</si>
  <si>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</si>
  <si>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</si>
  <si>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</si>
  <si>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</si>
  <si>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</si>
  <si>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</si>
  <si>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</si>
  <si>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</si>
  <si>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</si>
  <si>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</si>
  <si>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</si>
  <si>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</si>
  <si>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</si>
  <si>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</si>
  <si>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</si>
  <si>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</si>
  <si>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</si>
  <si>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</si>
  <si>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</si>
  <si>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</si>
  <si>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</si>
  <si>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</si>
  <si>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</si>
  <si>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</si>
  <si>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</si>
  <si>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</si>
  <si>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</si>
  <si>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</si>
  <si>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</si>
  <si>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</si>
  <si>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</si>
  <si>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</si>
  <si>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</si>
  <si>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</si>
  <si>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</si>
  <si>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</si>
  <si>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</si>
  <si>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</si>
  <si>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</si>
  <si>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</si>
  <si>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</si>
  <si>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</si>
  <si>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</si>
  <si>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</si>
  <si>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</si>
  <si>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</si>
  <si>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</si>
  <si>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</si>
  <si>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</si>
  <si>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</si>
  <si>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</si>
  <si>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</si>
  <si>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</si>
  <si>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</si>
  <si>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</si>
  <si>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</si>
  <si>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</si>
  <si>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</si>
  <si>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</si>
  <si>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</si>
  <si>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</si>
  <si>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</si>
  <si>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</si>
  <si>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</si>
  <si>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</si>
  <si>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</si>
  <si>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</si>
  <si>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</si>
  <si>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</si>
  <si>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</si>
  <si>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</si>
  <si>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</si>
  <si>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</si>
  <si>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</si>
  <si>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</si>
  <si>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</si>
  <si>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</si>
  <si>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</si>
  <si>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</si>
  <si>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</si>
  <si>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</si>
  <si>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</si>
  <si>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</si>
  <si>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</si>
  <si>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</si>
  <si>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</si>
  <si>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</si>
  <si>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</si>
  <si>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</si>
  <si>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</si>
  <si>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</si>
  <si>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</si>
  <si>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</si>
  <si>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</si>
  <si>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</si>
  <si>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</si>
  <si>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</si>
  <si>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</si>
  <si>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</si>
  <si>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</si>
  <si>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</si>
  <si>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</si>
  <si>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</si>
  <si>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</si>
  <si>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</si>
  <si>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</si>
  <si>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</si>
  <si>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</si>
  <si>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</si>
  <si>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</si>
  <si>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</si>
  <si>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</si>
  <si>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</si>
  <si>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</si>
  <si>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</si>
  <si>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</si>
  <si>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</si>
  <si>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</si>
  <si>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</si>
  <si>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</si>
  <si>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</si>
  <si>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</si>
  <si>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</si>
  <si>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</si>
  <si>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</si>
  <si>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</si>
  <si>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</si>
  <si>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</si>
  <si>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</si>
  <si>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</si>
  <si>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</si>
  <si>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</si>
  <si>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</si>
  <si>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</si>
  <si>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</si>
  <si>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</si>
  <si>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</si>
  <si>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</si>
  <si>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</si>
  <si>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</si>
  <si>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</si>
  <si>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</si>
  <si>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</si>
  <si>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</si>
  <si>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</si>
  <si>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</si>
  <si>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</si>
  <si>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</si>
  <si>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</si>
  <si>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</si>
  <si>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</si>
  <si>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</si>
  <si>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</si>
  <si>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</si>
  <si>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</si>
  <si>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</si>
  <si>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</si>
  <si>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</si>
  <si>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</si>
  <si>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</si>
  <si>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</si>
  <si>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</si>
  <si>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</si>
  <si>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</si>
  <si>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</si>
  <si>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</si>
  <si>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</si>
  <si>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</si>
  <si>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</si>
  <si>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</si>
  <si>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</si>
  <si>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</si>
  <si>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</si>
  <si>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</si>
  <si>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</si>
  <si>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</si>
  <si>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</si>
  <si>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</si>
  <si>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</si>
  <si>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</si>
  <si>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</si>
  <si>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</si>
  <si>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</si>
  <si>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</si>
  <si>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</si>
  <si>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</si>
  <si>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</si>
  <si>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</si>
  <si>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</si>
  <si>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</si>
  <si>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</si>
  <si>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</si>
  <si>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</si>
  <si>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</si>
  <si>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</si>
  <si>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</si>
  <si>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</si>
  <si>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</si>
  <si>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</si>
  <si>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</si>
  <si>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</si>
  <si>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</si>
  <si>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</si>
  <si>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</si>
  <si>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</si>
  <si>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</si>
  <si>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</si>
  <si>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</si>
  <si>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</si>
  <si>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</si>
  <si>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</si>
  <si>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</si>
  <si>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</si>
  <si>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</si>
  <si>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</si>
  <si>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</si>
  <si>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</si>
  <si>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</si>
  <si>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</si>
  <si>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</si>
  <si>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</si>
  <si>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</si>
  <si>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</si>
  <si>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</si>
  <si>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</si>
  <si>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</si>
  <si>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</si>
  <si>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</si>
  <si>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</si>
  <si>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</si>
  <si>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</si>
  <si>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</si>
  <si>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</si>
  <si>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</si>
  <si>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</si>
  <si>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</si>
  <si>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</si>
  <si>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</si>
  <si>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</si>
  <si>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</si>
  <si>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</si>
  <si>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</si>
  <si>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</si>
  <si>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</si>
  <si>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</si>
  <si>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</si>
  <si>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</si>
  <si>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</si>
  <si>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</si>
  <si>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</si>
  <si>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</si>
  <si>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</si>
  <si>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</si>
  <si>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</si>
  <si>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</si>
  <si>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</si>
  <si>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</si>
  <si>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</si>
  <si>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</si>
  <si>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</si>
  <si>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</si>
  <si>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</si>
  <si>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</si>
  <si>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</si>
  <si>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</si>
  <si>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</si>
  <si>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</si>
  <si>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</si>
  <si>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</si>
  <si>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</si>
  <si>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</si>
  <si>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</si>
  <si>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</si>
  <si>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</si>
  <si>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</si>
  <si>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</si>
  <si>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</si>
  <si>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</si>
  <si>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</si>
  <si>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</si>
  <si>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</si>
  <si>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</si>
  <si>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</si>
  <si>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</si>
  <si>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</si>
  <si>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</si>
  <si>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</si>
  <si>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</si>
  <si>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</si>
  <si>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</si>
  <si>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</si>
  <si>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</si>
  <si>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</si>
  <si>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</si>
  <si>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</si>
  <si>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</si>
  <si>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</si>
  <si>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</si>
  <si>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</si>
  <si>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</si>
  <si>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</si>
  <si>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</si>
  <si>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</si>
  <si>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</si>
  <si>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</si>
  <si>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</si>
  <si>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</si>
  <si>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</si>
  <si>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</si>
  <si>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</si>
  <si>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</si>
  <si>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</si>
  <si>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</si>
  <si>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</si>
  <si>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</si>
  <si>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</si>
  <si>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</si>
  <si>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</si>
  <si>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</si>
  <si>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</si>
  <si>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</si>
  <si>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</si>
  <si>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</si>
  <si>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</si>
  <si>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</si>
  <si>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</si>
  <si>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</si>
  <si>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</si>
  <si>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</si>
  <si>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</si>
  <si>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</si>
  <si>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</si>
  <si>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</si>
  <si>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</si>
  <si>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</si>
  <si>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</si>
  <si>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</si>
  <si>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</si>
  <si>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</si>
  <si>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</si>
  <si>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</si>
  <si>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</si>
  <si>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</si>
  <si>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</si>
  <si>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</si>
  <si>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</si>
  <si>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</si>
  <si>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</si>
  <si>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</si>
  <si>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</si>
  <si>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</si>
  <si>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</si>
  <si>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</si>
  <si>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</si>
  <si>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</si>
  <si>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</si>
  <si>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</si>
  <si>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</si>
  <si>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</si>
  <si>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</si>
  <si>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</si>
  <si>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</si>
  <si>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</si>
  <si>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</si>
  <si>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</si>
  <si>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</si>
  <si>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</si>
  <si>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</si>
  <si>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</si>
  <si>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</si>
  <si>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</si>
  <si>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</si>
  <si>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</si>
  <si>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</si>
  <si>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</si>
  <si>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</si>
  <si>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</si>
  <si>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</si>
  <si>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</si>
  <si>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</si>
  <si>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</si>
  <si>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</si>
  <si>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</si>
  <si>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</si>
  <si>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</si>
  <si>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</si>
  <si>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</si>
  <si>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</si>
  <si>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</si>
  <si>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</si>
  <si>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</si>
  <si>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</si>
  <si>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</si>
  <si>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</si>
  <si>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</si>
  <si>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</si>
  <si>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</si>
  <si>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</si>
  <si>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</si>
  <si>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</si>
  <si>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</si>
  <si>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</si>
  <si>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</si>
  <si>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</si>
  <si>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</si>
  <si>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</si>
  <si>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</si>
  <si>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</si>
  <si>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</si>
  <si>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</si>
  <si>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</si>
  <si>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</si>
  <si>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</si>
  <si>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</si>
  <si>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</si>
  <si>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</si>
  <si>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</si>
  <si>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</si>
  <si>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</si>
  <si>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</si>
  <si>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</si>
  <si>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</si>
  <si>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</si>
  <si>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</si>
  <si>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</si>
  <si>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</si>
  <si>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</si>
  <si>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</si>
  <si>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</si>
  <si>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</si>
  <si>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</si>
  <si>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</si>
  <si>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</si>
  <si>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</si>
  <si>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</si>
  <si>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</si>
  <si>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</si>
  <si>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</si>
  <si>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</si>
  <si>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</si>
  <si>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</si>
  <si>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</si>
  <si>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</si>
  <si>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</si>
  <si>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</si>
  <si>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</si>
  <si>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</si>
  <si>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</si>
  <si>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</si>
  <si>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</si>
  <si>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</si>
  <si>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</si>
  <si>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</si>
  <si>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</si>
  <si>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</si>
  <si>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</si>
  <si>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</si>
  <si>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</si>
  <si>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</si>
  <si>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</si>
  <si>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</si>
  <si>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</si>
  <si>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</si>
  <si>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</si>
  <si>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</si>
  <si>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</si>
  <si>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</si>
  <si>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</si>
  <si>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</si>
  <si>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</si>
  <si>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</si>
  <si>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</si>
  <si>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</si>
  <si>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</si>
  <si>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</si>
  <si>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</si>
  <si>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</si>
  <si>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</si>
  <si>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</si>
  <si>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</si>
  <si>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</si>
  <si>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</si>
  <si>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</si>
  <si>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</si>
  <si>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</si>
  <si>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</si>
  <si>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</si>
  <si>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</si>
  <si>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</si>
  <si>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</si>
  <si>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</si>
  <si>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</si>
  <si>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</si>
  <si>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</si>
  <si>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</si>
  <si>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</si>
  <si>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</si>
  <si>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</si>
  <si>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</si>
  <si>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</si>
  <si>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</si>
  <si>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</si>
  <si>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</si>
  <si>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</si>
  <si>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</si>
  <si>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</si>
  <si>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</si>
  <si>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</si>
  <si>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</si>
  <si>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</si>
  <si>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</si>
  <si>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</si>
  <si>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</si>
  <si>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</si>
  <si>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</si>
  <si>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</si>
  <si>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</si>
  <si>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</si>
  <si>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</si>
  <si>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</si>
  <si>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</si>
  <si>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</si>
  <si>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</si>
  <si>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</si>
  <si>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</si>
  <si>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</si>
  <si>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</si>
  <si>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</si>
  <si>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</si>
  <si>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</si>
  <si>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</si>
  <si>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</si>
  <si>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</si>
  <si>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</si>
  <si>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</si>
  <si>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</si>
  <si>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</si>
  <si>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</si>
  <si>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</si>
  <si>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</si>
  <si>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</si>
  <si>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</si>
  <si>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</si>
  <si>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</si>
  <si>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</si>
  <si>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</si>
  <si>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</si>
  <si>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</si>
  <si>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</si>
  <si>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</si>
  <si>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</si>
  <si>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</si>
  <si>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</si>
  <si>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</si>
  <si>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</si>
  <si>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</si>
  <si>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</si>
  <si>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</si>
  <si>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</si>
  <si>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</si>
  <si>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</si>
  <si>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</si>
  <si>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</si>
  <si>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</si>
  <si>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</si>
  <si>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</si>
  <si>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</si>
  <si>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</si>
  <si>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</si>
  <si>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</si>
  <si>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</si>
  <si>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</si>
  <si>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</si>
  <si>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</si>
  <si>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</si>
  <si>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</si>
  <si>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</si>
  <si>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</si>
  <si>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</si>
  <si>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</si>
  <si>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</si>
  <si>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</si>
  <si>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</si>
  <si>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</si>
  <si>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</si>
  <si>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</si>
  <si>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</si>
  <si>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</si>
  <si>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</si>
  <si>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</si>
  <si>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</si>
  <si>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</si>
  <si>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</si>
  <si>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</si>
  <si>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</si>
  <si>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</si>
  <si>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</si>
  <si>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</si>
  <si>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</si>
  <si>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</si>
  <si>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</si>
  <si>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</si>
  <si>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</si>
  <si>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</si>
  <si>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</si>
  <si>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</si>
  <si>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</si>
  <si>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</si>
  <si>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</si>
  <si>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</si>
  <si>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</si>
  <si>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</si>
  <si>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</si>
  <si>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</si>
  <si>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</si>
  <si>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</si>
  <si>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</si>
  <si>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</si>
  <si>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</si>
  <si>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</si>
  <si>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</si>
  <si>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</si>
  <si>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</si>
  <si>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</si>
  <si>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</si>
  <si>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</si>
  <si>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</si>
  <si>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</si>
  <si>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</si>
  <si>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</si>
  <si>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</si>
  <si>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</si>
  <si>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</si>
  <si>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</si>
  <si>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</si>
  <si>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</si>
  <si>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</si>
  <si>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</si>
  <si>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</si>
  <si>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</si>
  <si>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</si>
  <si>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</si>
  <si>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</si>
  <si>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</si>
  <si>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</si>
  <si>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</si>
  <si>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</si>
  <si>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</si>
  <si>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</si>
  <si>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</si>
  <si>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</si>
  <si>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</si>
  <si>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</si>
  <si>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</si>
  <si>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</si>
  <si>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</si>
  <si>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</si>
  <si>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</si>
  <si>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</si>
  <si>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</si>
  <si>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</si>
  <si>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</si>
  <si>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</si>
  <si>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</si>
  <si>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</si>
  <si>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</si>
  <si>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</si>
  <si>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</si>
  <si>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</si>
  <si>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</si>
  <si>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</si>
  <si>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</si>
  <si>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</si>
  <si>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</si>
  <si>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</si>
  <si>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</si>
  <si>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</si>
  <si>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</si>
  <si>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</si>
  <si>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</si>
  <si>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</si>
  <si>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</si>
  <si>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</si>
  <si>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</si>
  <si>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</si>
  <si>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</si>
  <si>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</si>
  <si>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</si>
  <si>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</si>
  <si>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</si>
  <si>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</si>
  <si>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</si>
  <si>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</si>
  <si>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</si>
  <si>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</si>
  <si>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</si>
  <si>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</si>
  <si>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</si>
  <si>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</si>
  <si>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</si>
  <si>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</si>
  <si>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</si>
  <si>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</si>
  <si>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</si>
  <si>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</si>
  <si>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</si>
  <si>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</si>
  <si>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</si>
  <si>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</si>
  <si>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</si>
  <si>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</si>
  <si>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</si>
  <si>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</si>
  <si>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</si>
  <si>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</si>
  <si>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</si>
  <si>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</si>
  <si>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</si>
  <si>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</si>
  <si>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</si>
  <si>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</si>
  <si>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</si>
  <si>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</si>
  <si>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</si>
  <si>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</si>
  <si>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</si>
  <si>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</si>
  <si>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</si>
  <si>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</si>
  <si>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</si>
  <si>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</si>
  <si>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</si>
  <si>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</si>
  <si>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</si>
  <si>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</si>
  <si>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</si>
  <si>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</si>
  <si>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</si>
  <si>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</si>
  <si>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</si>
  <si>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</si>
  <si>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</si>
  <si>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</si>
  <si>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</si>
  <si>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</si>
  <si>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</si>
  <si>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</si>
  <si>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</si>
  <si>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</si>
  <si>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</si>
  <si>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</si>
  <si>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</si>
  <si>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</si>
  <si>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</si>
  <si>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</si>
  <si>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</si>
  <si>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</si>
  <si>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</si>
  <si>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</si>
  <si>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</si>
  <si>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</si>
  <si>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</si>
  <si>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</si>
  <si>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</si>
  <si>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</si>
  <si>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</si>
  <si>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</si>
  <si>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</si>
  <si>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</si>
  <si>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</si>
  <si>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</si>
  <si>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</si>
  <si>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</si>
  <si>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</si>
  <si>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</si>
  <si>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</si>
  <si>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</si>
  <si>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</si>
  <si>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</si>
  <si>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</si>
  <si>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</si>
  <si>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</si>
  <si>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</si>
  <si>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</si>
  <si>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</si>
  <si>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</si>
  <si>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</si>
  <si>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</si>
  <si>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</si>
  <si>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</si>
  <si>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</si>
  <si>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</si>
  <si>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</si>
  <si>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</si>
  <si>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</si>
  <si>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</si>
  <si>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</si>
  <si>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</si>
  <si>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</si>
  <si>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</si>
  <si>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</si>
  <si>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</si>
  <si>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</si>
  <si>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</si>
  <si>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</si>
  <si>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</si>
  <si>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</si>
  <si>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</si>
  <si>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</si>
  <si>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</si>
  <si>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</si>
  <si>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</si>
  <si>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</si>
  <si>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</si>
  <si>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</si>
  <si>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</si>
  <si>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</si>
  <si>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</si>
  <si>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</si>
  <si>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</si>
  <si>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</si>
  <si>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</si>
  <si>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</si>
  <si>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</si>
  <si>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</si>
  <si>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</si>
  <si>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</si>
  <si>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</si>
  <si>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</si>
  <si>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</si>
  <si>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</si>
  <si>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</si>
  <si>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</si>
  <si>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</si>
  <si>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</si>
  <si>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</si>
  <si>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</si>
  <si>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</si>
  <si>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</si>
  <si>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</si>
  <si>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</si>
  <si>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</si>
  <si>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</si>
  <si>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</si>
  <si>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</si>
  <si>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</si>
  <si>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</si>
  <si>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</si>
  <si>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</si>
  <si>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</si>
  <si>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</si>
  <si>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</si>
  <si>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</si>
  <si>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</si>
  <si>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</si>
  <si>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</si>
  <si>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</si>
  <si>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</si>
  <si>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</si>
  <si>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</si>
  <si>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</si>
  <si>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</si>
  <si>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</si>
  <si>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</si>
  <si>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</si>
  <si>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</si>
  <si>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</si>
  <si>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</si>
  <si>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</si>
  <si>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</si>
  <si>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</si>
  <si>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</si>
  <si>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</si>
  <si>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</si>
  <si>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</si>
  <si>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</si>
  <si>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</si>
  <si>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</si>
  <si>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</si>
  <si>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</si>
  <si>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</si>
  <si>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</si>
  <si>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</si>
  <si>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</si>
  <si>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</si>
  <si>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</si>
  <si>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</si>
  <si>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</si>
  <si>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</si>
  <si>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</si>
  <si>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</si>
  <si>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</si>
  <si>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</si>
  <si>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</si>
  <si>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</si>
  <si>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</si>
  <si>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</si>
  <si>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</si>
  <si>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</si>
  <si>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</si>
  <si>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</si>
  <si>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</si>
  <si>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</si>
  <si>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</si>
  <si>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</si>
  <si>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</si>
  <si>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</si>
  <si>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</si>
  <si>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</si>
  <si>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</si>
  <si>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</si>
  <si>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</si>
  <si>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</si>
  <si>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</si>
  <si>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</si>
  <si>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</si>
  <si>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</si>
  <si>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</si>
  <si>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</si>
  <si>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</si>
  <si>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</si>
  <si>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</si>
  <si>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</si>
  <si>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</si>
  <si>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</si>
  <si>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</si>
  <si>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</si>
  <si>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</si>
  <si>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</si>
  <si>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</si>
  <si>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</si>
  <si>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</si>
  <si>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</si>
  <si>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</si>
  <si>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</si>
  <si>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</si>
  <si>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</si>
  <si>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</si>
  <si>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</si>
  <si>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</si>
  <si>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</si>
  <si>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</si>
  <si>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</si>
  <si>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</si>
  <si>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</si>
  <si>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</si>
  <si>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</si>
  <si>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</si>
  <si>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</si>
  <si>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</si>
  <si>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</si>
  <si>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</si>
  <si>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</si>
  <si>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</si>
  <si>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</si>
  <si>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</si>
  <si>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</si>
  <si>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</si>
  <si>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</si>
  <si>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</si>
  <si>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</si>
  <si>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</si>
  <si>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</si>
  <si>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</si>
  <si>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</si>
  <si>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</si>
  <si>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</si>
  <si>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</si>
  <si>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</si>
  <si>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</si>
  <si>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</si>
  <si>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</si>
  <si>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</si>
  <si>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</si>
  <si>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</si>
  <si>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</si>
  <si>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</si>
  <si>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</si>
  <si>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</si>
  <si>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</si>
  <si>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</si>
  <si>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</si>
  <si>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</si>
  <si>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</si>
  <si>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</si>
  <si>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</si>
  <si>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</si>
  <si>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</si>
  <si>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</si>
  <si>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</si>
  <si>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</si>
  <si>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</si>
  <si>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</si>
  <si>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</si>
  <si>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</si>
  <si>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</si>
  <si>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</si>
  <si>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</si>
  <si>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</si>
  <si>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</si>
  <si>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</si>
  <si>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</si>
  <si>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</si>
  <si>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</si>
  <si>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</si>
  <si>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</si>
  <si>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</si>
  <si>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</si>
  <si>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</si>
  <si>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</si>
  <si>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</si>
  <si>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</si>
  <si>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</si>
  <si>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</si>
  <si>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</si>
  <si>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</si>
  <si>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</si>
  <si>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</si>
  <si>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</si>
  <si>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</si>
  <si>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</si>
  <si>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</si>
  <si>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</si>
  <si>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</si>
  <si>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</si>
  <si>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</si>
  <si>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</si>
  <si>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</si>
  <si>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</si>
  <si>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</si>
  <si>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</si>
  <si>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</si>
  <si>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</si>
  <si>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</si>
  <si>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</si>
  <si>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</si>
  <si>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</si>
  <si>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</si>
  <si>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</si>
  <si>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</si>
  <si>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</si>
  <si>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</si>
  <si>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</si>
  <si>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</si>
  <si>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</si>
  <si>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</si>
  <si>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</si>
  <si>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</si>
  <si>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</si>
  <si>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</si>
  <si>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</si>
  <si>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</si>
  <si>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</si>
  <si>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</si>
  <si>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</si>
  <si>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</si>
  <si>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</si>
  <si>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</si>
  <si>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</si>
  <si>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</si>
  <si>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</si>
  <si>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</si>
  <si>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</si>
  <si>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</si>
  <si>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</si>
  <si>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</si>
  <si>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</si>
  <si>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</si>
  <si>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</si>
  <si>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</si>
  <si>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</si>
  <si>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</si>
  <si>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</si>
  <si>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</si>
  <si>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</si>
  <si>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</si>
  <si>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</si>
  <si>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</si>
  <si>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</si>
  <si>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</si>
  <si>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</si>
  <si>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</si>
  <si>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</si>
  <si>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</si>
  <si>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</si>
  <si>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</si>
  <si>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</si>
  <si>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</si>
  <si>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</si>
  <si>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</si>
  <si>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</si>
  <si>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</si>
  <si>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</si>
  <si>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</si>
  <si>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</si>
  <si>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</si>
  <si>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</si>
  <si>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</si>
  <si>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</si>
  <si>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</si>
  <si>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</si>
  <si>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</si>
  <si>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</si>
  <si>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</si>
  <si>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</si>
  <si>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</si>
  <si>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</si>
  <si>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</si>
  <si>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</si>
  <si>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</si>
  <si>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</si>
  <si>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</si>
  <si>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</si>
  <si>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</si>
  <si>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</si>
  <si>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</si>
  <si>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</si>
  <si>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</si>
  <si>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</si>
  <si>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</si>
  <si>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</si>
  <si>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</si>
  <si>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</si>
  <si>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</si>
  <si>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</si>
  <si>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</si>
  <si>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</si>
  <si>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</si>
  <si>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</si>
  <si>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</si>
  <si>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</si>
  <si>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</si>
  <si>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</si>
  <si>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</si>
  <si>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</si>
  <si>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</si>
  <si>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</si>
  <si>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</si>
  <si>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</si>
  <si>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</si>
  <si>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</si>
  <si>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</si>
  <si>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</si>
  <si>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</si>
  <si>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</si>
  <si>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</si>
  <si>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</si>
  <si>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</si>
  <si>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</si>
  <si>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</si>
  <si>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</si>
  <si>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</si>
  <si>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</si>
  <si>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</si>
  <si>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</si>
  <si>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</si>
  <si>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</si>
  <si>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</si>
  <si>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</si>
  <si>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</si>
  <si>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</si>
  <si>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</si>
  <si>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</si>
  <si>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</si>
  <si>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</si>
  <si>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</si>
  <si>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</si>
  <si>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</si>
  <si>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</si>
  <si>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</si>
  <si>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</si>
  <si>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</si>
  <si>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</si>
  <si>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</si>
  <si>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</si>
  <si>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</si>
  <si>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</si>
  <si>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</si>
  <si>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</si>
  <si>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</si>
  <si>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</si>
  <si>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</si>
  <si>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</si>
  <si>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</si>
  <si>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</si>
  <si>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</si>
  <si>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</si>
  <si>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</si>
  <si>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</si>
  <si>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</si>
  <si>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</si>
  <si>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</si>
  <si>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</si>
  <si>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</si>
  <si>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</si>
  <si>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</si>
  <si>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</si>
  <si>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</si>
  <si>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</si>
  <si>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</si>
  <si>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</si>
  <si>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</si>
  <si>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</si>
  <si>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</si>
  <si>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</si>
  <si>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</si>
  <si>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</si>
  <si>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</si>
  <si>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</si>
  <si>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</si>
  <si>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</si>
  <si>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</si>
  <si>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</si>
  <si>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</si>
  <si>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</si>
  <si>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</si>
  <si>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</si>
  <si>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</si>
  <si>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</si>
  <si>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</si>
  <si>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</si>
  <si>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</si>
  <si>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</si>
  <si>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</si>
  <si>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</si>
  <si>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</si>
  <si>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</si>
  <si>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</si>
  <si>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</si>
  <si>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</si>
  <si>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</si>
  <si>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</si>
  <si>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</si>
  <si>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</si>
  <si>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</si>
  <si>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</si>
  <si>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</si>
  <si>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</si>
  <si>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</si>
  <si>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</si>
  <si>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</si>
  <si>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</si>
  <si>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</si>
  <si>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</si>
  <si>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</si>
  <si>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</si>
  <si>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</si>
  <si>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</si>
  <si>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</si>
  <si>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</si>
  <si>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</si>
  <si>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</si>
  <si>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</si>
  <si>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</si>
  <si>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</si>
  <si>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</si>
  <si>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</si>
  <si>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</si>
  <si>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</si>
  <si>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</si>
  <si>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</si>
  <si>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</si>
  <si>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</si>
  <si>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</si>
  <si>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</si>
  <si>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</si>
  <si>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</si>
  <si>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</si>
  <si>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</si>
  <si>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</si>
  <si>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</si>
  <si>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</si>
  <si>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</si>
  <si>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</si>
  <si>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</si>
  <si>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</si>
  <si>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</si>
  <si>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</si>
  <si>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</si>
  <si>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</si>
  <si>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</si>
  <si>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</si>
  <si>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</si>
  <si>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</si>
  <si>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</si>
  <si>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</si>
  <si>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</si>
  <si>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</si>
  <si>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</si>
  <si>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</si>
  <si>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</si>
  <si>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</si>
  <si>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</si>
  <si>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</si>
  <si>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</si>
  <si>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</si>
  <si>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</si>
  <si>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</si>
  <si>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</si>
  <si>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</si>
  <si>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</si>
  <si>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</si>
  <si>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</si>
  <si>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</si>
  <si>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</si>
  <si>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</si>
  <si>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</si>
  <si>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</si>
  <si>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</si>
  <si>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</si>
  <si>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</si>
  <si>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</si>
  <si>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</si>
  <si>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</si>
  <si>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</si>
  <si>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</si>
  <si>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</si>
  <si>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</si>
  <si>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</si>
  <si>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</si>
  <si>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</si>
  <si>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</si>
  <si>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</si>
  <si>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</si>
  <si>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</si>
  <si>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</si>
  <si>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</si>
  <si>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</si>
  <si>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</si>
  <si>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</si>
  <si>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</si>
  <si>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</si>
  <si>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</si>
  <si>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</si>
  <si>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</si>
  <si>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</si>
  <si>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</si>
  <si>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</si>
  <si>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</si>
  <si>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</si>
  <si>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</si>
  <si>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</si>
  <si>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</si>
  <si>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</si>
  <si>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</si>
  <si>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</si>
  <si>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</si>
  <si>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</si>
  <si>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</si>
  <si>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</si>
  <si>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</si>
  <si>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</si>
  <si>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</si>
  <si>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</si>
  <si>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</si>
  <si>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</si>
  <si>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</si>
  <si>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</si>
  <si>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</si>
  <si>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</si>
  <si>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</si>
  <si>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</si>
  <si>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</si>
  <si>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</si>
  <si>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</si>
  <si>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</si>
  <si>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</si>
  <si>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</si>
  <si>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</si>
  <si>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</si>
  <si>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</si>
  <si>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</si>
  <si>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</si>
  <si>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</si>
  <si>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</si>
  <si>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</si>
  <si>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</si>
  <si>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</si>
  <si>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</si>
  <si>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</si>
  <si>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</si>
  <si>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</si>
  <si>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</si>
  <si>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</si>
  <si>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</si>
  <si>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</si>
  <si>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</si>
  <si>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</si>
  <si>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</si>
  <si>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</si>
  <si>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</si>
  <si>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</si>
  <si>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</si>
  <si>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</si>
  <si>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</si>
  <si>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</si>
  <si>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</si>
  <si>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</si>
  <si>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</si>
  <si>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</si>
  <si>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</si>
  <si>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</si>
  <si>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</si>
  <si>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</si>
  <si>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</si>
  <si>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</si>
  <si>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</si>
  <si>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</si>
  <si>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</si>
  <si>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</si>
  <si>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</si>
  <si>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</si>
  <si>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</si>
  <si>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</si>
  <si>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</si>
  <si>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</si>
  <si>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</si>
  <si>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</si>
  <si>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</si>
  <si>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</si>
  <si>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</si>
  <si>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</si>
  <si>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</si>
  <si>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</si>
  <si>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</si>
  <si>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</si>
  <si>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</si>
  <si>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</si>
  <si>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</si>
  <si>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</si>
  <si>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</si>
  <si>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</si>
  <si>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</si>
  <si>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</si>
  <si>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</si>
  <si>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</si>
  <si>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</si>
  <si>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</si>
  <si>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</si>
  <si>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</si>
  <si>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</si>
  <si>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</si>
  <si>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</si>
  <si>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</si>
  <si>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</si>
  <si>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</si>
  <si>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</si>
  <si>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</si>
  <si>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</si>
  <si>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</si>
  <si>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</si>
  <si>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</si>
  <si>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</si>
  <si>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</si>
  <si>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</si>
  <si>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</si>
  <si>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</si>
  <si>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</si>
  <si>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</si>
  <si>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</si>
  <si>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</si>
  <si>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</si>
  <si>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</si>
  <si>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</si>
  <si>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</si>
  <si>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</si>
  <si>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</si>
  <si>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</si>
  <si>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</si>
  <si>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</si>
  <si>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</si>
  <si>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</si>
  <si>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</si>
  <si>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</si>
  <si>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</si>
  <si>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</si>
  <si>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</si>
  <si>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</si>
  <si>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</si>
  <si>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</si>
  <si>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</si>
  <si>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</si>
  <si>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</si>
  <si>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</si>
  <si>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</si>
  <si>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</si>
  <si>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</si>
  <si>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</si>
  <si>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</si>
  <si>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</si>
  <si>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</si>
  <si>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</si>
  <si>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</si>
  <si>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</si>
  <si>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</si>
  <si>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</si>
  <si>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</si>
  <si>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</si>
  <si>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</si>
  <si>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</si>
  <si>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</si>
  <si>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</si>
  <si>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</si>
  <si>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</si>
  <si>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</si>
  <si>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</si>
  <si>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</si>
  <si>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</si>
  <si>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</si>
  <si>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</si>
  <si>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</si>
  <si>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</si>
  <si>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</si>
  <si>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</si>
  <si>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</si>
  <si>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</si>
  <si>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</si>
  <si>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</si>
  <si>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</si>
  <si>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</si>
  <si>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</si>
  <si>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</si>
  <si>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</si>
  <si>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</si>
  <si>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</si>
  <si>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</si>
  <si>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</si>
  <si>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</si>
  <si>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</si>
  <si>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</si>
  <si>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</si>
  <si>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</si>
  <si>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</si>
  <si>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</si>
  <si>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</si>
  <si>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</si>
  <si>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</si>
  <si>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</si>
  <si>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</si>
  <si>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</si>
  <si>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</si>
  <si>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</si>
  <si>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</si>
  <si>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</si>
  <si>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</si>
  <si>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</si>
  <si>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</si>
  <si>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</si>
  <si>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</si>
  <si>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</si>
  <si>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</si>
  <si>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</si>
  <si>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</si>
  <si>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</si>
  <si>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</si>
  <si>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</si>
  <si>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</si>
  <si>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</si>
  <si>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</si>
  <si>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</si>
  <si>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</si>
  <si>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</si>
  <si>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</si>
  <si>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</si>
  <si>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</si>
  <si>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</si>
  <si>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</si>
  <si>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</si>
  <si>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</si>
  <si>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</si>
  <si>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</si>
  <si>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</si>
  <si>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</si>
  <si>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</si>
  <si>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</si>
  <si>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</si>
  <si>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</si>
  <si>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</si>
  <si>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</si>
  <si>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</si>
  <si>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</si>
  <si>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</si>
  <si>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</si>
  <si>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</si>
  <si>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</si>
  <si>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</si>
  <si>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</si>
  <si>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</si>
  <si>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</si>
  <si>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</si>
  <si>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</si>
  <si>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</si>
  <si>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</si>
  <si>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</si>
  <si>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</si>
  <si>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</si>
  <si>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</si>
  <si>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</si>
  <si>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</si>
  <si>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</si>
  <si>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</si>
  <si>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</si>
  <si>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</si>
  <si>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</si>
  <si>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</si>
  <si>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</si>
  <si>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</si>
  <si>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</si>
  <si>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</si>
  <si>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</si>
  <si>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</si>
  <si>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</si>
  <si>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</si>
  <si>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</si>
  <si>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</si>
  <si>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</si>
  <si>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</si>
  <si>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</si>
  <si>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</si>
  <si>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</si>
  <si>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</si>
  <si>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</si>
  <si>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</si>
  <si>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</si>
  <si>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</si>
  <si>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</si>
  <si>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</si>
  <si>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</si>
  <si>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</si>
  <si>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</si>
  <si>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</si>
  <si>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</si>
  <si>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</si>
  <si>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</si>
  <si>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</si>
  <si>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</si>
  <si>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</si>
  <si>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</si>
  <si>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</si>
  <si>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</si>
  <si>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</si>
  <si>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</si>
  <si>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</si>
  <si>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</si>
  <si>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</si>
  <si>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</si>
  <si>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</si>
  <si>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</si>
  <si>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</si>
  <si>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</si>
  <si>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</si>
  <si>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</si>
  <si>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</si>
  <si>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</si>
  <si>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</si>
  <si>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</si>
  <si>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</si>
  <si>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</si>
  <si>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</si>
  <si>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</si>
  <si>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</si>
  <si>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</si>
  <si>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</si>
  <si>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</si>
  <si>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</si>
  <si>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</si>
  <si>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</si>
  <si>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</si>
  <si>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</si>
  <si>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</si>
  <si>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</si>
  <si>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</si>
  <si>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</si>
  <si>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</si>
  <si>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</si>
  <si>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</si>
  <si>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</si>
  <si>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</si>
  <si>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</si>
  <si>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</si>
  <si>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</si>
  <si>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</si>
  <si>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</si>
  <si>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</si>
  <si>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</si>
  <si>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</si>
  <si>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</si>
  <si>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</si>
  <si>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</si>
  <si>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</si>
  <si>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</si>
  <si>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</si>
  <si>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</si>
  <si>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</si>
  <si>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</si>
  <si>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</si>
  <si>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</si>
  <si>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</si>
  <si>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</si>
  <si>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</si>
  <si>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</si>
  <si>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</si>
  <si>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</si>
  <si>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</si>
  <si>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</si>
  <si>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</si>
  <si>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</si>
  <si>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</si>
  <si>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</si>
  <si>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</si>
  <si>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</si>
  <si>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</si>
  <si>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</si>
  <si>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</si>
  <si>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</si>
  <si>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</si>
  <si>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</si>
  <si>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</si>
  <si>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</si>
  <si>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</si>
  <si>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</si>
  <si>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</si>
  <si>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</si>
  <si>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</si>
  <si>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</si>
  <si>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</si>
  <si>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</si>
  <si>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</si>
  <si>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</si>
  <si>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</si>
  <si>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</si>
  <si>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</si>
  <si>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</si>
  <si>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</si>
  <si>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</si>
  <si>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</si>
  <si>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</si>
  <si>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</si>
  <si>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</si>
  <si>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</si>
  <si>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</si>
  <si>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</si>
  <si>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</si>
  <si>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</si>
  <si>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</si>
  <si>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</si>
  <si>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</si>
  <si>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</si>
  <si>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</si>
  <si>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</si>
  <si>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</si>
  <si>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</si>
  <si>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</si>
  <si>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</si>
  <si>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</si>
  <si>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</si>
  <si>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</si>
  <si>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</si>
  <si>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</si>
  <si>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</si>
  <si>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</si>
  <si>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</si>
  <si>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</si>
  <si>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</si>
  <si>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</si>
  <si>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</si>
  <si>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</si>
  <si>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</si>
  <si>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</si>
  <si>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</si>
  <si>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</si>
  <si>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</si>
  <si>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</si>
  <si>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</si>
  <si>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</si>
  <si>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</si>
  <si>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</si>
  <si>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</si>
  <si>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</si>
  <si>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</si>
  <si>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</si>
  <si>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</si>
  <si>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</si>
  <si>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</si>
  <si>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</si>
  <si>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</si>
  <si>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</si>
  <si>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</si>
  <si>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</si>
  <si>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</si>
  <si>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</si>
  <si>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</si>
  <si>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</si>
  <si>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</si>
  <si>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</si>
  <si>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</si>
  <si>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</si>
  <si>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</si>
  <si>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</si>
  <si>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</si>
  <si>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</si>
  <si>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</si>
  <si>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</si>
  <si>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</si>
  <si>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</si>
  <si>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</si>
  <si>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</si>
  <si>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</si>
  <si>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</si>
  <si>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</si>
  <si>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</si>
  <si>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</si>
  <si>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</si>
  <si>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</si>
  <si>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</si>
  <si>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</si>
  <si>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</si>
  <si>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</si>
  <si>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</si>
  <si>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</si>
  <si>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</si>
  <si>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</si>
  <si>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</si>
  <si>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</si>
  <si>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</si>
  <si>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</si>
  <si>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</si>
  <si>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</si>
  <si>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</si>
  <si>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</si>
  <si>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</si>
  <si>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</si>
  <si>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</si>
  <si>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</si>
  <si>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</si>
  <si>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</si>
  <si>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</si>
  <si>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</si>
  <si>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</si>
  <si>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</si>
  <si>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</si>
  <si>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</si>
  <si>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</si>
  <si>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</si>
  <si>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</si>
  <si>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</si>
  <si>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</si>
  <si>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</si>
  <si>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</si>
  <si>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</si>
  <si>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</si>
  <si>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</si>
  <si>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</si>
  <si>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</si>
  <si>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</si>
  <si>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</si>
  <si>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</si>
  <si>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</si>
  <si>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</si>
  <si>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</si>
  <si>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</si>
  <si>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</si>
  <si>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</si>
  <si>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</si>
  <si>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</si>
  <si>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</si>
  <si>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</si>
  <si>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</si>
  <si>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</si>
  <si>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</si>
  <si>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</si>
  <si>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</si>
  <si>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</si>
  <si>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</si>
  <si>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</si>
  <si>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</si>
  <si>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</si>
  <si>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</si>
  <si>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</si>
  <si>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</si>
  <si>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</si>
  <si>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</si>
  <si>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</si>
  <si>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</si>
  <si>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</si>
  <si>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</si>
  <si>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</si>
  <si>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</si>
  <si>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</si>
  <si>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</si>
  <si>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</si>
  <si>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</si>
  <si>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</si>
  <si>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</si>
  <si>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</si>
  <si>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</si>
  <si>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</si>
  <si>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</si>
  <si>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</si>
  <si>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</si>
  <si>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</si>
  <si>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</si>
  <si>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</si>
  <si>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</si>
  <si>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</si>
  <si>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</si>
  <si>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</si>
  <si>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</si>
  <si>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</si>
  <si>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</si>
  <si>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</si>
  <si>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</si>
  <si>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</si>
  <si>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</si>
  <si>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</si>
  <si>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</si>
  <si>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</si>
  <si>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</si>
  <si>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</si>
  <si>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</si>
  <si>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</si>
  <si>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</si>
  <si>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</si>
  <si>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</si>
  <si>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</si>
  <si>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</si>
  <si>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</si>
  <si>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</si>
  <si>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</si>
  <si>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</si>
  <si>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</si>
  <si>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</si>
  <si>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</si>
  <si>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</si>
  <si>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</si>
  <si>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</si>
  <si>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</si>
  <si>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</si>
  <si>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</si>
  <si>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</si>
  <si>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</si>
  <si>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</si>
  <si>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</si>
  <si>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</si>
  <si>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</si>
  <si>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</si>
  <si>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</si>
  <si>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</si>
  <si>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</si>
  <si>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</si>
  <si>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</si>
  <si>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</si>
  <si>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</si>
  <si>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</si>
  <si>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</si>
  <si>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</si>
  <si>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</si>
  <si>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</si>
  <si>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</si>
  <si>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</si>
  <si>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</si>
  <si>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</si>
  <si>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</si>
  <si>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</si>
  <si>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</si>
  <si>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</si>
  <si>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</si>
  <si>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</si>
  <si>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</si>
  <si>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</si>
  <si>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</si>
  <si>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</si>
  <si>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</si>
  <si>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</si>
  <si>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</si>
  <si>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</si>
  <si>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</si>
  <si>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</si>
  <si>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</si>
  <si>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</si>
  <si>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</si>
  <si>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</si>
  <si>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</si>
  <si>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</si>
  <si>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</si>
  <si>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</si>
  <si>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</si>
  <si>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</si>
  <si>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</si>
  <si>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</si>
  <si>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</si>
  <si>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</si>
  <si>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</si>
  <si>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</si>
  <si>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</si>
  <si>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</si>
  <si>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</si>
  <si>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</si>
  <si>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</si>
  <si>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</si>
  <si>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</si>
  <si>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</si>
  <si>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</si>
  <si>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</si>
  <si>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</si>
  <si>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</si>
  <si>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</si>
  <si>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</si>
  <si>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</si>
  <si>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</si>
  <si>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</si>
  <si>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</si>
  <si>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</si>
  <si>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</si>
  <si>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</si>
  <si>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</si>
  <si>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</si>
  <si>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</si>
  <si>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</si>
  <si>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</si>
  <si>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</si>
  <si>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</si>
  <si>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</si>
  <si>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</si>
  <si>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</si>
  <si>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</si>
  <si>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</si>
  <si>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</si>
  <si>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</si>
  <si>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</si>
  <si>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</si>
  <si>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</si>
  <si>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</si>
  <si>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</si>
  <si>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</si>
  <si>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</si>
  <si>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</si>
  <si>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</si>
  <si>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</si>
  <si>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</si>
  <si>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</si>
  <si>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</si>
  <si>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</si>
  <si>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</si>
  <si>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</si>
  <si>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</si>
  <si>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</si>
  <si>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</si>
  <si>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</si>
  <si>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</si>
  <si>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</si>
  <si>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</si>
  <si>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</si>
  <si>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</si>
  <si>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</si>
  <si>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avg</t>
  </si>
  <si>
    <t>std dev</t>
  </si>
  <si>
    <t>median</t>
  </si>
  <si>
    <t>*in this case average is a more convincing measure as it depicts the eightage of how many successful projects were in campaign.</t>
  </si>
  <si>
    <t>Successful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</si>
</sst>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C09]dd\-m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C0-478F-A8E3-23C5D2CC0A5E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C0-478F-A8E3-23C5D2CC0A5E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C0-478F-A8E3-23C5D2CC0A5E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C0-478F-A8E3-23C5D2CC0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7232848"/>
        <c:axId val="857230552"/>
      </c:barChart>
      <c:catAx>
        <c:axId val="85723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230552"/>
        <c:crosses val="autoZero"/>
        <c:auto val="1"/>
        <c:lblAlgn val="ctr"/>
        <c:lblOffset val="100"/>
        <c:noMultiLvlLbl val="0"/>
      </c:catAx>
      <c:valAx>
        <c:axId val="85723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23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5-4652-8D48-2B160AE0726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5-4652-8D48-2B160AE0726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5-4652-8D48-2B160AE07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975512"/>
        <c:axId val="848976168"/>
      </c:lineChart>
      <c:catAx>
        <c:axId val="848975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76168"/>
        <c:crosses val="autoZero"/>
        <c:auto val="1"/>
        <c:lblAlgn val="ctr"/>
        <c:lblOffset val="100"/>
        <c:noMultiLvlLbl val="0"/>
      </c:catAx>
      <c:valAx>
        <c:axId val="84897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97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A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411588122036889E-2"/>
          <c:y val="0.13015516083745346"/>
          <c:w val="0.94958824165384237"/>
          <c:h val="0.68986510407129342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6-4415-8065-31C770BCA40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6-4415-8065-31C770BCA40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6-4415-8065-31C770BCA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415024"/>
        <c:axId val="888410760"/>
      </c:lineChart>
      <c:catAx>
        <c:axId val="88841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410760"/>
        <c:crosses val="autoZero"/>
        <c:auto val="1"/>
        <c:lblAlgn val="ctr"/>
        <c:lblOffset val="100"/>
        <c:noMultiLvlLbl val="0"/>
      </c:catAx>
      <c:valAx>
        <c:axId val="88841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4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426720</xdr:colOff>
      <xdr:row>0</xdr:row>
      <xdr:rowOff>149795</xdr:rowOff>
    </xdr:from>
    <xdr:to>
      <xdr:col>18</xdr:col>
      <xdr:colOff>416821</xdr:colOff>
      <xdr:row>24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80AA7-CC2F-41A6-BD9A-F5F65F5FA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3</xdr:row>
      <xdr:rowOff>34290</xdr:rowOff>
    </xdr:from>
    <xdr:to>
      <xdr:col>14</xdr:col>
      <xdr:colOff>274320</xdr:colOff>
      <xdr:row>18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A399C-52C5-4489-820F-DED85ECD4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2590800</xdr:colOff>
      <xdr:row>14</xdr:row>
      <xdr:rowOff>118110</xdr:rowOff>
    </xdr:from>
    <xdr:to>
      <xdr:col>13</xdr:col>
      <xdr:colOff>594360</xdr:colOff>
      <xdr:row>37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109FB-4065-4A85-A3A4-4BF56D9B2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14.524309259257" createdVersion="7" refreshedVersion="7" minRefreshableVersion="3" recordCount="4114" xr:uid="{59841EB9-206B-4C1B-8131-675728C2CBF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14.612196875001" createdVersion="7" refreshedVersion="7" minRefreshableVersion="3" recordCount="4114" xr:uid="{9F7218DD-EA15-4F24-BC93-EC23ED053DA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92004-AD30-4D25-97BB-0C0D6DA8894C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65EEB0-E690-42FB-9590-F206A0E362BD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0"/>
        <item x="2"/>
        <item x="1"/>
        <item x="3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1A716-86F8-4537-8319-54D6C65479F4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46A98-CD82-494D-AC87-58835B2F0C31}">
  <sheetPr codeName="Sheet1"/>
  <dimension ref="A3:F14"/>
  <sheetViews>
    <sheetView workbookViewId="0">
      <selection activeCell="C10" sqref="C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0.33203125" bestFit="1" customWidth="1"/>
    <col min="8" max="8" width="15.5546875" bestFit="1" customWidth="1"/>
    <col min="9" max="9" width="15.44140625" bestFit="1" customWidth="1"/>
    <col min="10" max="10" width="15.5546875" bestFit="1" customWidth="1"/>
    <col min="11" max="11" width="19.21875" bestFit="1" customWidth="1"/>
    <col min="12" max="12" width="20.5546875" bestFit="1" customWidth="1"/>
    <col min="13" max="13" width="18.109375" bestFit="1" customWidth="1"/>
    <col min="14" max="14" width="15.6640625" bestFit="1" customWidth="1"/>
    <col min="15" max="15" width="19" bestFit="1" customWidth="1"/>
    <col min="16" max="16" width="20.5546875" bestFit="1" customWidth="1"/>
    <col min="17" max="17" width="10.6640625" bestFit="1" customWidth="1"/>
    <col min="18" max="18" width="15.109375" bestFit="1" customWidth="1"/>
    <col min="19" max="19" width="9.88671875" bestFit="1" customWidth="1"/>
    <col min="20" max="20" width="11.5546875" bestFit="1" customWidth="1"/>
    <col min="21" max="21" width="10.109375" bestFit="1" customWidth="1"/>
    <col min="22" max="22" width="10.44140625" bestFit="1" customWidth="1"/>
    <col min="23" max="23" width="17" bestFit="1" customWidth="1"/>
    <col min="24" max="24" width="18.6640625" bestFit="1" customWidth="1"/>
    <col min="25" max="25" width="18.88671875" bestFit="1" customWidth="1"/>
    <col min="26" max="26" width="23.44140625" bestFit="1" customWidth="1"/>
    <col min="27" max="27" width="18.33203125" bestFit="1" customWidth="1"/>
    <col min="28" max="28" width="18.6640625" bestFit="1" customWidth="1"/>
    <col min="29" max="29" width="24.44140625" bestFit="1" customWidth="1"/>
    <col min="30" max="30" width="16" bestFit="1" customWidth="1"/>
    <col min="31" max="31" width="19.44140625" bestFit="1" customWidth="1"/>
    <col min="32" max="32" width="25" bestFit="1" customWidth="1"/>
    <col min="33" max="33" width="20.5546875" bestFit="1" customWidth="1"/>
    <col min="34" max="34" width="18.109375" bestFit="1" customWidth="1"/>
    <col min="35" max="35" width="19.5546875" bestFit="1" customWidth="1"/>
    <col min="36" max="36" width="22.5546875" bestFit="1" customWidth="1"/>
    <col min="37" max="37" width="26.5546875" bestFit="1" customWidth="1"/>
    <col min="38" max="38" width="20" bestFit="1" customWidth="1"/>
    <col min="39" max="39" width="15" bestFit="1" customWidth="1"/>
    <col min="40" max="40" width="14.44140625" bestFit="1" customWidth="1"/>
    <col min="41" max="41" width="12.33203125" bestFit="1" customWidth="1"/>
    <col min="42" max="42" width="13.6640625" bestFit="1" customWidth="1"/>
    <col min="43" max="43" width="20.88671875" bestFit="1" customWidth="1"/>
    <col min="44" max="44" width="23.77734375" bestFit="1" customWidth="1"/>
    <col min="45" max="45" width="17.77734375" bestFit="1" customWidth="1"/>
    <col min="46" max="46" width="24.33203125" bestFit="1" customWidth="1"/>
    <col min="47" max="47" width="17.44140625" bestFit="1" customWidth="1"/>
    <col min="48" max="48" width="20.33203125" bestFit="1" customWidth="1"/>
    <col min="49" max="49" width="15.5546875" bestFit="1" customWidth="1"/>
    <col min="50" max="50" width="15.44140625" bestFit="1" customWidth="1"/>
    <col min="51" max="51" width="15.5546875" bestFit="1" customWidth="1"/>
    <col min="52" max="52" width="19.21875" bestFit="1" customWidth="1"/>
    <col min="53" max="53" width="20.5546875" bestFit="1" customWidth="1"/>
    <col min="54" max="54" width="18.109375" bestFit="1" customWidth="1"/>
    <col min="55" max="55" width="15.6640625" bestFit="1" customWidth="1"/>
    <col min="56" max="56" width="19" bestFit="1" customWidth="1"/>
    <col min="57" max="57" width="20.5546875" bestFit="1" customWidth="1"/>
    <col min="58" max="58" width="10.6640625" bestFit="1" customWidth="1"/>
    <col min="59" max="59" width="15.109375" bestFit="1" customWidth="1"/>
    <col min="60" max="60" width="9.88671875" bestFit="1" customWidth="1"/>
    <col min="61" max="61" width="11.5546875" bestFit="1" customWidth="1"/>
    <col min="62" max="62" width="10.109375" bestFit="1" customWidth="1"/>
    <col min="63" max="63" width="10.44140625" bestFit="1" customWidth="1"/>
    <col min="64" max="64" width="17" bestFit="1" customWidth="1"/>
    <col min="65" max="65" width="18.6640625" bestFit="1" customWidth="1"/>
    <col min="66" max="66" width="18.88671875" bestFit="1" customWidth="1"/>
    <col min="67" max="67" width="23.44140625" bestFit="1" customWidth="1"/>
    <col min="68" max="68" width="18.33203125" bestFit="1" customWidth="1"/>
    <col min="69" max="69" width="18.6640625" bestFit="1" customWidth="1"/>
    <col min="70" max="70" width="24.44140625" bestFit="1" customWidth="1"/>
    <col min="71" max="71" width="16" bestFit="1" customWidth="1"/>
    <col min="72" max="72" width="19.44140625" bestFit="1" customWidth="1"/>
    <col min="73" max="73" width="25" bestFit="1" customWidth="1"/>
    <col min="74" max="74" width="20.5546875" bestFit="1" customWidth="1"/>
    <col min="75" max="75" width="18.109375" bestFit="1" customWidth="1"/>
    <col min="76" max="76" width="19.5546875" bestFit="1" customWidth="1"/>
    <col min="77" max="77" width="22.5546875" bestFit="1" customWidth="1"/>
    <col min="78" max="78" width="26.5546875" bestFit="1" customWidth="1"/>
    <col min="79" max="79" width="20" bestFit="1" customWidth="1"/>
    <col min="80" max="80" width="15" bestFit="1" customWidth="1"/>
    <col min="81" max="81" width="14.44140625" bestFit="1" customWidth="1"/>
    <col min="82" max="82" width="12.33203125" bestFit="1" customWidth="1"/>
    <col min="83" max="83" width="13.6640625" bestFit="1" customWidth="1"/>
    <col min="84" max="84" width="17.77734375" bestFit="1" customWidth="1"/>
    <col min="85" max="85" width="6.6640625" bestFit="1" customWidth="1"/>
  </cols>
  <sheetData>
    <row r="3" spans="1:6" x14ac:dyDescent="0.3">
      <c r="A3" s="9" t="s">
        <v>8362</v>
      </c>
      <c r="B3" s="9" t="s">
        <v>8364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919AE-3E6D-4BF3-85D6-54B5973458EB}">
  <sheetPr codeName="Sheet2"/>
  <dimension ref="A1:F46"/>
  <sheetViews>
    <sheetView topLeftCell="B1" zoomScale="117" zoomScaleNormal="117" workbookViewId="0">
      <selection activeCell="D4" sqref="D4:D4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8363</v>
      </c>
    </row>
    <row r="3" spans="1:6" x14ac:dyDescent="0.3">
      <c r="A3" s="9" t="s">
        <v>8362</v>
      </c>
      <c r="B3" s="9" t="s">
        <v>8364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8316</v>
      </c>
      <c r="B5" s="11"/>
      <c r="C5" s="11">
        <v>100</v>
      </c>
      <c r="D5" s="11"/>
      <c r="E5" s="11"/>
      <c r="F5" s="11">
        <v>100</v>
      </c>
    </row>
    <row r="6" spans="1:6" x14ac:dyDescent="0.3">
      <c r="A6" s="10" t="s">
        <v>8344</v>
      </c>
      <c r="B6" s="11"/>
      <c r="C6" s="11"/>
      <c r="D6" s="11">
        <v>20</v>
      </c>
      <c r="E6" s="11"/>
      <c r="F6" s="11">
        <v>20</v>
      </c>
    </row>
    <row r="7" spans="1:6" x14ac:dyDescent="0.3">
      <c r="A7" s="10" t="s">
        <v>8332</v>
      </c>
      <c r="B7" s="11"/>
      <c r="C7" s="11"/>
      <c r="D7" s="11">
        <v>24</v>
      </c>
      <c r="E7" s="11"/>
      <c r="F7" s="11">
        <v>24</v>
      </c>
    </row>
    <row r="8" spans="1:6" x14ac:dyDescent="0.3">
      <c r="A8" s="10" t="s">
        <v>8358</v>
      </c>
      <c r="B8" s="11"/>
      <c r="C8" s="11">
        <v>40</v>
      </c>
      <c r="D8" s="11"/>
      <c r="E8" s="11"/>
      <c r="F8" s="11">
        <v>40</v>
      </c>
    </row>
    <row r="9" spans="1:6" x14ac:dyDescent="0.3">
      <c r="A9" s="10" t="s">
        <v>8354</v>
      </c>
      <c r="B9" s="11">
        <v>40</v>
      </c>
      <c r="C9" s="11"/>
      <c r="D9" s="11"/>
      <c r="E9" s="11"/>
      <c r="F9" s="11">
        <v>40</v>
      </c>
    </row>
    <row r="10" spans="1:6" x14ac:dyDescent="0.3">
      <c r="A10" s="10" t="s">
        <v>8315</v>
      </c>
      <c r="B10" s="11">
        <v>180</v>
      </c>
      <c r="C10" s="11"/>
      <c r="D10" s="11"/>
      <c r="E10" s="11"/>
      <c r="F10" s="11">
        <v>180</v>
      </c>
    </row>
    <row r="11" spans="1:6" x14ac:dyDescent="0.3">
      <c r="A11" s="10" t="s">
        <v>8314</v>
      </c>
      <c r="B11" s="11"/>
      <c r="C11" s="11">
        <v>80</v>
      </c>
      <c r="D11" s="11"/>
      <c r="E11" s="11"/>
      <c r="F11" s="11">
        <v>80</v>
      </c>
    </row>
    <row r="12" spans="1:6" x14ac:dyDescent="0.3">
      <c r="A12" s="10" t="s">
        <v>8330</v>
      </c>
      <c r="B12" s="11">
        <v>40</v>
      </c>
      <c r="C12" s="11"/>
      <c r="D12" s="11"/>
      <c r="E12" s="11"/>
      <c r="F12" s="11">
        <v>40</v>
      </c>
    </row>
    <row r="13" spans="1:6" x14ac:dyDescent="0.3">
      <c r="A13" s="10" t="s">
        <v>8347</v>
      </c>
      <c r="B13" s="11"/>
      <c r="C13" s="11">
        <v>40</v>
      </c>
      <c r="D13" s="11"/>
      <c r="E13" s="11">
        <v>20</v>
      </c>
      <c r="F13" s="11">
        <v>60</v>
      </c>
    </row>
    <row r="14" spans="1:6" x14ac:dyDescent="0.3">
      <c r="A14" s="10" t="s">
        <v>8324</v>
      </c>
      <c r="B14" s="11"/>
      <c r="C14" s="11">
        <v>40</v>
      </c>
      <c r="D14" s="11"/>
      <c r="E14" s="11"/>
      <c r="F14" s="11">
        <v>40</v>
      </c>
    </row>
    <row r="15" spans="1:6" x14ac:dyDescent="0.3">
      <c r="A15" s="10" t="s">
        <v>8337</v>
      </c>
      <c r="B15" s="11"/>
      <c r="C15" s="11">
        <v>120</v>
      </c>
      <c r="D15" s="11">
        <v>20</v>
      </c>
      <c r="E15" s="11"/>
      <c r="F15" s="11">
        <v>140</v>
      </c>
    </row>
    <row r="16" spans="1:6" x14ac:dyDescent="0.3">
      <c r="A16" s="10" t="s">
        <v>8348</v>
      </c>
      <c r="B16" s="11"/>
      <c r="C16" s="11">
        <v>20</v>
      </c>
      <c r="D16" s="11"/>
      <c r="E16" s="11"/>
      <c r="F16" s="11">
        <v>20</v>
      </c>
    </row>
    <row r="17" spans="1:6" x14ac:dyDescent="0.3">
      <c r="A17" s="10" t="s">
        <v>8349</v>
      </c>
      <c r="B17" s="11">
        <v>140</v>
      </c>
      <c r="C17" s="11"/>
      <c r="D17" s="11"/>
      <c r="E17" s="11"/>
      <c r="F17" s="11">
        <v>140</v>
      </c>
    </row>
    <row r="18" spans="1:6" x14ac:dyDescent="0.3">
      <c r="A18" s="10" t="s">
        <v>8329</v>
      </c>
      <c r="B18" s="11">
        <v>140</v>
      </c>
      <c r="C18" s="11">
        <v>20</v>
      </c>
      <c r="D18" s="11"/>
      <c r="E18" s="11"/>
      <c r="F18" s="11">
        <v>160</v>
      </c>
    </row>
    <row r="19" spans="1:6" x14ac:dyDescent="0.3">
      <c r="A19" s="10" t="s">
        <v>8328</v>
      </c>
      <c r="B19" s="11"/>
      <c r="C19" s="11">
        <v>60</v>
      </c>
      <c r="D19" s="11"/>
      <c r="E19" s="11"/>
      <c r="F19" s="11">
        <v>60</v>
      </c>
    </row>
    <row r="20" spans="1:6" x14ac:dyDescent="0.3">
      <c r="A20" s="10" t="s">
        <v>8356</v>
      </c>
      <c r="B20" s="11">
        <v>9</v>
      </c>
      <c r="C20" s="11">
        <v>11</v>
      </c>
      <c r="D20" s="11"/>
      <c r="E20" s="11"/>
      <c r="F20" s="11">
        <v>20</v>
      </c>
    </row>
    <row r="21" spans="1:6" x14ac:dyDescent="0.3">
      <c r="A21" s="10" t="s">
        <v>8327</v>
      </c>
      <c r="B21" s="11">
        <v>20</v>
      </c>
      <c r="C21" s="11"/>
      <c r="D21" s="11"/>
      <c r="E21" s="11"/>
      <c r="F21" s="11">
        <v>20</v>
      </c>
    </row>
    <row r="22" spans="1:6" x14ac:dyDescent="0.3">
      <c r="A22" s="10" t="s">
        <v>8335</v>
      </c>
      <c r="B22" s="11"/>
      <c r="C22" s="11">
        <v>40</v>
      </c>
      <c r="D22" s="11"/>
      <c r="E22" s="11"/>
      <c r="F22" s="11">
        <v>40</v>
      </c>
    </row>
    <row r="23" spans="1:6" x14ac:dyDescent="0.3">
      <c r="A23" s="10" t="s">
        <v>8359</v>
      </c>
      <c r="B23" s="11">
        <v>60</v>
      </c>
      <c r="C23" s="11">
        <v>60</v>
      </c>
      <c r="D23" s="11">
        <v>20</v>
      </c>
      <c r="E23" s="11"/>
      <c r="F23" s="11">
        <v>140</v>
      </c>
    </row>
    <row r="24" spans="1:6" x14ac:dyDescent="0.3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8323</v>
      </c>
      <c r="B25" s="11">
        <v>60</v>
      </c>
      <c r="C25" s="11"/>
      <c r="D25" s="11"/>
      <c r="E25" s="11"/>
      <c r="F25" s="11">
        <v>60</v>
      </c>
    </row>
    <row r="26" spans="1:6" x14ac:dyDescent="0.3">
      <c r="A26" s="10" t="s">
        <v>8350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8339</v>
      </c>
      <c r="B27" s="11">
        <v>103</v>
      </c>
      <c r="C27" s="11">
        <v>57</v>
      </c>
      <c r="D27" s="11"/>
      <c r="E27" s="11"/>
      <c r="F27" s="11">
        <v>160</v>
      </c>
    </row>
    <row r="28" spans="1:6" x14ac:dyDescent="0.3">
      <c r="A28" s="10" t="s">
        <v>8345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8318</v>
      </c>
      <c r="B29" s="11">
        <v>694</v>
      </c>
      <c r="C29" s="11">
        <v>353</v>
      </c>
      <c r="D29" s="11"/>
      <c r="E29" s="11">
        <v>19</v>
      </c>
      <c r="F29" s="11">
        <v>1066</v>
      </c>
    </row>
    <row r="30" spans="1:6" x14ac:dyDescent="0.3">
      <c r="A30" s="10" t="s">
        <v>8346</v>
      </c>
      <c r="B30" s="11">
        <v>40</v>
      </c>
      <c r="C30" s="11"/>
      <c r="D30" s="11"/>
      <c r="E30" s="11"/>
      <c r="F30" s="11">
        <v>40</v>
      </c>
    </row>
    <row r="31" spans="1:6" x14ac:dyDescent="0.3">
      <c r="A31" s="10" t="s">
        <v>8342</v>
      </c>
      <c r="B31" s="11">
        <v>20</v>
      </c>
      <c r="C31" s="11"/>
      <c r="D31" s="11"/>
      <c r="E31" s="11"/>
      <c r="F31" s="11">
        <v>20</v>
      </c>
    </row>
    <row r="32" spans="1:6" x14ac:dyDescent="0.3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8326</v>
      </c>
      <c r="B33" s="11">
        <v>260</v>
      </c>
      <c r="C33" s="11"/>
      <c r="D33" s="11"/>
      <c r="E33" s="11"/>
      <c r="F33" s="11">
        <v>260</v>
      </c>
    </row>
    <row r="34" spans="1:6" x14ac:dyDescent="0.3">
      <c r="A34" s="10" t="s">
        <v>8313</v>
      </c>
      <c r="B34" s="11"/>
      <c r="C34" s="11"/>
      <c r="D34" s="11">
        <v>40</v>
      </c>
      <c r="E34" s="11"/>
      <c r="F34" s="11">
        <v>40</v>
      </c>
    </row>
    <row r="35" spans="1:6" x14ac:dyDescent="0.3">
      <c r="A35" s="10" t="s">
        <v>8312</v>
      </c>
      <c r="B35" s="11">
        <v>60</v>
      </c>
      <c r="C35" s="11"/>
      <c r="D35" s="11"/>
      <c r="E35" s="11"/>
      <c r="F35" s="11">
        <v>60</v>
      </c>
    </row>
    <row r="36" spans="1:6" x14ac:dyDescent="0.3">
      <c r="A36" s="10" t="s">
        <v>8352</v>
      </c>
      <c r="B36" s="11">
        <v>34</v>
      </c>
      <c r="C36" s="11"/>
      <c r="D36" s="11"/>
      <c r="E36" s="11">
        <v>6</v>
      </c>
      <c r="F36" s="11">
        <v>40</v>
      </c>
    </row>
    <row r="37" spans="1:6" x14ac:dyDescent="0.3">
      <c r="A37" s="10" t="s">
        <v>8355</v>
      </c>
      <c r="B37" s="11">
        <v>40</v>
      </c>
      <c r="C37" s="11">
        <v>2</v>
      </c>
      <c r="D37" s="11">
        <v>18</v>
      </c>
      <c r="E37" s="11"/>
      <c r="F37" s="11">
        <v>60</v>
      </c>
    </row>
    <row r="38" spans="1:6" x14ac:dyDescent="0.3">
      <c r="A38" s="10" t="s">
        <v>8357</v>
      </c>
      <c r="B38" s="11">
        <v>85</v>
      </c>
      <c r="C38" s="11">
        <v>80</v>
      </c>
      <c r="D38" s="11">
        <v>17</v>
      </c>
      <c r="E38" s="11">
        <v>5</v>
      </c>
      <c r="F38" s="11">
        <v>187</v>
      </c>
    </row>
    <row r="39" spans="1:6" x14ac:dyDescent="0.3">
      <c r="A39" s="10" t="s">
        <v>8351</v>
      </c>
      <c r="B39" s="11">
        <v>80</v>
      </c>
      <c r="C39" s="11"/>
      <c r="D39" s="11"/>
      <c r="E39" s="11"/>
      <c r="F39" s="11">
        <v>80</v>
      </c>
    </row>
    <row r="40" spans="1:6" x14ac:dyDescent="0.3">
      <c r="A40" s="10" t="s">
        <v>8311</v>
      </c>
      <c r="B40" s="11">
        <v>60</v>
      </c>
      <c r="C40" s="11"/>
      <c r="D40" s="11"/>
      <c r="E40" s="11"/>
      <c r="F40" s="11">
        <v>60</v>
      </c>
    </row>
    <row r="41" spans="1:6" x14ac:dyDescent="0.3">
      <c r="A41" s="10" t="s">
        <v>8341</v>
      </c>
      <c r="B41" s="11"/>
      <c r="C41" s="11">
        <v>47</v>
      </c>
      <c r="D41" s="11">
        <v>10</v>
      </c>
      <c r="E41" s="11"/>
      <c r="F41" s="11">
        <v>57</v>
      </c>
    </row>
    <row r="42" spans="1:6" x14ac:dyDescent="0.3">
      <c r="A42" s="10" t="s">
        <v>8334</v>
      </c>
      <c r="B42" s="11"/>
      <c r="C42" s="11">
        <v>100</v>
      </c>
      <c r="D42" s="11"/>
      <c r="E42" s="11"/>
      <c r="F42" s="11">
        <v>100</v>
      </c>
    </row>
    <row r="43" spans="1:6" x14ac:dyDescent="0.3">
      <c r="A43" s="10" t="s">
        <v>8321</v>
      </c>
      <c r="B43" s="11">
        <v>20</v>
      </c>
      <c r="C43" s="11">
        <v>120</v>
      </c>
      <c r="D43" s="11">
        <v>60</v>
      </c>
      <c r="E43" s="11"/>
      <c r="F43" s="11">
        <v>200</v>
      </c>
    </row>
    <row r="44" spans="1:6" x14ac:dyDescent="0.3">
      <c r="A44" s="10" t="s">
        <v>8320</v>
      </c>
      <c r="B44" s="11"/>
      <c r="C44" s="11">
        <v>60</v>
      </c>
      <c r="D44" s="11">
        <v>100</v>
      </c>
      <c r="E44" s="11"/>
      <c r="F44" s="11">
        <v>160</v>
      </c>
    </row>
    <row r="45" spans="1:6" x14ac:dyDescent="0.3">
      <c r="A45" s="10" t="s">
        <v>8340</v>
      </c>
      <c r="B45" s="11"/>
      <c r="C45" s="11"/>
      <c r="D45" s="11">
        <v>20</v>
      </c>
      <c r="E45" s="11"/>
      <c r="F45" s="11">
        <v>20</v>
      </c>
    </row>
    <row r="46" spans="1:6" x14ac:dyDescent="0.3">
      <c r="A46" s="10" t="s">
        <v>8361</v>
      </c>
      <c r="B46" s="11">
        <v>2185</v>
      </c>
      <c r="C46" s="11">
        <v>1530</v>
      </c>
      <c r="D46" s="11">
        <v>349</v>
      </c>
      <c r="E46" s="11">
        <v>50</v>
      </c>
      <c r="F46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C89FF-AC91-4D62-BAF8-0E1B85746634}">
  <sheetPr codeName="Sheet3"/>
  <dimension ref="A1:E23"/>
  <sheetViews>
    <sheetView tabSelected="1" workbookViewId="0">
      <selection activeCell="A20" sqref="A20:N23"/>
    </sheetView>
  </sheetViews>
  <sheetFormatPr defaultRowHeight="14.4" x14ac:dyDescent="0.3"/>
  <cols>
    <col min="1" max="1" width="18.88671875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8363</v>
      </c>
    </row>
    <row r="2" spans="1:5" x14ac:dyDescent="0.3">
      <c r="A2" s="9" t="s">
        <v>8379</v>
      </c>
      <c r="B2" t="s">
        <v>8363</v>
      </c>
    </row>
    <row r="4" spans="1:5" x14ac:dyDescent="0.3">
      <c r="A4" s="9" t="s">
        <v>8362</v>
      </c>
      <c r="B4" s="9" t="s">
        <v>8364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  <row r="20" spans="1:5" x14ac:dyDescent="0.3">
      <c r="A20" s="14" t="s">
        <v>8404</v>
      </c>
      <c r="B20" t="s">
        <v>8400</v>
      </c>
      <c r="C20" s="16">
        <f>GETPIVOTDATA("state",$A$4,"state","successful")/GETPIVOTDATA("state",$A$4)</f>
        <v>0.53764763779527558</v>
      </c>
    </row>
    <row r="21" spans="1:5" x14ac:dyDescent="0.3">
      <c r="B21" t="s">
        <v>8401</v>
      </c>
      <c r="C21">
        <f>_xlfn.STDEV.P(B6:B17)</f>
        <v>29.884383695985584</v>
      </c>
    </row>
    <row r="22" spans="1:5" x14ac:dyDescent="0.3">
      <c r="B22" t="s">
        <v>8402</v>
      </c>
      <c r="C22">
        <f>MEDIAN(B6:B17)</f>
        <v>183</v>
      </c>
    </row>
    <row r="23" spans="1:5" x14ac:dyDescent="0.3">
      <c r="C23" t="s">
        <v>8403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5" zoomScaleNormal="55" workbookViewId="0">
      <selection activeCell="M1016" sqref="M101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0.5546875" customWidth="1"/>
    <col min="15" max="15" width="22.21875" style="7" customWidth="1"/>
    <col min="17" max="17" width="14.33203125" customWidth="1"/>
    <col min="19" max="19" width="20.109375" style="13" bestFit="1" customWidth="1"/>
    <col min="20" max="20" width="2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12" t="s">
        <v>8365</v>
      </c>
      <c r="T1" s="5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100*E2/D2</f>
        <v>136.85882352941175</v>
      </c>
      <c r="P2" s="8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100*E3/D3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8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8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8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8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8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8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8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8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8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8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8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8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8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8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8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8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8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8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8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8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8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8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8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8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8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8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100*E67/D67</f>
        <v>107.52857142857142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</v>
      </c>
      <c r="P69" s="8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123.94444444444444</v>
      </c>
      <c r="P73" s="8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112.932</v>
      </c>
      <c r="P76" s="8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100.0125</v>
      </c>
      <c r="P84" s="8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102.5</v>
      </c>
      <c r="P85" s="8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125.5</v>
      </c>
      <c r="P87" s="8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</v>
      </c>
      <c r="P89" s="8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102.85714285714286</v>
      </c>
      <c r="P90" s="8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115.06666666666666</v>
      </c>
      <c r="P91" s="8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</v>
      </c>
      <c r="P95" s="8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</v>
      </c>
      <c r="P104" s="8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107.40909090909091</v>
      </c>
      <c r="P107" s="8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100.5</v>
      </c>
      <c r="P108" s="8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246.66666666666666</v>
      </c>
      <c r="P110" s="8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219.5</v>
      </c>
      <c r="P111" s="8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103.33333333333333</v>
      </c>
      <c r="P116" s="8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140.44444444444446</v>
      </c>
      <c r="P117" s="8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100.49377777777778</v>
      </c>
      <c r="P119" s="8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113.0316</v>
      </c>
      <c r="P120" s="8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104.55692307692307</v>
      </c>
      <c r="P121" s="8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1.4285714285714285E-2</v>
      </c>
      <c r="P122" s="8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</v>
      </c>
      <c r="P127" s="8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100*E131/D131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0.33333333333333331</v>
      </c>
      <c r="P144" s="8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0.92</v>
      </c>
      <c r="P151" s="8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5.6000000000000001E-2</v>
      </c>
      <c r="P153" s="8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2.6666666666666665</v>
      </c>
      <c r="P156" s="8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</v>
      </c>
      <c r="P171" s="8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</v>
      </c>
      <c r="P186" s="8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6.9000000000000006E-2</v>
      </c>
      <c r="P191" s="8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100*E195/D195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41.857142857142854</v>
      </c>
      <c r="P198" s="8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1.1160000000000001</v>
      </c>
      <c r="P200" s="8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26.192499999999999</v>
      </c>
      <c r="P202" s="8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</v>
      </c>
      <c r="P203" s="8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55.698439999999998</v>
      </c>
      <c r="P218" s="8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100*E220/D220</f>
        <v>2</v>
      </c>
      <c r="P220" s="8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</v>
      </c>
      <c r="P221" s="8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0.33333333333333331</v>
      </c>
      <c r="P239" s="8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113.46153846153847</v>
      </c>
      <c r="P244" s="8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113.75714285714285</v>
      </c>
      <c r="P246" s="8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103.72</v>
      </c>
      <c r="P247" s="8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305.45999999999998</v>
      </c>
      <c r="P248" s="8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105.58333333333333</v>
      </c>
      <c r="P252" s="8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125.57142857142857</v>
      </c>
      <c r="P253" s="8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100.73333333333333</v>
      </c>
      <c r="P255" s="8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100*E259/D259</f>
        <v>106.7264857142857</v>
      </c>
      <c r="P259" s="8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118.2</v>
      </c>
      <c r="P266" s="8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131.62883248730964</v>
      </c>
      <c r="P269" s="8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104.68</v>
      </c>
      <c r="P273" s="8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177.43366666666665</v>
      </c>
      <c r="P274" s="8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110.38153846153845</v>
      </c>
      <c r="P279" s="8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109.15333333333334</v>
      </c>
      <c r="P288" s="8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176.3</v>
      </c>
      <c r="P289" s="8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103.21062000000001</v>
      </c>
      <c r="P290" s="8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</v>
      </c>
      <c r="P291" s="8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106.68444444444444</v>
      </c>
      <c r="P292" s="8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108.9324126984127</v>
      </c>
      <c r="P300" s="8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178.95249999999999</v>
      </c>
      <c r="P301" s="8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118.735</v>
      </c>
      <c r="P303" s="8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231.64705882352942</v>
      </c>
      <c r="P306" s="8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130.33333333333334</v>
      </c>
      <c r="P307" s="8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111.31818181818181</v>
      </c>
      <c r="P309" s="8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105.56666666666666</v>
      </c>
      <c r="P310" s="8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118.94444444444444</v>
      </c>
      <c r="P311" s="8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111.875</v>
      </c>
      <c r="P314" s="8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</v>
      </c>
      <c r="P316" s="8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</v>
      </c>
      <c r="P322" s="8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100*E323/D323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103.6144</v>
      </c>
      <c r="P330" s="8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106.605</v>
      </c>
      <c r="P333" s="8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116.83911999999999</v>
      </c>
      <c r="P338" s="8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101.16833333333334</v>
      </c>
      <c r="P339" s="8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</v>
      </c>
      <c r="P340" s="8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106.71428571428571</v>
      </c>
      <c r="P343" s="8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100.3664</v>
      </c>
      <c r="P344" s="8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102.02863333333333</v>
      </c>
      <c r="P345" s="8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111.59050000000001</v>
      </c>
      <c r="P349" s="8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114.76</v>
      </c>
      <c r="P352" s="8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127.34117647058824</v>
      </c>
      <c r="P353" s="8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102.69240000000001</v>
      </c>
      <c r="P358" s="8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103.08799999999999</v>
      </c>
      <c r="P360" s="8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104.85537190082644</v>
      </c>
      <c r="P361" s="8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124.15933781686498</v>
      </c>
      <c r="P364" s="8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101.33333333333333</v>
      </c>
      <c r="P365" s="8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110.16142857142857</v>
      </c>
      <c r="P366" s="8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103.97333333333333</v>
      </c>
      <c r="P367" s="8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104.11199999999999</v>
      </c>
      <c r="P370" s="8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125.33333333333333</v>
      </c>
      <c r="P374" s="8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105.95918367346938</v>
      </c>
      <c r="P378" s="8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114.4</v>
      </c>
      <c r="P379" s="8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111.76666666666667</v>
      </c>
      <c r="P380" s="8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</v>
      </c>
      <c r="P381" s="8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104.73</v>
      </c>
      <c r="P383" s="8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255.83333333333334</v>
      </c>
      <c r="P384" s="8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100*E387/D387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213.98947368421054</v>
      </c>
      <c r="P389" s="8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</v>
      </c>
      <c r="P390" s="8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</v>
      </c>
      <c r="P397" s="8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</v>
      </c>
      <c r="P400" s="8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106.80500000000001</v>
      </c>
      <c r="P401" s="8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105.26</v>
      </c>
      <c r="P405" s="8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</v>
      </c>
      <c r="P409" s="8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128.30000000000001</v>
      </c>
      <c r="P412" s="8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</v>
      </c>
      <c r="P418" s="8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0.43939393939393939</v>
      </c>
      <c r="P422" s="8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6.7966666666666669</v>
      </c>
      <c r="P426" s="8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1.33</v>
      </c>
      <c r="P428" s="8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5.6333333333333337</v>
      </c>
      <c r="P430" s="8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9.3800000000000008</v>
      </c>
      <c r="P440" s="8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100*E451/D451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</v>
      </c>
      <c r="P456" s="8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6.9230769230769235E-2</v>
      </c>
      <c r="P457" s="8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4.5985132395404555</v>
      </c>
      <c r="P500" s="8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3.3076923076923075</v>
      </c>
      <c r="P502" s="8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0.43333333333333335</v>
      </c>
      <c r="P507" s="8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0.13750000000000001</v>
      </c>
      <c r="P514" s="8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100*E515/D515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108.67285714285714</v>
      </c>
      <c r="P526" s="8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114</v>
      </c>
      <c r="P528" s="8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115.65217391304348</v>
      </c>
      <c r="P530" s="8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107.7826725403818</v>
      </c>
      <c r="P532" s="8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104.66666666666667</v>
      </c>
      <c r="P536" s="8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102.5</v>
      </c>
      <c r="P537" s="8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118.25757575757575</v>
      </c>
      <c r="P538" s="8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4.0000000000000002E-4</v>
      </c>
      <c r="P544" s="8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27.384</v>
      </c>
      <c r="P547" s="8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2.72</v>
      </c>
      <c r="P551" s="8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</v>
      </c>
      <c r="P552" s="8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0.91066666666666662</v>
      </c>
      <c r="P559" s="8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2.0833333333333332E-2</v>
      </c>
      <c r="P561" s="8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9.0666666666666673E-2</v>
      </c>
      <c r="P565" s="8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100*E579/D579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0.56000000000000005</v>
      </c>
      <c r="P588" s="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3.3444444444444446</v>
      </c>
      <c r="P590" s="8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</v>
      </c>
      <c r="P603" s="8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0.97399999999999998</v>
      </c>
      <c r="P610" s="8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0.64102564102564108</v>
      </c>
      <c r="P611" s="8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4.0000000000000003E-5</v>
      </c>
      <c r="P621" s="8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</v>
      </c>
      <c r="P628" s="8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0.17499999999999999</v>
      </c>
      <c r="P631" s="8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8.9999999999999993E-3</v>
      </c>
      <c r="P640" s="8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1E-4</v>
      </c>
      <c r="P641" s="8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100*E643/D643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1460.4849999999999</v>
      </c>
      <c r="P644" s="8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105.80800000000001</v>
      </c>
      <c r="P645" s="8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300.11792000000003</v>
      </c>
      <c r="P646" s="8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100.52800000000001</v>
      </c>
      <c r="P653" s="8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100.46666666666667</v>
      </c>
      <c r="P654" s="8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125.7</v>
      </c>
      <c r="P659" s="8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100.56666666666666</v>
      </c>
      <c r="P661" s="8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</v>
      </c>
      <c r="P665" s="8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4.5599999999999996</v>
      </c>
      <c r="P670" s="8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39.426666666666669</v>
      </c>
      <c r="P673" s="8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0.20499999999999999</v>
      </c>
      <c r="P675" s="8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3.8206896551724139</v>
      </c>
      <c r="P680" s="8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15.485964912280702</v>
      </c>
      <c r="P681" s="8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25.911999999999999</v>
      </c>
      <c r="P682" s="8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7.4837499999999997</v>
      </c>
      <c r="P686" s="8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</v>
      </c>
      <c r="P687" s="8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</v>
      </c>
      <c r="P691" s="8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6.53</v>
      </c>
      <c r="P694" s="8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46.38</v>
      </c>
      <c r="P699" s="8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82.422107692307691</v>
      </c>
      <c r="P701" s="8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0.87454545454545451</v>
      </c>
      <c r="P706" s="8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100*E707/D707</f>
        <v>0.97699999999999998</v>
      </c>
      <c r="P707" s="8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0.40666666666666668</v>
      </c>
      <c r="P711" s="8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10.214285714285714</v>
      </c>
      <c r="P718" s="8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122.10975609756098</v>
      </c>
      <c r="P723" s="8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</v>
      </c>
      <c r="P725" s="8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105.47157142857142</v>
      </c>
      <c r="P726" s="8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</v>
      </c>
      <c r="P727" s="8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</v>
      </c>
      <c r="P737" s="8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122.4</v>
      </c>
      <c r="P739" s="8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106.73333333333333</v>
      </c>
      <c r="P740" s="8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158.33333333333334</v>
      </c>
      <c r="P741" s="8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102.26</v>
      </c>
      <c r="P743" s="8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110.71428571428571</v>
      </c>
      <c r="P744" s="8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</v>
      </c>
      <c r="P746" s="8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179.09909909909911</v>
      </c>
      <c r="P747" s="8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102.58775877587759</v>
      </c>
      <c r="P752" s="8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</v>
      </c>
      <c r="P756" s="8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</v>
      </c>
      <c r="P761" s="8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100*E771/D771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0.85129023676509707</v>
      </c>
      <c r="P775" s="8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70.2</v>
      </c>
      <c r="P776" s="8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</v>
      </c>
      <c r="P777" s="8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</v>
      </c>
      <c r="P779" s="8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2.6666666666666665</v>
      </c>
      <c r="P781" s="8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102.5</v>
      </c>
      <c r="P786" s="8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142.80000000000001</v>
      </c>
      <c r="P788" s="8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114.16666666666667</v>
      </c>
      <c r="P789" s="8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109.41176470588235</v>
      </c>
      <c r="P791" s="8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</v>
      </c>
      <c r="P794" s="8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102.77927272727273</v>
      </c>
      <c r="P795" s="8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</v>
      </c>
      <c r="P796" s="8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</v>
      </c>
      <c r="P798" s="8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152.13333333333333</v>
      </c>
      <c r="P802" s="8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101.33333333333333</v>
      </c>
      <c r="P804" s="8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123.26086956521739</v>
      </c>
      <c r="P805" s="8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103.77500000000001</v>
      </c>
      <c r="P811" s="8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137.11066666666667</v>
      </c>
      <c r="P819" s="8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108.75</v>
      </c>
      <c r="P821" s="8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</v>
      </c>
      <c r="P827" s="8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101.45454545454545</v>
      </c>
      <c r="P828" s="8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103.33333333333333</v>
      </c>
      <c r="P829" s="8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107.83333333333333</v>
      </c>
      <c r="P832" s="8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100.60706666666667</v>
      </c>
      <c r="P834" s="8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100*E835/D835</f>
        <v>101.66666666666667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131.01818181818183</v>
      </c>
      <c r="P836" s="8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</v>
      </c>
      <c r="P837" s="8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100.93040000000001</v>
      </c>
      <c r="P838" s="8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</v>
      </c>
      <c r="P843" s="8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122.00090909090909</v>
      </c>
      <c r="P848" s="8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155.17500000000001</v>
      </c>
      <c r="P852" s="8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104.97142857142858</v>
      </c>
      <c r="P854" s="8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118.22050359712232</v>
      </c>
      <c r="P856" s="8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</v>
      </c>
      <c r="P858" s="8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</v>
      </c>
      <c r="P861" s="8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0.34</v>
      </c>
      <c r="P864" s="8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1.2857142857142858</v>
      </c>
      <c r="P875" s="8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24.333333333333332</v>
      </c>
      <c r="P876" s="8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30.666666666666668</v>
      </c>
      <c r="P881" s="8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7.2</v>
      </c>
      <c r="P890" s="8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4.166666666666667</v>
      </c>
      <c r="P892" s="8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100*E899/D899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</v>
      </c>
      <c r="P900" s="8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0.8571428571428571</v>
      </c>
      <c r="P914" s="8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2.2000000000000002</v>
      </c>
      <c r="P925" s="8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2.6666666666666665</v>
      </c>
      <c r="P927" s="8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10.862068965517242</v>
      </c>
      <c r="P930" s="8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</v>
      </c>
      <c r="P933" s="8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9.6333333333333329</v>
      </c>
      <c r="P945" s="8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13.326000000000001</v>
      </c>
      <c r="P946" s="8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1.9066666666666667</v>
      </c>
      <c r="P948" s="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1.9416666666666667</v>
      </c>
      <c r="P959" s="8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11.328275684711329</v>
      </c>
      <c r="P960" s="8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100*E963/D963</f>
        <v>42.188421052631575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1.0771428571428572</v>
      </c>
      <c r="P965" s="8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14.8</v>
      </c>
      <c r="P968" s="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17.809999999999999</v>
      </c>
      <c r="P969" s="8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0.22600000000000001</v>
      </c>
      <c r="P973" s="8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2.0550000000000002</v>
      </c>
      <c r="P975" s="8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0.56000000000000005</v>
      </c>
      <c r="P976" s="8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2.6070000000000002</v>
      </c>
      <c r="P977" s="8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</v>
      </c>
      <c r="P982" s="8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29.506136117214712</v>
      </c>
      <c r="P985" s="8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0.46700000000000003</v>
      </c>
      <c r="P994" s="8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2.3344999999999998</v>
      </c>
      <c r="P996" s="8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</v>
      </c>
      <c r="P1000" s="8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7.7886666666666668</v>
      </c>
      <c r="P1001" s="8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29.602960296029604</v>
      </c>
      <c r="P1004" s="8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</v>
      </c>
      <c r="P1008" s="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0.26737967914438504</v>
      </c>
      <c r="P1010" s="8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30.6</v>
      </c>
      <c r="P1016" s="8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2.6666666666666665</v>
      </c>
      <c r="P1017" s="8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118.63775</v>
      </c>
      <c r="P1026" s="8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100*E1027/D1027</f>
        <v>109.92831428571429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100.00828571428572</v>
      </c>
      <c r="P1028" s="8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</v>
      </c>
      <c r="P1030" s="8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111.76</v>
      </c>
      <c r="P1031" s="8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342.1</v>
      </c>
      <c r="P1032" s="8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107.65217391304348</v>
      </c>
      <c r="P1037" s="8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2.66</v>
      </c>
      <c r="P1047" s="8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95.477386934673362</v>
      </c>
      <c r="P1064" s="8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</v>
      </c>
      <c r="P1072" s="8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1.3333333333333333</v>
      </c>
      <c r="P1075" s="8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6.3092592592592593</v>
      </c>
      <c r="P1076" s="8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0.56000000000000005</v>
      </c>
      <c r="P1084" s="8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</v>
      </c>
      <c r="P1085" s="8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8.3333333333333329E-2</v>
      </c>
      <c r="P1088" s="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100*E1091/D1091</f>
        <v>7.8266666666666671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7.2119999999999997</v>
      </c>
      <c r="P1100" s="8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1.62</v>
      </c>
      <c r="P1105" s="8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0.45</v>
      </c>
      <c r="P1111" s="8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35.537409090909094</v>
      </c>
      <c r="P1114" s="8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0.16666666666666666</v>
      </c>
      <c r="P1116" s="8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3.5704E-2</v>
      </c>
      <c r="P1118" s="8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0.23809523809523808</v>
      </c>
      <c r="P1121" s="8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1.6714285714285715</v>
      </c>
      <c r="P1129" s="8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0.66666666666666663</v>
      </c>
      <c r="P1135" s="8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6.4439140811455848</v>
      </c>
      <c r="P1138" s="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5.6937499999999996</v>
      </c>
      <c r="P1154" s="8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100*E1155/D1155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0.46666666666666667</v>
      </c>
      <c r="P1160" s="8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5.8333333333333334E-2</v>
      </c>
      <c r="P1164" s="8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20.704999999999998</v>
      </c>
      <c r="P1167" s="8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19.14</v>
      </c>
      <c r="P1168" s="8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5.666666666666667</v>
      </c>
      <c r="P1170" s="8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0.17</v>
      </c>
      <c r="P1171" s="8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5.9066666666666663</v>
      </c>
      <c r="P1176" s="8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2.9249999999999998</v>
      </c>
      <c r="P1177" s="8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</v>
      </c>
      <c r="P1181" s="8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104.93636363636364</v>
      </c>
      <c r="P1186" s="8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106.73333333333333</v>
      </c>
      <c r="P1188" s="8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160.55000000000001</v>
      </c>
      <c r="P1190" s="8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269.91034482758619</v>
      </c>
      <c r="P1198" s="8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260.60000000000002</v>
      </c>
      <c r="P1200" s="8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101.31677953348382</v>
      </c>
      <c r="P1201" s="8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102.43783333333333</v>
      </c>
      <c r="P1203" s="8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102.45398773006134</v>
      </c>
      <c r="P1205" s="8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100.86153846153846</v>
      </c>
      <c r="P1207" s="8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115</v>
      </c>
      <c r="P1208" s="8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155.30000000000001</v>
      </c>
      <c r="P1210" s="8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254.315</v>
      </c>
      <c r="P1212" s="8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102.23076923076923</v>
      </c>
      <c r="P1215" s="8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786.08019999999999</v>
      </c>
      <c r="P1217" s="8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145.69999999999999</v>
      </c>
      <c r="P1218" s="8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100*E1219/D1219</f>
        <v>102.6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103.76666666666667</v>
      </c>
      <c r="P1222" s="8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7.0666666666666664</v>
      </c>
      <c r="P1226" s="8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4.4000000000000004</v>
      </c>
      <c r="P1227" s="8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3.8740000000000001</v>
      </c>
      <c r="P1228" s="8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29.3</v>
      </c>
      <c r="P1230" s="8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</v>
      </c>
      <c r="P1235" s="8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3.0125000000000002</v>
      </c>
      <c r="P1242" s="8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50.74</v>
      </c>
      <c r="P1243" s="8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120.25</v>
      </c>
      <c r="P1247" s="8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122.14285714285714</v>
      </c>
      <c r="P1249" s="8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200.15333333333334</v>
      </c>
      <c r="P1252" s="8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213.14633333333333</v>
      </c>
      <c r="P1260" s="8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125.41538461538461</v>
      </c>
      <c r="P1264" s="8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103.5</v>
      </c>
      <c r="P1275" s="8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106.12433333333334</v>
      </c>
      <c r="P1279" s="8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110.77157238734419</v>
      </c>
      <c r="P1281" s="8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110.91186666666667</v>
      </c>
      <c r="P1282" s="8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100*E1283/D1283</f>
        <v>110.71428571428571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101.65</v>
      </c>
      <c r="P1287" s="8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100.45</v>
      </c>
      <c r="P1290" s="8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145.69999999999999</v>
      </c>
      <c r="P1293" s="8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</v>
      </c>
      <c r="P1294" s="8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</v>
      </c>
      <c r="P1297" s="8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</v>
      </c>
      <c r="P1303" s="8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130.26085714285713</v>
      </c>
      <c r="P1305" s="8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25.976666666666667</v>
      </c>
      <c r="P1307" s="8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11.513999999999999</v>
      </c>
      <c r="P1309" s="8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</v>
      </c>
      <c r="P1310" s="8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5.7335000000000003</v>
      </c>
      <c r="P1319" s="8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2.4300000000000002</v>
      </c>
      <c r="P1327" s="8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0.81599999999999995</v>
      </c>
      <c r="P1331" s="8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19.760000000000002</v>
      </c>
      <c r="P1337" s="8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84.947000000000003</v>
      </c>
      <c r="P1338" s="8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6.6340000000000003</v>
      </c>
      <c r="P1341" s="8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100*E1347/D1347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101.87234042553192</v>
      </c>
      <c r="P1350" s="8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122.68</v>
      </c>
      <c r="P1357" s="8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125.3</v>
      </c>
      <c r="P1359" s="8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</v>
      </c>
      <c r="P1368" s="8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103.66666666666667</v>
      </c>
      <c r="P1372" s="8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107.08672667523932</v>
      </c>
      <c r="P1373" s="8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252.48648648648648</v>
      </c>
      <c r="P1378" s="8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</v>
      </c>
      <c r="P1380" s="8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</v>
      </c>
      <c r="P1381" s="8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109.10714285714286</v>
      </c>
      <c r="P1392" s="8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</v>
      </c>
      <c r="P1394" s="8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</v>
      </c>
      <c r="P1395" s="8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111.88571428571429</v>
      </c>
      <c r="P1397" s="8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</v>
      </c>
      <c r="P1399" s="8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126.14444444444445</v>
      </c>
      <c r="P1401" s="8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167.42857142857142</v>
      </c>
      <c r="P1402" s="8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</v>
      </c>
      <c r="P1403" s="8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102.575</v>
      </c>
      <c r="P1405" s="8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7.2</v>
      </c>
      <c r="P1410" s="8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100*E1411/D1411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0.23333333333333334</v>
      </c>
      <c r="P1413" s="8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0.33333333333333331</v>
      </c>
      <c r="P1425" s="8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</v>
      </c>
      <c r="P1439" s="8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0.8571428571428571</v>
      </c>
      <c r="P1456" s="8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</v>
      </c>
      <c r="P1458" s="8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101.24460000000001</v>
      </c>
      <c r="P1463" s="8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107.8773125</v>
      </c>
      <c r="P1468" s="8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108.42485875706215</v>
      </c>
      <c r="P1471" s="8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100*E1475/D1475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8.3333333333333339</v>
      </c>
      <c r="P1493" s="8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166.33076923076922</v>
      </c>
      <c r="P1503" s="8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277.93846153846152</v>
      </c>
      <c r="P1506" s="8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110.76216216216216</v>
      </c>
      <c r="P1510" s="8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</v>
      </c>
      <c r="P1512" s="8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205.36666666666667</v>
      </c>
      <c r="P1520" s="8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124.84324324324324</v>
      </c>
      <c r="P1525" s="8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207</v>
      </c>
      <c r="P1526" s="8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</v>
      </c>
      <c r="P1527" s="8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110.44428571428571</v>
      </c>
      <c r="P1529" s="8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134.8257142857143</v>
      </c>
      <c r="P1532" s="8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</v>
      </c>
      <c r="P1534" s="8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145.13999999999999</v>
      </c>
      <c r="P1535" s="8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132.42500000000001</v>
      </c>
      <c r="P1537" s="8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100*E1539/D1539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102.62857142857143</v>
      </c>
      <c r="P1540" s="8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117.86666666666666</v>
      </c>
      <c r="P1542" s="8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13.466666666666667</v>
      </c>
      <c r="P1552" s="8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0.33333333333333331</v>
      </c>
      <c r="P1561" s="8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</v>
      </c>
      <c r="P1562" s="8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1.4166666666666667</v>
      </c>
      <c r="P1565" s="8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13.64</v>
      </c>
      <c r="P1570" s="8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0.55000000000000004</v>
      </c>
      <c r="P1579" s="8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10.80653663679494</v>
      </c>
      <c r="P1580" s="8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</v>
      </c>
      <c r="P1592" s="8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1.3636363636363636E-2</v>
      </c>
      <c r="P1595" s="8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0.28000000000000003</v>
      </c>
      <c r="P1597" s="8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2.3076923076923075</v>
      </c>
      <c r="P1598" s="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</v>
      </c>
      <c r="P1602" s="8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100*E1603/D1603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100.033</v>
      </c>
      <c r="P1605" s="8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100.69333333333333</v>
      </c>
      <c r="P1607" s="8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</v>
      </c>
      <c r="P1614" s="8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101.5</v>
      </c>
      <c r="P1615" s="8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102.7</v>
      </c>
      <c r="P1616" s="8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</v>
      </c>
      <c r="P1617" s="8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133.33333333333334</v>
      </c>
      <c r="P1621" s="8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113</v>
      </c>
      <c r="P1622" s="8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155.33333333333334</v>
      </c>
      <c r="P1627" s="8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</v>
      </c>
      <c r="P1628" s="8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103.66666666666667</v>
      </c>
      <c r="P1631" s="8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</v>
      </c>
      <c r="P1634" s="8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100.5</v>
      </c>
      <c r="P1636" s="8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125.3</v>
      </c>
      <c r="P1637" s="8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</v>
      </c>
      <c r="P1645" s="8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</v>
      </c>
      <c r="P1647" s="8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104.72</v>
      </c>
      <c r="P1649" s="8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125.26086956521739</v>
      </c>
      <c r="P1650" s="8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100.66666666666667</v>
      </c>
      <c r="P1654" s="8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119.90909090909091</v>
      </c>
      <c r="P1656" s="8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132.23333333333332</v>
      </c>
      <c r="P1660" s="8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112.8</v>
      </c>
      <c r="P1661" s="8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122.4088</v>
      </c>
      <c r="P1666" s="8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100*E1667/D1667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</v>
      </c>
      <c r="P1672" s="8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100.6735</v>
      </c>
      <c r="P1673" s="8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128.0952380952381</v>
      </c>
      <c r="P1675" s="8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118.4</v>
      </c>
      <c r="P1680" s="8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101.42212307692307</v>
      </c>
      <c r="P1683" s="8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102.85714285714286</v>
      </c>
      <c r="P1687" s="8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33.473333333333336</v>
      </c>
      <c r="P1693" s="8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20.207999999999998</v>
      </c>
      <c r="P1699" s="8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65.099999999999994</v>
      </c>
      <c r="P1706" s="8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0.68</v>
      </c>
      <c r="P1712" s="8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0.21428571428571427</v>
      </c>
      <c r="P1720" s="8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</v>
      </c>
      <c r="P1721" s="8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100*E1731/D1731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110.83333333333333</v>
      </c>
      <c r="P1743" s="8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108.75</v>
      </c>
      <c r="P1744" s="8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114.01428571428572</v>
      </c>
      <c r="P1747" s="8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</v>
      </c>
      <c r="P1748" s="8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104.95555555555555</v>
      </c>
      <c r="P1749" s="8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102.9</v>
      </c>
      <c r="P1753" s="8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260.16666666666669</v>
      </c>
      <c r="P1754" s="8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110.52941176470588</v>
      </c>
      <c r="P1756" s="8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116</v>
      </c>
      <c r="P1759" s="8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</v>
      </c>
      <c r="P1761" s="8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59.467840000000002</v>
      </c>
      <c r="P1767" s="8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56.514285714285712</v>
      </c>
      <c r="P1772" s="8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6.2566666666666668</v>
      </c>
      <c r="P1775" s="8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</v>
      </c>
      <c r="P1780" s="8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36.236363636363635</v>
      </c>
      <c r="P1781" s="8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39.743333333333332</v>
      </c>
      <c r="P1782" s="8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25.763636363636362</v>
      </c>
      <c r="P1783" s="8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15.491428571428571</v>
      </c>
      <c r="P1784" s="8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20.220833333333335</v>
      </c>
      <c r="P1787" s="8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15.33</v>
      </c>
      <c r="P1789" s="8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3.5666666666666669</v>
      </c>
      <c r="P1793" s="8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100*E1795/D1795</f>
        <v>1.3333333333333333</v>
      </c>
      <c r="P1795" s="8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1.7457499999999999</v>
      </c>
      <c r="P1801" s="8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13.852941176470589</v>
      </c>
      <c r="P1803" s="8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13.307692307692308</v>
      </c>
      <c r="P1814" s="8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</v>
      </c>
      <c r="P1816" s="8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2.0833333333333335</v>
      </c>
      <c r="P1821" s="8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6.5653846153846152</v>
      </c>
      <c r="P1822" s="8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100.66249999999999</v>
      </c>
      <c r="P1829" s="8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</v>
      </c>
      <c r="P1830" s="8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101.53333333333333</v>
      </c>
      <c r="P1832" s="8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</v>
      </c>
      <c r="P1836" s="8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205.3</v>
      </c>
      <c r="P1841" s="8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</v>
      </c>
      <c r="P1849" s="8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107.36666666666666</v>
      </c>
      <c r="P1850" s="8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100.33333333333333</v>
      </c>
      <c r="P1851" s="8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102.12366666666667</v>
      </c>
      <c r="P1856" s="8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100*E1859/D1859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8.0833333333333339</v>
      </c>
      <c r="P1864" s="8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0.45</v>
      </c>
      <c r="P1875" s="8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20.079999999999998</v>
      </c>
      <c r="P1882" s="8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172.68450000000001</v>
      </c>
      <c r="P1883" s="8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116.32786885245902</v>
      </c>
      <c r="P1887" s="8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111.16666666666667</v>
      </c>
      <c r="P1889" s="8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</v>
      </c>
      <c r="P1891" s="8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</v>
      </c>
      <c r="P1893" s="8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</v>
      </c>
      <c r="P1894" s="8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133.33333333333334</v>
      </c>
      <c r="P1901" s="8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1.732</v>
      </c>
      <c r="P1910" s="8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39.395294117647062</v>
      </c>
      <c r="P1912" s="8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100*E1923/D1923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240.8</v>
      </c>
      <c r="P1925" s="8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114.4</v>
      </c>
      <c r="P1926" s="8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103.33333333333333</v>
      </c>
      <c r="P1929" s="8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103.13725490196079</v>
      </c>
      <c r="P1930" s="8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123.62</v>
      </c>
      <c r="P1936" s="8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1705.25</v>
      </c>
      <c r="P1945" s="8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</v>
      </c>
      <c r="P1951" s="8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200.51866666666666</v>
      </c>
      <c r="P1952" s="8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198.47237142857142</v>
      </c>
      <c r="P1954" s="8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698.94799999999998</v>
      </c>
      <c r="P1956" s="8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294.03333333333336</v>
      </c>
      <c r="P1958" s="8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117.90285714285714</v>
      </c>
      <c r="P1962" s="8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1105.3812</v>
      </c>
      <c r="P1963" s="8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192.92500000000001</v>
      </c>
      <c r="P1964" s="8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126.88421052631578</v>
      </c>
      <c r="P1965" s="8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259.57748878923769</v>
      </c>
      <c r="P1966" s="8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</v>
      </c>
      <c r="P1968" s="8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256.83081313131311</v>
      </c>
      <c r="P1975" s="8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21.146666666666668</v>
      </c>
      <c r="P1986" s="8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100*E1987/D1987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</v>
      </c>
      <c r="P1993" s="8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</v>
      </c>
      <c r="P2000" s="8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</v>
      </c>
      <c r="P2004" s="8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</v>
      </c>
      <c r="P2007" s="8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320.053</v>
      </c>
      <c r="P2012" s="8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</v>
      </c>
      <c r="P2014" s="8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125.1024</v>
      </c>
      <c r="P2019" s="8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484.90974999999997</v>
      </c>
      <c r="P2021" s="8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</v>
      </c>
      <c r="P2024" s="8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201.15</v>
      </c>
      <c r="P2027" s="8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</v>
      </c>
      <c r="P2029" s="8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211.03642500000001</v>
      </c>
      <c r="P2037" s="8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131.66833333333332</v>
      </c>
      <c r="P2038" s="8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300.47640000000001</v>
      </c>
      <c r="P2039" s="8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</v>
      </c>
      <c r="P2048" s="8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100*E2051/D2051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</v>
      </c>
      <c r="P2052" s="8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107.92</v>
      </c>
      <c r="P2063" s="8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114.977</v>
      </c>
      <c r="P2064" s="8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148.05000000000001</v>
      </c>
      <c r="P2065" s="8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105.22387999999999</v>
      </c>
      <c r="P2070" s="8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128.40665999999999</v>
      </c>
      <c r="P2071" s="8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102.5</v>
      </c>
      <c r="P2076" s="8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</v>
      </c>
      <c r="P2079" s="8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131.20500000000001</v>
      </c>
      <c r="P2080" s="8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123.53333333333333</v>
      </c>
      <c r="P2087" s="8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100.7</v>
      </c>
      <c r="P2088" s="8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103.53333333333333</v>
      </c>
      <c r="P2089" s="8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115.51066666666667</v>
      </c>
      <c r="P2090" s="8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120.46777777777778</v>
      </c>
      <c r="P2093" s="8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101.66666666666667</v>
      </c>
      <c r="P2098" s="8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100.33333333333333</v>
      </c>
      <c r="P2100" s="8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107.04545454545455</v>
      </c>
      <c r="P2108" s="8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107.733</v>
      </c>
      <c r="P2109" s="8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</v>
      </c>
      <c r="P2110" s="8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</v>
      </c>
      <c r="P2112" s="8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100*E2115/D2115</f>
        <v>104.85714285714286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104.7</v>
      </c>
      <c r="P2116" s="8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225.66666666666666</v>
      </c>
      <c r="P2117" s="8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0.56799999999999995</v>
      </c>
      <c r="P2123" s="8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10.454545454545455</v>
      </c>
      <c r="P2126" s="8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</v>
      </c>
      <c r="P2127" s="8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0.16666666666666666</v>
      </c>
      <c r="P2130" s="8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11.8</v>
      </c>
      <c r="P2131" s="8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0.20238095238095238</v>
      </c>
      <c r="P2132" s="8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2.1129899999999999</v>
      </c>
      <c r="P2134" s="8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1.7333333333333334</v>
      </c>
      <c r="P2136" s="8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0.112</v>
      </c>
      <c r="P2142" s="8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1.7098591549295774</v>
      </c>
      <c r="P2146" s="8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0.81</v>
      </c>
      <c r="P2152" s="8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0.16666666666666666</v>
      </c>
      <c r="P2154" s="8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2.6660714285714286</v>
      </c>
      <c r="P2158" s="8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6.5900366666666663</v>
      </c>
      <c r="P2160" s="8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</v>
      </c>
      <c r="P2162" s="8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132.19999999999999</v>
      </c>
      <c r="P2165" s="8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138.63999999999999</v>
      </c>
      <c r="P2167" s="8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121.58161111111112</v>
      </c>
      <c r="P2170" s="8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100*E2179/D2179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138.63999999999999</v>
      </c>
      <c r="P2180" s="8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107.1842</v>
      </c>
      <c r="P2182" s="8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109.675</v>
      </c>
      <c r="P2188" s="8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184.61052631578949</v>
      </c>
      <c r="P2192" s="8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951.03110000000004</v>
      </c>
      <c r="P2199" s="8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132.89250000000001</v>
      </c>
      <c r="P2200" s="8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382.71818181818179</v>
      </c>
      <c r="P2203" s="8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114.38333333333334</v>
      </c>
      <c r="P2214" s="8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105.66666666666667</v>
      </c>
      <c r="P2218" s="8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101.5</v>
      </c>
      <c r="P2221" s="8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108.12</v>
      </c>
      <c r="P2223" s="8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</v>
      </c>
      <c r="P2225" s="8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</v>
      </c>
      <c r="P2226" s="8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108.46283333333335</v>
      </c>
      <c r="P2228" s="8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125.95294117647059</v>
      </c>
      <c r="P2232" s="8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</v>
      </c>
      <c r="P2233" s="8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332.04</v>
      </c>
      <c r="P2235" s="8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352.92777777777781</v>
      </c>
      <c r="P2239" s="8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100*E2243/D2243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975.11199999999997</v>
      </c>
      <c r="P2252" s="8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134.44929411764707</v>
      </c>
      <c r="P2253" s="8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</v>
      </c>
      <c r="P2270" s="8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283.08999999999997</v>
      </c>
      <c r="P2273" s="8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</v>
      </c>
      <c r="P2274" s="8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220.36</v>
      </c>
      <c r="P2275" s="8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105.81826105905427</v>
      </c>
      <c r="P2278" s="8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185.33333333333334</v>
      </c>
      <c r="P2284" s="8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100.85533333333333</v>
      </c>
      <c r="P2285" s="8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106.22116666666666</v>
      </c>
      <c r="P2286" s="8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121.36666666666666</v>
      </c>
      <c r="P2287" s="8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107.25050000000002</v>
      </c>
      <c r="P2294" s="8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146.08080000000001</v>
      </c>
      <c r="P2296" s="8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149.07142857142858</v>
      </c>
      <c r="P2298" s="8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105.07333333333334</v>
      </c>
      <c r="P2300" s="8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350.16666666666669</v>
      </c>
      <c r="P2301" s="8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100.70033333333333</v>
      </c>
      <c r="P2306" s="8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100*E2307/D2307</f>
        <v>101.22777777777777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106.67449999999999</v>
      </c>
      <c r="P2311" s="8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175.84039999999999</v>
      </c>
      <c r="P2315" s="8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</v>
      </c>
      <c r="P2317" s="8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121.06</v>
      </c>
      <c r="P2320" s="8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107.7</v>
      </c>
      <c r="P2321" s="8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3.1481481481481484</v>
      </c>
      <c r="P2324" s="8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</v>
      </c>
      <c r="P2330" s="8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105.92</v>
      </c>
      <c r="P2331" s="8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102.42285714285714</v>
      </c>
      <c r="P2332" s="8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101.14333333333333</v>
      </c>
      <c r="P2340" s="8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294.20800000000003</v>
      </c>
      <c r="P2341" s="8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105.7775</v>
      </c>
      <c r="P2342" s="8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</v>
      </c>
      <c r="P2361" s="8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28.571428571428573</v>
      </c>
      <c r="P2364" s="8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100*E2371/D2371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1.8193398957730167</v>
      </c>
      <c r="P2383" s="8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0.68400000000000005</v>
      </c>
      <c r="P2389" s="8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1.2513513513513514</v>
      </c>
      <c r="P2390" s="8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0.43333333333333335</v>
      </c>
      <c r="P2404" s="8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</v>
      </c>
      <c r="P2411" s="8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3.0666666666666669</v>
      </c>
      <c r="P2416" s="8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2.8571428571428571E-2</v>
      </c>
      <c r="P2427" s="8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</v>
      </c>
      <c r="P2432" s="8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1.4285714285714285E-2</v>
      </c>
      <c r="P2434" s="8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100*E2435/D2435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0.48959999999999998</v>
      </c>
      <c r="P2437" s="8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0.33333333333333331</v>
      </c>
      <c r="P2440" s="8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</v>
      </c>
      <c r="P2446" s="8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</v>
      </c>
      <c r="P2449" s="8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101.53353333333334</v>
      </c>
      <c r="P2452" s="8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100.84571428571428</v>
      </c>
      <c r="P2456" s="8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110.18</v>
      </c>
      <c r="P2460" s="8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110.70833333333333</v>
      </c>
      <c r="P2464" s="8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</v>
      </c>
      <c r="P2465" s="8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</v>
      </c>
      <c r="P2470" s="8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100.00360000000001</v>
      </c>
      <c r="P2476" s="8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104.72</v>
      </c>
      <c r="P2477" s="8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127.5</v>
      </c>
      <c r="P2480" s="8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113.72727272727273</v>
      </c>
      <c r="P2485" s="8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106.7</v>
      </c>
      <c r="P2490" s="8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121.4</v>
      </c>
      <c r="P2492" s="8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101.00533333333334</v>
      </c>
      <c r="P2496" s="8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127.53666666666666</v>
      </c>
      <c r="P2497" s="8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100*E2499/D2499</f>
        <v>112.77149999999999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</v>
      </c>
      <c r="P2500" s="8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</v>
      </c>
      <c r="P2516" s="8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112.95</v>
      </c>
      <c r="P2528" s="8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107.24975000000001</v>
      </c>
      <c r="P2530" s="8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103.77500000000001</v>
      </c>
      <c r="P2537" s="8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116</v>
      </c>
      <c r="P2538" s="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</v>
      </c>
      <c r="P2539" s="8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113.01761111111109</v>
      </c>
      <c r="P2540" s="8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103.57142857142857</v>
      </c>
      <c r="P2544" s="8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111.71428571428571</v>
      </c>
      <c r="P2548" s="8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100.84615384615384</v>
      </c>
      <c r="P2552" s="8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100*E2563/D2563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0.84285714285714286</v>
      </c>
      <c r="P2572" s="8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0.13850000000000001</v>
      </c>
      <c r="P2581" s="8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0.16666666666666666</v>
      </c>
      <c r="P2587" s="8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0.16666666666666666</v>
      </c>
      <c r="P2588" s="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3.8833333333333333</v>
      </c>
      <c r="P2590" s="8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1.7333333333333334</v>
      </c>
      <c r="P2593" s="8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0.16666666666666666</v>
      </c>
      <c r="P2594" s="8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12.166666666666666</v>
      </c>
      <c r="P2597" s="8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5.666666666666667</v>
      </c>
      <c r="P2599" s="8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326.09166666666664</v>
      </c>
      <c r="P2604" s="8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101.48571428571428</v>
      </c>
      <c r="P2605" s="8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</v>
      </c>
      <c r="P2607" s="8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188.4</v>
      </c>
      <c r="P2621" s="8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143.65230769230769</v>
      </c>
      <c r="P2622" s="8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114</v>
      </c>
      <c r="P2625" s="8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1379.420625</v>
      </c>
      <c r="P2626" s="8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100*E2627/D2627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</v>
      </c>
      <c r="P2628" s="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</v>
      </c>
      <c r="P2631" s="8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</v>
      </c>
      <c r="P2633" s="8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106.02150537634408</v>
      </c>
      <c r="P2636" s="8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105.66666666666667</v>
      </c>
      <c r="P2642" s="8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0.8833333333333333</v>
      </c>
      <c r="P2650" s="8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9.9199999999999997E-2</v>
      </c>
      <c r="P2651" s="8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5.0999999999999997E-2</v>
      </c>
      <c r="P2656" s="8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102.9</v>
      </c>
      <c r="P2663" s="8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</v>
      </c>
      <c r="P2664" s="8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123.14285714285714</v>
      </c>
      <c r="P2667" s="8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</v>
      </c>
      <c r="P2670" s="8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6.415860933964205</v>
      </c>
      <c r="P2672" s="8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62.84</v>
      </c>
      <c r="P2676" s="8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17.512820512820515</v>
      </c>
      <c r="P2679" s="8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28.3</v>
      </c>
      <c r="P2684" s="8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100*E2691/D2691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5.3846153846153849E-2</v>
      </c>
      <c r="P2693" s="8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34.409999999999997</v>
      </c>
      <c r="P2704" s="8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</v>
      </c>
      <c r="P2705" s="8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112.29714285714286</v>
      </c>
      <c r="P2708" s="8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</v>
      </c>
      <c r="P2712" s="8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100.71611253196932</v>
      </c>
      <c r="P2713" s="8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102.24133333333333</v>
      </c>
      <c r="P2715" s="8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119.98009999999999</v>
      </c>
      <c r="P2718" s="8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</v>
      </c>
      <c r="P2719" s="8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103.58333333333333</v>
      </c>
      <c r="P2720" s="8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108.83333333333333</v>
      </c>
      <c r="P2721" s="8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</v>
      </c>
      <c r="P2722" s="8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296.87520259319285</v>
      </c>
      <c r="P2726" s="8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</v>
      </c>
      <c r="P2729" s="8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201.82666666666665</v>
      </c>
      <c r="P2730" s="8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</v>
      </c>
      <c r="P2734" s="8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978.1346666666667</v>
      </c>
      <c r="P2737" s="8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246.06080000000003</v>
      </c>
      <c r="P2739" s="8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103.33333333333333</v>
      </c>
      <c r="P2742" s="8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</v>
      </c>
      <c r="P2743" s="8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</v>
      </c>
      <c r="P2748" s="8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</v>
      </c>
      <c r="P2749" s="8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1.1000000000000001</v>
      </c>
      <c r="P2751" s="8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11.458333333333334</v>
      </c>
      <c r="P2754" s="8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100*E2755/D2755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0.66666666666666663</v>
      </c>
      <c r="P2759" s="8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</v>
      </c>
      <c r="P2760" s="8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0.22842639593908629</v>
      </c>
      <c r="P2765" s="8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</v>
      </c>
      <c r="P2769" s="8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10.411250000000001</v>
      </c>
      <c r="P2772" s="8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14.25</v>
      </c>
      <c r="P2776" s="8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0.33333333333333331</v>
      </c>
      <c r="P2779" s="8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25.545454545454547</v>
      </c>
      <c r="P2780" s="8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104.68</v>
      </c>
      <c r="P2787" s="8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117.84</v>
      </c>
      <c r="P2788" s="8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102.5</v>
      </c>
      <c r="P2790" s="8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102.5</v>
      </c>
      <c r="P2793" s="8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</v>
      </c>
      <c r="P2794" s="8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102.64512499999999</v>
      </c>
      <c r="P2799" s="8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133.19999999999999</v>
      </c>
      <c r="P2803" s="8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115</v>
      </c>
      <c r="P2806" s="8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</v>
      </c>
      <c r="P2807" s="8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107.73333333333333</v>
      </c>
      <c r="P2816" s="8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100*E2819/D2819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</v>
      </c>
      <c r="P2821" s="8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116.92307692307692</v>
      </c>
      <c r="P2826" s="8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103.33333333333333</v>
      </c>
      <c r="P2827" s="8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107.75</v>
      </c>
      <c r="P2828" s="8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120.25</v>
      </c>
      <c r="P2829" s="8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114.7196</v>
      </c>
      <c r="P2834" s="8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120.25</v>
      </c>
      <c r="P2840" s="8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41.7</v>
      </c>
      <c r="P2856" s="8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</v>
      </c>
      <c r="P2861" s="8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0.9</v>
      </c>
      <c r="P2868" s="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3.5000000000000003E-2</v>
      </c>
      <c r="P2877" s="8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0.25892857142857145</v>
      </c>
      <c r="P2881" s="8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100*E2883/D2883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0.41111111111111109</v>
      </c>
      <c r="P2886" s="8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0.16666666666666666</v>
      </c>
      <c r="P2889" s="8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38.06666666666667</v>
      </c>
      <c r="P2891" s="8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20.833333333333332</v>
      </c>
      <c r="P2898" s="8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4.2133333333333329</v>
      </c>
      <c r="P2900" s="8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61.909090909090907</v>
      </c>
      <c r="P2902" s="8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0.78</v>
      </c>
      <c r="P2905" s="8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7.8378378378378377</v>
      </c>
      <c r="P2918" s="8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</v>
      </c>
      <c r="P2922" s="8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102.44597777777778</v>
      </c>
      <c r="P2927" s="8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</v>
      </c>
      <c r="P2932" s="8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105.09677419354838</v>
      </c>
      <c r="P2934" s="8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133.33333333333334</v>
      </c>
      <c r="P2939" s="8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</v>
      </c>
      <c r="P2942" s="8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20.425000000000001</v>
      </c>
      <c r="P2944" s="8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100*E2947/D2947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4.7999999999999996E-3</v>
      </c>
      <c r="P2950" s="8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2.1920000000000002</v>
      </c>
      <c r="P2953" s="8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1.8666666666666667</v>
      </c>
      <c r="P2959" s="8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</v>
      </c>
      <c r="P2967" s="8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</v>
      </c>
      <c r="P2968" s="8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100.15625</v>
      </c>
      <c r="P2973" s="8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</v>
      </c>
      <c r="P2974" s="8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109.16666666666667</v>
      </c>
      <c r="P2982" s="8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146.53957758620689</v>
      </c>
      <c r="P2985" s="8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121.65</v>
      </c>
      <c r="P2987" s="8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100.3</v>
      </c>
      <c r="P2995" s="8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457.74666666666667</v>
      </c>
      <c r="P2996" s="8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</v>
      </c>
      <c r="P2997" s="8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</v>
      </c>
      <c r="P2999" s="8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318.699889104519</v>
      </c>
      <c r="P3003" s="8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107.75</v>
      </c>
      <c r="P3008" s="8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100*E3011/D3011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123.66666666666667</v>
      </c>
      <c r="P3013" s="8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117.125</v>
      </c>
      <c r="P3014" s="8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102.61176470588235</v>
      </c>
      <c r="P3018" s="8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105.84090909090909</v>
      </c>
      <c r="P3019" s="8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121.23333333333333</v>
      </c>
      <c r="P3021" s="8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100.57142857142857</v>
      </c>
      <c r="P3022" s="8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168.02</v>
      </c>
      <c r="P3030" s="8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106.68571428571428</v>
      </c>
      <c r="P3032" s="8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112.536</v>
      </c>
      <c r="P3036" s="8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</v>
      </c>
      <c r="P3037" s="8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</v>
      </c>
      <c r="P3039" s="8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100.5</v>
      </c>
      <c r="P3040" s="8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108.7139</v>
      </c>
      <c r="P3041" s="8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110.00666666666666</v>
      </c>
      <c r="P3045" s="8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3.0066666666666668</v>
      </c>
      <c r="P3061" s="8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7.0000000000000007E-2</v>
      </c>
      <c r="P3070" s="8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14.1</v>
      </c>
      <c r="P3071" s="8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100*E3075/D3075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8.7999999999999995E-2</v>
      </c>
      <c r="P3076" s="8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0.84173998587352461</v>
      </c>
      <c r="P3081" s="8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1.8800000000000001E-2</v>
      </c>
      <c r="P3082" s="8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0.28000000000000003</v>
      </c>
      <c r="P3085" s="8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</v>
      </c>
      <c r="P3093" s="8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</v>
      </c>
      <c r="P3094" s="8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17.149999999999999</v>
      </c>
      <c r="P3099" s="8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</v>
      </c>
      <c r="P3101" s="8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4.0999999999999996</v>
      </c>
      <c r="P3108" s="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</v>
      </c>
      <c r="P3113" s="8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0.66666666666666663</v>
      </c>
      <c r="P3123" s="8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58.291457286432163</v>
      </c>
      <c r="P3124" s="8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100*E3139/D3139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117.52500000000001</v>
      </c>
      <c r="P3149" s="8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131.16666666666666</v>
      </c>
      <c r="P3150" s="8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335.58333333333331</v>
      </c>
      <c r="P3155" s="8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112.92857142857143</v>
      </c>
      <c r="P3156" s="8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114</v>
      </c>
      <c r="P3160" s="8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101.53333333333333</v>
      </c>
      <c r="P3162" s="8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116.16666666666667</v>
      </c>
      <c r="P3169" s="8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103.0125</v>
      </c>
      <c r="P3171" s="8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108.81428571428572</v>
      </c>
      <c r="P3173" s="8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115</v>
      </c>
      <c r="P3174" s="8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109.56</v>
      </c>
      <c r="P3177" s="8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114.84210526315789</v>
      </c>
      <c r="P3178" s="8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117.4</v>
      </c>
      <c r="P3179" s="8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171.73333333333332</v>
      </c>
      <c r="P3180" s="8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114.16238095238096</v>
      </c>
      <c r="P3181" s="8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</v>
      </c>
      <c r="P3183" s="8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</v>
      </c>
      <c r="P3185" s="8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</v>
      </c>
      <c r="P3188" s="8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12.327272727272728</v>
      </c>
      <c r="P3191" s="8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59.142857142857146</v>
      </c>
      <c r="P3197" s="8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</v>
      </c>
      <c r="P3199" s="8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100*E3203/D3203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46.363636363636367</v>
      </c>
      <c r="P3209" s="8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103.5</v>
      </c>
      <c r="P3210" s="8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119.74347826086957</v>
      </c>
      <c r="P3213" s="8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100.11666666666666</v>
      </c>
      <c r="P3215" s="8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100.35142857142857</v>
      </c>
      <c r="P3217" s="8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</v>
      </c>
      <c r="P3221" s="8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103.425</v>
      </c>
      <c r="P3223" s="8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</v>
      </c>
      <c r="P3227" s="8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107.86499999999999</v>
      </c>
      <c r="P3231" s="8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131.19999999999999</v>
      </c>
      <c r="P3234" s="8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100.78754285714285</v>
      </c>
      <c r="P3239" s="8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100.56666666666666</v>
      </c>
      <c r="P3242" s="8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115.30588235294118</v>
      </c>
      <c r="P3243" s="8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</v>
      </c>
      <c r="P3248" s="8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100.79166666666667</v>
      </c>
      <c r="P3250" s="8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104.92727272727272</v>
      </c>
      <c r="P3251" s="8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101.55200000000001</v>
      </c>
      <c r="P3252" s="8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127.82222222222222</v>
      </c>
      <c r="P3254" s="8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</v>
      </c>
      <c r="P3255" s="8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106.29949999999998</v>
      </c>
      <c r="P3259" s="8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</v>
      </c>
      <c r="P3262" s="8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100.45454545454545</v>
      </c>
      <c r="P3263" s="8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100*E3267/D3267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101.5</v>
      </c>
      <c r="P3271" s="8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101.66666666666667</v>
      </c>
      <c r="P3272" s="8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101.3225806451613</v>
      </c>
      <c r="P3276" s="8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116.84444444444445</v>
      </c>
      <c r="P3278" s="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</v>
      </c>
      <c r="P3279" s="8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102.64677419354838</v>
      </c>
      <c r="P3284" s="8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</v>
      </c>
      <c r="P3285" s="8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100.2649</v>
      </c>
      <c r="P3290" s="8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</v>
      </c>
      <c r="P3291" s="8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114</v>
      </c>
      <c r="P3293" s="8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100.07272727272728</v>
      </c>
      <c r="P3299" s="8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116.2</v>
      </c>
      <c r="P3301" s="8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103.39285714285714</v>
      </c>
      <c r="P3304" s="8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104.51666666666667</v>
      </c>
      <c r="P3306" s="8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106.68</v>
      </c>
      <c r="P3309" s="8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159.42857142857142</v>
      </c>
      <c r="P3311" s="8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100.04</v>
      </c>
      <c r="P3314" s="8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</v>
      </c>
      <c r="P3315" s="8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</v>
      </c>
      <c r="P3317" s="8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125.9</v>
      </c>
      <c r="P3325" s="8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101.66666666666667</v>
      </c>
      <c r="P3326" s="8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100*E3331/D3331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104.57142857142857</v>
      </c>
      <c r="P3335" s="8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</v>
      </c>
      <c r="P3337" s="8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</v>
      </c>
      <c r="P3341" s="8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101.66666666666667</v>
      </c>
      <c r="P3344" s="8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</v>
      </c>
      <c r="P3348" s="8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119.45</v>
      </c>
      <c r="P3349" s="8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</v>
      </c>
      <c r="P3360" s="8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101.37777777777778</v>
      </c>
      <c r="P3362" s="8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</v>
      </c>
      <c r="P3363" s="8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</v>
      </c>
      <c r="P3364" s="8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105.93333333333334</v>
      </c>
      <c r="P3366" s="8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</v>
      </c>
      <c r="P3370" s="8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103.9</v>
      </c>
      <c r="P3371" s="8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103.5</v>
      </c>
      <c r="P3374" s="8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106.57142857142857</v>
      </c>
      <c r="P3376" s="8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100.0125</v>
      </c>
      <c r="P3378" s="8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103.65</v>
      </c>
      <c r="P3381" s="8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100.74285714285715</v>
      </c>
      <c r="P3384" s="8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111.71428571428571</v>
      </c>
      <c r="P3385" s="8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</v>
      </c>
      <c r="P3386" s="8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116.86666666666666</v>
      </c>
      <c r="P3389" s="8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100*E3395/D3395</f>
        <v>105.8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142.36363636363637</v>
      </c>
      <c r="P3396" s="8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</v>
      </c>
      <c r="P3399" s="8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111.075</v>
      </c>
      <c r="P3400" s="8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</v>
      </c>
      <c r="P3401" s="8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109.76666666666667</v>
      </c>
      <c r="P3404" s="8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137.57142857142858</v>
      </c>
      <c r="P3407" s="8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</v>
      </c>
      <c r="P3408" s="8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103.56666666666666</v>
      </c>
      <c r="P3413" s="8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103.5</v>
      </c>
      <c r="P3416" s="8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103.58333333333333</v>
      </c>
      <c r="P3426" s="8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102.97033333333333</v>
      </c>
      <c r="P3427" s="8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108.13333333333334</v>
      </c>
      <c r="P3428" s="8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</v>
      </c>
      <c r="P3430" s="8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108.54949999999998</v>
      </c>
      <c r="P3432" s="8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</v>
      </c>
      <c r="P3436" s="8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</v>
      </c>
      <c r="P3437" s="8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105.9</v>
      </c>
      <c r="P3438" s="8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</v>
      </c>
      <c r="P3443" s="8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</v>
      </c>
      <c r="P3449" s="8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109.76190476190476</v>
      </c>
      <c r="P3450" s="8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101.23076923076923</v>
      </c>
      <c r="P3453" s="8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100.65</v>
      </c>
      <c r="P3457" s="8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100*E3459/D3459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</v>
      </c>
      <c r="P3465" s="8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</v>
      </c>
      <c r="P3480" s="8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142.66666666666666</v>
      </c>
      <c r="P3482" s="8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</v>
      </c>
      <c r="P3486" s="8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155.19999999999999</v>
      </c>
      <c r="P3488" s="8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</v>
      </c>
      <c r="P3489" s="8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127.5</v>
      </c>
      <c r="P3492" s="8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158.19999999999999</v>
      </c>
      <c r="P3493" s="8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100.66666666666667</v>
      </c>
      <c r="P3503" s="8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107.56</v>
      </c>
      <c r="P3505" s="8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101.5</v>
      </c>
      <c r="P3508" s="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</v>
      </c>
      <c r="P3516" s="8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102.66666666666667</v>
      </c>
      <c r="P3517" s="8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110.04600000000001</v>
      </c>
      <c r="P3520" s="8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</v>
      </c>
      <c r="P3521" s="8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100*E3523/D3523</f>
        <v>169.42857142857142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101.15151515151516</v>
      </c>
      <c r="P3530" s="8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118.95833333333333</v>
      </c>
      <c r="P3534" s="8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156.19999999999999</v>
      </c>
      <c r="P3536" s="8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104.66666666666667</v>
      </c>
      <c r="P3545" s="8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114.40928571428572</v>
      </c>
      <c r="P3549" s="8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</v>
      </c>
      <c r="P3552" s="8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106.27272727272727</v>
      </c>
      <c r="P3555" s="8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113.4222</v>
      </c>
      <c r="P3556" s="8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100.45454545454545</v>
      </c>
      <c r="P3558" s="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100.036</v>
      </c>
      <c r="P3559" s="8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103.5</v>
      </c>
      <c r="P3561" s="8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</v>
      </c>
      <c r="P3562" s="8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105.49000000000001</v>
      </c>
      <c r="P3565" s="8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100.5</v>
      </c>
      <c r="P3566" s="8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130.55555555555554</v>
      </c>
      <c r="P3567" s="8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</v>
      </c>
      <c r="P3568" s="8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</v>
      </c>
      <c r="P3569" s="8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</v>
      </c>
      <c r="P3570" s="8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100.48</v>
      </c>
      <c r="P3571" s="8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</v>
      </c>
      <c r="P3577" s="8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100*E3587/D3587</f>
        <v>119.11764705882354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109.42666666666666</v>
      </c>
      <c r="P3588" s="8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100.5</v>
      </c>
      <c r="P3590" s="8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127.5</v>
      </c>
      <c r="P3591" s="8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100.06</v>
      </c>
      <c r="P3592" s="8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125.9375</v>
      </c>
      <c r="P3596" s="8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</v>
      </c>
      <c r="P3599" s="8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</v>
      </c>
      <c r="P3603" s="8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170.66666666666666</v>
      </c>
      <c r="P3605" s="8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112.83333333333333</v>
      </c>
      <c r="P3606" s="8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130.26666666666668</v>
      </c>
      <c r="P3608" s="8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105.45454545454545</v>
      </c>
      <c r="P3609" s="8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</v>
      </c>
      <c r="P3617" s="8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113</v>
      </c>
      <c r="P3621" s="8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109.73333333333333</v>
      </c>
      <c r="P3623" s="8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104.93333333333334</v>
      </c>
      <c r="P3626" s="8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102.66666666666667</v>
      </c>
      <c r="P3627" s="8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</v>
      </c>
      <c r="P3628" s="8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2.0000000000000001E-4</v>
      </c>
      <c r="P3631" s="8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51.023391812865498</v>
      </c>
      <c r="P3633" s="8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30.866666666666667</v>
      </c>
      <c r="P3639" s="8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100*E3651/D3651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250.66666666666666</v>
      </c>
      <c r="P3654" s="8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100.5</v>
      </c>
      <c r="P3655" s="8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</v>
      </c>
      <c r="P3658" s="8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100.66666666666667</v>
      </c>
      <c r="P3660" s="8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</v>
      </c>
      <c r="P3663" s="8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</v>
      </c>
      <c r="P3664" s="8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103.17033333333333</v>
      </c>
      <c r="P3669" s="8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103.5</v>
      </c>
      <c r="P3670" s="8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101.53333333333333</v>
      </c>
      <c r="P3674" s="8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102.5</v>
      </c>
      <c r="P3680" s="8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105.7</v>
      </c>
      <c r="P3687" s="8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101.42857142857143</v>
      </c>
      <c r="P3688" s="8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109.16666666666667</v>
      </c>
      <c r="P3690" s="8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</v>
      </c>
      <c r="P3693" s="8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100.33333333333333</v>
      </c>
      <c r="P3703" s="8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109.16666666666667</v>
      </c>
      <c r="P3704" s="8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123.42857142857143</v>
      </c>
      <c r="P3705" s="8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103.46657233816767</v>
      </c>
      <c r="P3707" s="8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121.33333333333333</v>
      </c>
      <c r="P3708" s="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114</v>
      </c>
      <c r="P3713" s="8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153.73333333333332</v>
      </c>
      <c r="P3714" s="8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100*E3715/D3715</f>
        <v>101.5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</v>
      </c>
      <c r="P3716" s="8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102.57142857142857</v>
      </c>
      <c r="P3717" s="8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</v>
      </c>
      <c r="P3724" s="8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338.70588235294116</v>
      </c>
      <c r="P3728" s="8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28.466666666666665</v>
      </c>
      <c r="P3736" s="8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0.66666666666666663</v>
      </c>
      <c r="P3738" s="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100.45</v>
      </c>
      <c r="P3752" s="8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113</v>
      </c>
      <c r="P3754" s="8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102.33333333333333</v>
      </c>
      <c r="P3760" s="8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110.24425000000001</v>
      </c>
      <c r="P3761" s="8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101.01540000000001</v>
      </c>
      <c r="P3762" s="8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102.65009999999999</v>
      </c>
      <c r="P3768" s="8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100*E3779/D3779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115</v>
      </c>
      <c r="P3786" s="8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110.96666666666667</v>
      </c>
      <c r="P3788" s="8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0.66666666666666663</v>
      </c>
      <c r="P3790" s="8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0.28000000000000003</v>
      </c>
      <c r="P3794" s="8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59.657142857142858</v>
      </c>
      <c r="P3795" s="8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89.666666666666671</v>
      </c>
      <c r="P3799" s="8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1.4642857142857142</v>
      </c>
      <c r="P3800" s="8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4.0045454545454549</v>
      </c>
      <c r="P3802" s="8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19.649999999999999</v>
      </c>
      <c r="P3805" s="8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30.333333333333332</v>
      </c>
      <c r="P3809" s="8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228</v>
      </c>
      <c r="P3820" s="8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</v>
      </c>
      <c r="P3824" s="8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106.02200000000001</v>
      </c>
      <c r="P3833" s="8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104.66666666666667</v>
      </c>
      <c r="P3834" s="8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100*E3843/D3843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41.489795918367349</v>
      </c>
      <c r="P3846" s="8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0.55000000000000004</v>
      </c>
      <c r="P3868" s="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2.6666666666666665</v>
      </c>
      <c r="P3873" s="8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52.794871794871796</v>
      </c>
      <c r="P3878" s="8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4.9640000000000004</v>
      </c>
      <c r="P3879" s="8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13.066666666666666</v>
      </c>
      <c r="P3882" s="8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</v>
      </c>
      <c r="P3889" s="8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1.4750000000000001</v>
      </c>
      <c r="P3891" s="8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3.4666666666666668</v>
      </c>
      <c r="P3896" s="8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17.600000000000001</v>
      </c>
      <c r="P3899" s="8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100*E3907/D3907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15.3</v>
      </c>
      <c r="P3909" s="8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8.6666666666666661</v>
      </c>
      <c r="P3910" s="8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0.22500000000000001</v>
      </c>
      <c r="P3911" s="8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0.33333333333333331</v>
      </c>
      <c r="P3917" s="8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1.8</v>
      </c>
      <c r="P3921" s="8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</v>
      </c>
      <c r="P3930" s="8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86.135181975736572</v>
      </c>
      <c r="P3939" s="8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3.3666666666666667</v>
      </c>
      <c r="P3949" s="8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</v>
      </c>
      <c r="P3951" s="8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24.333333333333332</v>
      </c>
      <c r="P3961" s="8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3.2142857142857144</v>
      </c>
      <c r="P3964" s="8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14.25</v>
      </c>
      <c r="P3967" s="8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100*E3971/D3971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0.97142857142857142</v>
      </c>
      <c r="P3973" s="8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21.1</v>
      </c>
      <c r="P3974" s="8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78.099999999999994</v>
      </c>
      <c r="P3975" s="8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</v>
      </c>
      <c r="P3979" s="8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</v>
      </c>
      <c r="P3986" s="8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57.2</v>
      </c>
      <c r="P4000" s="8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</v>
      </c>
      <c r="P4004" s="8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1.3333333333333333</v>
      </c>
      <c r="P4007" s="8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1.4285714285714285E-2</v>
      </c>
      <c r="P4017" s="8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</v>
      </c>
      <c r="P4018" s="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8.6666666666666661</v>
      </c>
      <c r="P4020" s="8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0.82857142857142863</v>
      </c>
      <c r="P4021" s="8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16.666666666666668</v>
      </c>
      <c r="P4022" s="8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69.561111111111117</v>
      </c>
      <c r="P4024" s="8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</v>
      </c>
      <c r="P4030" s="8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100*E4035/D4035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1.4814814814814814</v>
      </c>
      <c r="P4036" s="8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2.2000000000000002</v>
      </c>
      <c r="P4049" s="8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37.533333333333331</v>
      </c>
      <c r="P4054" s="8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0.16666666666666666</v>
      </c>
      <c r="P4068" s="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1.0000000000000002</v>
      </c>
      <c r="P4070" s="8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28.8</v>
      </c>
      <c r="P4077" s="8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0.16666666666666666</v>
      </c>
      <c r="P4081" s="8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0.33333333333333331</v>
      </c>
      <c r="P4086" s="8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2.6666666666666665</v>
      </c>
      <c r="P4097" s="8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100*E4099/D4099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</v>
      </c>
      <c r="P4104" s="8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6.9696969696969697</v>
      </c>
      <c r="P4107" s="8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2.0499999999999998</v>
      </c>
      <c r="P4109" s="8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C791-F2D4-4C86-8814-E3E7BB0046C4}">
  <sheetPr codeName="Sheet5"/>
  <dimension ref="A1:I13"/>
  <sheetViews>
    <sheetView workbookViewId="0">
      <selection activeCell="F13" sqref="F13"/>
    </sheetView>
  </sheetViews>
  <sheetFormatPr defaultRowHeight="14.4" x14ac:dyDescent="0.3"/>
  <cols>
    <col min="1" max="1" width="38.33203125" customWidth="1"/>
    <col min="2" max="2" width="11.109375" customWidth="1"/>
    <col min="6" max="6" width="12.6640625" customWidth="1"/>
    <col min="7" max="7" width="11.44140625" customWidth="1"/>
    <col min="8" max="8" width="11.21875" customWidth="1"/>
  </cols>
  <sheetData>
    <row r="1" spans="1:9" ht="28.8" x14ac:dyDescent="0.3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  <c r="I1" s="3"/>
    </row>
    <row r="2" spans="1:9" x14ac:dyDescent="0.3">
      <c r="A2" t="s">
        <v>8388</v>
      </c>
      <c r="B2" s="3">
        <f>COUNTIFS(Sheet1!$F$2:$F$4115,"successful",Sheet1!$D$2:$D$4115,"&lt;1000")</f>
        <v>322</v>
      </c>
      <c r="C2" s="3">
        <f>COUNTIFS(Sheet1!$F$2:$F$4115,"FAILED",Sheet1!$D$2:$D$4115,"&lt;1000")</f>
        <v>113</v>
      </c>
      <c r="D2" s="3">
        <f>COUNTIFS(Sheet1!$F$2:$F$4115,"canceled",Sheet1!$D$2:$D$4115,"&lt;1000")</f>
        <v>18</v>
      </c>
      <c r="E2" s="3">
        <f>SUM(B2,C2,D2)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I2" s="3"/>
    </row>
    <row r="3" spans="1:9" x14ac:dyDescent="0.3">
      <c r="A3" t="s">
        <v>8389</v>
      </c>
      <c r="B3" s="3">
        <f>COUNTIFS(Sheet1!$F$2:$F$4115,"successful",Sheet1!$D$2:$D$4115,"&gt;=1000",Sheet1!$D$2:$D$4115,"&lt;=4999")</f>
        <v>932</v>
      </c>
      <c r="C3" s="3">
        <f>COUNTIFS(Sheet1!$F$2:$F$4115,"FAILED",Sheet1!$D$2:$D$4115,"&gt;=1000",Sheet1!$D$2:$D$4115,"&lt;=4999")</f>
        <v>420</v>
      </c>
      <c r="D3" s="3">
        <f>COUNTIFS(Sheet1!$F$2:$F$4115,"canceled",Sheet1!$D$2:$D$4115,"&gt;=1000",Sheet1!$D$2:$D$4115,"&lt;=4999")</f>
        <v>60</v>
      </c>
      <c r="E3" s="3">
        <f t="shared" ref="E3:E12" si="0">SUM(B3,C3,D3)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9" x14ac:dyDescent="0.3">
      <c r="A4" t="s">
        <v>8390</v>
      </c>
      <c r="B4" s="3">
        <f>COUNTIFS(Sheet1!$F$2:$F$4115,"successful",Sheet1!$D$2:$D$4115,"&gt;=5000",Sheet1!$D$2:$D$4115,"&lt;=9999")</f>
        <v>381</v>
      </c>
      <c r="C4" s="3">
        <f>COUNTIFS(Sheet1!$F$2:$F$4115,"FAILED",Sheet1!$D$2:$D$4115,"&gt;=5000",Sheet1!$D$2:$D$4115,"&lt;=9999")</f>
        <v>283</v>
      </c>
      <c r="D4" s="3">
        <f>COUNTIFS(Sheet1!$F$2:$F$4115,"canceled",Sheet1!$D$2:$D$4115,"&gt;=5000",Sheet1!$D$2:$D$4115,"&lt;=9999")</f>
        <v>52</v>
      </c>
      <c r="E4" s="3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9" x14ac:dyDescent="0.3">
      <c r="A5" t="s">
        <v>8391</v>
      </c>
      <c r="B5" s="3">
        <f>COUNTIFS(Sheet1!$F$2:$F$4115,"successful",Sheet1!$D$2:$D$4115,"&gt;=10000",Sheet1!$D$2:$D$4115,"&lt;=14999")</f>
        <v>168</v>
      </c>
      <c r="C5" s="3">
        <f>COUNTIFS(Sheet1!$F$2:$F$4115,"FAILED",Sheet1!$D$2:$D$4115,"&gt;=10000",Sheet1!$D$2:$D$4115,"&lt;=14999")</f>
        <v>144</v>
      </c>
      <c r="D5" s="3">
        <f>COUNTIFS(Sheet1!$F$2:$F$4115,"canceled",Sheet1!$D$2:$D$4115,"&gt;=10000",Sheet1!$D$2:$D$4115,"&lt;=14999")</f>
        <v>40</v>
      </c>
      <c r="E5" s="3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9" x14ac:dyDescent="0.3">
      <c r="A6" t="s">
        <v>8392</v>
      </c>
      <c r="B6" s="3">
        <f>COUNTIFS(Sheet1!$F$2:$F$4115,"successful",Sheet1!$D$2:$D$4115,"&gt;=15000",Sheet1!$D$2:$D$4115,"&lt;=19999")</f>
        <v>94</v>
      </c>
      <c r="C6" s="3">
        <f>COUNTIFS(Sheet1!$F$2:$F$4115,"FAILED",Sheet1!$D$2:$D$4115,"&gt;=15000",Sheet1!$D$2:$D$4115,"&lt;=19999")</f>
        <v>90</v>
      </c>
      <c r="D6" s="3">
        <f>COUNTIFS(Sheet1!$F$2:$F$4115,"canceled",Sheet1!$D$2:$D$4115,"&gt;=15000",Sheet1!$D$2:$D$4115,"&lt;=19999")</f>
        <v>17</v>
      </c>
      <c r="E6" s="3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9" x14ac:dyDescent="0.3">
      <c r="A7" t="s">
        <v>8393</v>
      </c>
      <c r="B7" s="3">
        <f>COUNTIFS(Sheet1!$F$2:$F$4115,"successful",Sheet1!$D$2:$D$4115,"&gt;=20000",Sheet1!$D$2:$D$4115,"&lt;=24999")</f>
        <v>62</v>
      </c>
      <c r="C7" s="3">
        <f>COUNTIFS(Sheet1!$F$2:$F$4115,"FAILED",Sheet1!$D$2:$D$4115,"&gt;=20000",Sheet1!$D$2:$D$4115,"&lt;=24999")</f>
        <v>72</v>
      </c>
      <c r="D7" s="3">
        <f>COUNTIFS(Sheet1!$F$2:$F$4115,"canceled",Sheet1!$D$2:$D$4115,"&gt;=20000",Sheet1!$D$2:$D$4115,"&lt;=24999")</f>
        <v>14</v>
      </c>
      <c r="E7" s="3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9" x14ac:dyDescent="0.3">
      <c r="A8" t="s">
        <v>8394</v>
      </c>
      <c r="B8" s="3">
        <f>COUNTIFS(Sheet1!$F$2:$F$4115,"successful",Sheet1!$D$2:$D$4115,"&gt;=25000",Sheet1!$D$2:$D$4115,"&lt;=29999")</f>
        <v>55</v>
      </c>
      <c r="C8" s="3">
        <f>COUNTIFS(Sheet1!$F$2:$F$4115,"FAILED",Sheet1!$D$2:$D$4115,"&gt;=25000",Sheet1!$D$2:$D$4115,"&lt;=29999")</f>
        <v>64</v>
      </c>
      <c r="D8" s="3">
        <f>COUNTIFS(Sheet1!$F$2:$F$4115,"canceled",Sheet1!$D$2:$D$4115,"&gt;=25000",Sheet1!$D$2:$D$4115,"&lt;=29999")</f>
        <v>18</v>
      </c>
      <c r="E8" s="3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9" x14ac:dyDescent="0.3">
      <c r="A9" t="s">
        <v>8395</v>
      </c>
      <c r="B9" s="3">
        <f>COUNTIFS(Sheet1!$F$2:$F$4115,"successful",Sheet1!$D$2:$D$4115,"&gt;=30000",Sheet1!$D$2:$D$4115,"&lt;=34999")</f>
        <v>32</v>
      </c>
      <c r="C9" s="3">
        <f>COUNTIFS(Sheet1!$F$2:$F$4115,"FAILED",Sheet1!$D$2:$D$4115,"&gt;=30000",Sheet1!$D$2:$D$4115,"&lt;=34999")</f>
        <v>37</v>
      </c>
      <c r="D9" s="3">
        <f>COUNTIFS(Sheet1!$F$2:$F$4115,"canceled",Sheet1!$D$2:$D$4115,"&gt;=30000",Sheet1!$D$2:$D$4115,"&lt;=34999")</f>
        <v>13</v>
      </c>
      <c r="E9" s="3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9" x14ac:dyDescent="0.3">
      <c r="A10" t="s">
        <v>8396</v>
      </c>
      <c r="B10" s="3">
        <f>COUNTIFS(Sheet1!$F$2:$F$4115,"successful",Sheet1!$D$2:$D$4115,"&gt;=35000",Sheet1!$D$2:$D$4115,"&lt;=39999")</f>
        <v>26</v>
      </c>
      <c r="C10" s="3">
        <f>COUNTIFS(Sheet1!$F$2:$F$4115,"FAILED",Sheet1!$D$2:$D$4115,"&gt;=35000",Sheet1!$D$2:$D$4115,"&lt;=39999")</f>
        <v>22</v>
      </c>
      <c r="D10" s="3">
        <f>COUNTIFS(Sheet1!$F$2:$F$4115,"canceled",Sheet1!$D$2:$D$4115,"&gt;=35000",Sheet1!$D$2:$D$4115,"&lt;=39999")</f>
        <v>7</v>
      </c>
      <c r="E10" s="3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9" x14ac:dyDescent="0.3">
      <c r="A11" t="s">
        <v>8397</v>
      </c>
      <c r="B11" s="3">
        <f>COUNTIFS(Sheet1!$F$2:$F$4115,"successful",Sheet1!$D$2:$D$4115,"&gt;=40000",Sheet1!$D$2:$D$4115,"&lt;=44999")</f>
        <v>21</v>
      </c>
      <c r="C11" s="3">
        <f>COUNTIFS(Sheet1!$F$2:$F$4115,"FAILED",Sheet1!$D$2:$D$4115,"&gt;=40000",Sheet1!$D$2:$D$4115,"&lt;=44999")</f>
        <v>16</v>
      </c>
      <c r="D11" s="3">
        <f>COUNTIFS(Sheet1!$F$2:$F$4115,"canceled",Sheet1!$D$2:$D$4115,"&gt;=40000",Sheet1!$D$2:$D$4115,"&lt;=44999")</f>
        <v>6</v>
      </c>
      <c r="E11" s="3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9" x14ac:dyDescent="0.3">
      <c r="A12" t="s">
        <v>8398</v>
      </c>
      <c r="B12" s="3">
        <f>COUNTIFS(Sheet1!$F$2:$F$4115,"successful",Sheet1!$D$2:$D$4115,"&gt;=45000",Sheet1!$D$2:$D$4115,"&lt;=49999")</f>
        <v>6</v>
      </c>
      <c r="C12" s="3">
        <f>COUNTIFS(Sheet1!$F$2:$F$4115,"FAILED",Sheet1!$D$2:$D$4115,"&gt;=45000",Sheet1!$D$2:$D$4115,"&lt;=49999")</f>
        <v>11</v>
      </c>
      <c r="D12" s="3">
        <f>COUNTIFS(Sheet1!$F$2:$F$4115,"canceled",Sheet1!$D$2:$D$4115,"&gt;=45000",Sheet1!$D$2:$D$4115,"&lt;=49999")</f>
        <v>4</v>
      </c>
      <c r="E12" s="3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9" x14ac:dyDescent="0.3">
      <c r="A13" t="s">
        <v>8399</v>
      </c>
      <c r="B13" s="3">
        <f>COUNTIFS(Sheet1!$F$2:$F$4115,"successful",Sheet1!$D$2:$D$4115,"&gt;=50000")</f>
        <v>86</v>
      </c>
      <c r="C13" s="3">
        <f>COUNTIFS(Sheet1!$F$2:$F$4115,"FAILED",Sheet1!$D$2:$D$4115,"&gt;=50000")</f>
        <v>258</v>
      </c>
      <c r="D13" s="3">
        <f>COUNTIFS(Sheet1!$F$2:$F$4115,"canceled",Sheet1!$D$2:$D$4115,"&gt;=50000")</f>
        <v>100</v>
      </c>
      <c r="E13" s="3">
        <f>SUM(B13,C13,D13)</f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2021-08-10T09:03:40Z</dcterms:modified>
</cp:coreProperties>
</file>