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0.长江经济带城市群城际货运网络研究\000000毕业论文\13.Discrete Dynamics in Nature and Society\12.2 校对\Date\"/>
    </mc:Choice>
  </mc:AlternateContent>
  <xr:revisionPtr revIDLastSave="0" documentId="13_ncr:1_{11801EAA-5912-4FB6-9190-8DDA955363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unity Analysis（2014）" sheetId="1" r:id="rId1"/>
    <sheet name="Community Analysis（2018）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" l="1"/>
  <c r="D40" i="2"/>
  <c r="C45" i="2" s="1"/>
  <c r="C36" i="2"/>
  <c r="D35" i="2"/>
  <c r="D34" i="2"/>
  <c r="C37" i="2" s="1"/>
  <c r="C32" i="2"/>
  <c r="D23" i="2" s="1"/>
  <c r="D25" i="2"/>
  <c r="D24" i="2"/>
  <c r="C21" i="2"/>
  <c r="D15" i="2"/>
  <c r="D13" i="2"/>
  <c r="D12" i="2"/>
  <c r="C10" i="2"/>
  <c r="D8" i="2" s="1"/>
  <c r="C5" i="2"/>
  <c r="D4" i="2"/>
  <c r="D3" i="2"/>
  <c r="D2" i="2"/>
  <c r="C33" i="2" l="1"/>
  <c r="D9" i="2"/>
  <c r="C6" i="2"/>
  <c r="C22" i="2"/>
  <c r="D7" i="2"/>
  <c r="C11" i="2" s="1"/>
  <c r="C31" i="1" l="1"/>
  <c r="C26" i="1"/>
  <c r="C15" i="1"/>
  <c r="D10" i="1" s="1"/>
  <c r="C46" i="1" l="1"/>
  <c r="C45" i="1"/>
  <c r="C39" i="1"/>
  <c r="D36" i="1" s="1"/>
  <c r="C35" i="1"/>
  <c r="C34" i="1"/>
  <c r="C30" i="1"/>
  <c r="C25" i="1"/>
  <c r="C6" i="1"/>
  <c r="D2" i="1" s="1"/>
  <c r="D37" i="1" l="1"/>
  <c r="D38" i="1"/>
  <c r="C40" i="1" s="1"/>
  <c r="D3" i="1"/>
  <c r="D4" i="1"/>
  <c r="D11" i="1"/>
  <c r="D8" i="1"/>
  <c r="D12" i="1"/>
  <c r="D5" i="1"/>
  <c r="D9" i="1"/>
  <c r="D13" i="1"/>
  <c r="C7" i="1" l="1"/>
</calcChain>
</file>

<file path=xl/sharedStrings.xml><?xml version="1.0" encoding="utf-8"?>
<sst xmlns="http://schemas.openxmlformats.org/spreadsheetml/2006/main" count="101" uniqueCount="38">
  <si>
    <t>density matrix</t>
  </si>
  <si>
    <t>weighted average node degree value</t>
  </si>
  <si>
    <t>community</t>
    <phoneticPr fontId="2" type="noConversion"/>
  </si>
  <si>
    <t>city</t>
    <phoneticPr fontId="2" type="noConversion"/>
  </si>
  <si>
    <t>node degree</t>
    <phoneticPr fontId="2" type="noConversion"/>
  </si>
  <si>
    <t>weighted average node degree value</t>
    <phoneticPr fontId="2" type="noConversion"/>
  </si>
  <si>
    <t>sum</t>
    <phoneticPr fontId="2" type="noConversion"/>
  </si>
  <si>
    <t>Yueyang</t>
  </si>
  <si>
    <t>Wuhan</t>
  </si>
  <si>
    <t>Jingdezhen</t>
  </si>
  <si>
    <t>Jingmen</t>
  </si>
  <si>
    <t>Xiantao</t>
  </si>
  <si>
    <t>Yichang</t>
  </si>
  <si>
    <t>Jingzhou</t>
  </si>
  <si>
    <t>Nanchang</t>
  </si>
  <si>
    <t>Huangshi</t>
  </si>
  <si>
    <t>Xiangyang</t>
  </si>
  <si>
    <t>Xiaogan</t>
  </si>
  <si>
    <t>Huanggang</t>
  </si>
  <si>
    <t>Ezhou</t>
  </si>
  <si>
    <t>Tianmen</t>
  </si>
  <si>
    <t>Xinyu</t>
  </si>
  <si>
    <t>Qianjiang</t>
  </si>
  <si>
    <t>Yingtan</t>
  </si>
  <si>
    <t>Xiangtan</t>
  </si>
  <si>
    <t>Shangrao</t>
  </si>
  <si>
    <t>Fuzhou</t>
  </si>
  <si>
    <t>Yiyang</t>
  </si>
  <si>
    <t>Xianning</t>
  </si>
  <si>
    <t>Changsha</t>
  </si>
  <si>
    <t>Zhuzhou</t>
  </si>
  <si>
    <t>Changde</t>
  </si>
  <si>
    <t>Loudi</t>
  </si>
  <si>
    <t>Jian</t>
  </si>
  <si>
    <t>Hengyang</t>
  </si>
  <si>
    <t>Yichun</t>
  </si>
  <si>
    <t>Jiujiang</t>
  </si>
  <si>
    <t>Pingxiang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</si>
</sst>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#\ ???/???"/>
    <numFmt numFmtId="178" formatCode="0.00_ "/>
  </numFmts>
  <fonts count="11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0" fillId="0" borderId="0" xfId="0" applyNumberFormat="1"/>
    <xf numFmtId="178" fontId="0" fillId="0" borderId="0" xfId="0" applyNumberForma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3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sqref="A1:C1048576"/>
    </sheetView>
  </sheetViews>
  <sheetFormatPr defaultRowHeight="14.25" x14ac:dyDescent="0.2"/>
  <cols>
    <col min="1" max="1" width="11.375" style="26" customWidth="1"/>
    <col min="2" max="2" width="9" style="26"/>
    <col min="3" max="3" width="11" style="26" bestFit="1" customWidth="1"/>
    <col min="4" max="4" width="11" style="19" customWidth="1"/>
    <col min="7" max="7" width="11.25" customWidth="1"/>
    <col min="15" max="15" width="9" style="1"/>
  </cols>
  <sheetData>
    <row r="1" spans="1:15" ht="26.25" customHeight="1" x14ac:dyDescent="0.2">
      <c r="A1" s="21" t="s">
        <v>2</v>
      </c>
      <c r="B1" s="21" t="s">
        <v>3</v>
      </c>
      <c r="C1" s="21" t="s">
        <v>4</v>
      </c>
      <c r="D1" s="17"/>
      <c r="E1" s="1"/>
      <c r="F1" s="16" t="s">
        <v>2</v>
      </c>
      <c r="G1" s="10" t="s">
        <v>1</v>
      </c>
      <c r="H1" s="14"/>
    </row>
    <row r="2" spans="1:15" x14ac:dyDescent="0.2">
      <c r="A2" s="22">
        <v>1</v>
      </c>
      <c r="B2" s="23" t="s">
        <v>8</v>
      </c>
      <c r="C2" s="23">
        <v>54</v>
      </c>
      <c r="D2" s="18">
        <f>C2/C6</f>
        <v>0.87096774193548387</v>
      </c>
      <c r="E2" s="1"/>
      <c r="F2">
        <v>1</v>
      </c>
      <c r="G2" s="8">
        <v>47.419354838709673</v>
      </c>
    </row>
    <row r="3" spans="1:15" x14ac:dyDescent="0.2">
      <c r="A3" s="22"/>
      <c r="B3" s="23" t="s">
        <v>9</v>
      </c>
      <c r="C3" s="23">
        <v>4</v>
      </c>
      <c r="D3" s="18">
        <f>C3/C6</f>
        <v>6.4516129032258063E-2</v>
      </c>
      <c r="E3" s="5"/>
      <c r="F3">
        <v>2</v>
      </c>
      <c r="G3" s="8">
        <v>24.256198347107436</v>
      </c>
      <c r="J3" s="7"/>
    </row>
    <row r="4" spans="1:15" x14ac:dyDescent="0.2">
      <c r="A4" s="22"/>
      <c r="B4" s="23" t="s">
        <v>10</v>
      </c>
      <c r="C4" s="23">
        <v>2</v>
      </c>
      <c r="D4" s="18">
        <f>C4/C6</f>
        <v>3.2258064516129031E-2</v>
      </c>
      <c r="E4" s="4"/>
      <c r="F4">
        <v>3</v>
      </c>
      <c r="G4" s="8">
        <v>2.8</v>
      </c>
    </row>
    <row r="5" spans="1:15" x14ac:dyDescent="0.2">
      <c r="A5" s="22"/>
      <c r="B5" s="23" t="s">
        <v>11</v>
      </c>
      <c r="C5" s="23">
        <v>2</v>
      </c>
      <c r="D5" s="18">
        <f>C5/C6</f>
        <v>3.2258064516129031E-2</v>
      </c>
      <c r="E5" s="4"/>
      <c r="F5">
        <v>4</v>
      </c>
      <c r="G5" s="8">
        <v>8.36</v>
      </c>
    </row>
    <row r="6" spans="1:15" x14ac:dyDescent="0.2">
      <c r="A6" s="22"/>
      <c r="B6" s="21" t="s">
        <v>6</v>
      </c>
      <c r="C6" s="23">
        <f>SUM(C2:C5)</f>
        <v>62</v>
      </c>
      <c r="E6" s="4"/>
      <c r="F6">
        <v>5</v>
      </c>
      <c r="G6" s="8">
        <v>39.680851063829792</v>
      </c>
    </row>
    <row r="7" spans="1:15" x14ac:dyDescent="0.2">
      <c r="A7" s="22"/>
      <c r="B7" s="21" t="s">
        <v>5</v>
      </c>
      <c r="C7" s="24">
        <f>C2*D2+C3*D3+C5*D5+C4*D4</f>
        <v>47.419354838709673</v>
      </c>
      <c r="E7" s="4"/>
      <c r="F7">
        <v>6</v>
      </c>
      <c r="G7" s="8">
        <v>10.333333333333334</v>
      </c>
    </row>
    <row r="8" spans="1:15" x14ac:dyDescent="0.2">
      <c r="A8" s="22">
        <v>2</v>
      </c>
      <c r="B8" s="23" t="s">
        <v>12</v>
      </c>
      <c r="C8" s="23">
        <v>21</v>
      </c>
      <c r="D8" s="18">
        <f>C8/C15</f>
        <v>0.17355371900826447</v>
      </c>
      <c r="E8" s="4"/>
      <c r="F8">
        <v>7</v>
      </c>
      <c r="G8" s="8">
        <v>14.297297297297298</v>
      </c>
    </row>
    <row r="9" spans="1:15" x14ac:dyDescent="0.2">
      <c r="A9" s="22"/>
      <c r="B9" s="23" t="s">
        <v>13</v>
      </c>
      <c r="C9" s="23">
        <v>10</v>
      </c>
      <c r="D9" s="18">
        <f>C9/C15</f>
        <v>8.2644628099173556E-2</v>
      </c>
      <c r="E9" s="4"/>
    </row>
    <row r="10" spans="1:15" x14ac:dyDescent="0.2">
      <c r="A10" s="22"/>
      <c r="B10" s="23" t="s">
        <v>14</v>
      </c>
      <c r="C10" s="23">
        <v>39</v>
      </c>
      <c r="D10" s="18">
        <f>C10/C15</f>
        <v>0.32231404958677684</v>
      </c>
      <c r="E10" s="4"/>
    </row>
    <row r="11" spans="1:15" x14ac:dyDescent="0.2">
      <c r="A11" s="22"/>
      <c r="B11" s="23" t="s">
        <v>15</v>
      </c>
      <c r="C11" s="23">
        <v>12</v>
      </c>
      <c r="D11" s="18">
        <f>C11/C15</f>
        <v>9.9173553719008267E-2</v>
      </c>
      <c r="E11" s="4"/>
      <c r="O11" s="4"/>
    </row>
    <row r="12" spans="1:15" x14ac:dyDescent="0.2">
      <c r="A12" s="22"/>
      <c r="B12" s="23" t="s">
        <v>16</v>
      </c>
      <c r="C12" s="23">
        <v>24</v>
      </c>
      <c r="D12" s="18">
        <f>C12/C15</f>
        <v>0.19834710743801653</v>
      </c>
      <c r="E12" s="4"/>
      <c r="F12" s="10" t="s">
        <v>0</v>
      </c>
      <c r="G12" s="11">
        <v>1</v>
      </c>
      <c r="H12" s="11">
        <v>2</v>
      </c>
      <c r="I12" s="11">
        <v>3</v>
      </c>
      <c r="J12" s="11">
        <v>4</v>
      </c>
      <c r="K12" s="11">
        <v>5</v>
      </c>
      <c r="L12" s="11">
        <v>6</v>
      </c>
      <c r="M12" s="11">
        <v>7</v>
      </c>
      <c r="O12" s="4"/>
    </row>
    <row r="13" spans="1:15" x14ac:dyDescent="0.2">
      <c r="A13" s="22"/>
      <c r="B13" s="23" t="s">
        <v>17</v>
      </c>
      <c r="C13" s="23">
        <v>3</v>
      </c>
      <c r="D13" s="18">
        <f>C13/C15</f>
        <v>2.4793388429752067E-2</v>
      </c>
      <c r="E13" s="4"/>
      <c r="F13" s="11">
        <v>1</v>
      </c>
      <c r="G13" s="12">
        <v>8.3000000000000004E-2</v>
      </c>
      <c r="H13" s="12">
        <v>0.89300000000000002</v>
      </c>
      <c r="I13" s="13">
        <v>0</v>
      </c>
      <c r="J13" s="13">
        <v>0.33300000000000002</v>
      </c>
      <c r="K13" s="13">
        <v>0.25</v>
      </c>
      <c r="L13" s="13">
        <v>0</v>
      </c>
      <c r="M13" s="13">
        <v>0</v>
      </c>
      <c r="O13" s="4"/>
    </row>
    <row r="14" spans="1:15" x14ac:dyDescent="0.2">
      <c r="A14" s="22"/>
      <c r="B14" s="23" t="s">
        <v>18</v>
      </c>
      <c r="C14" s="23">
        <v>12</v>
      </c>
      <c r="D14" s="18">
        <v>9.9173553719008267E-2</v>
      </c>
      <c r="E14" s="4"/>
      <c r="F14" s="11">
        <v>2</v>
      </c>
      <c r="G14" s="12">
        <v>0.89300000000000002</v>
      </c>
      <c r="H14" s="12">
        <v>0.23799999999999999</v>
      </c>
      <c r="I14" s="13">
        <v>0.107</v>
      </c>
      <c r="J14" s="13">
        <v>0.28599999999999998</v>
      </c>
      <c r="K14" s="13">
        <v>0</v>
      </c>
      <c r="L14" s="13">
        <v>9.5000000000000001E-2</v>
      </c>
      <c r="M14" s="13">
        <v>0.28599999999999998</v>
      </c>
      <c r="O14" s="4"/>
    </row>
    <row r="15" spans="1:15" x14ac:dyDescent="0.2">
      <c r="A15" s="22"/>
      <c r="B15" s="21" t="s">
        <v>6</v>
      </c>
      <c r="C15" s="25">
        <f>SUM(C8:C14)</f>
        <v>121</v>
      </c>
      <c r="E15" s="4"/>
      <c r="F15" s="11">
        <v>3</v>
      </c>
      <c r="G15" s="13">
        <v>0</v>
      </c>
      <c r="H15" s="13">
        <v>0</v>
      </c>
      <c r="I15" s="12">
        <v>0</v>
      </c>
      <c r="J15" s="13">
        <v>0</v>
      </c>
      <c r="K15" s="13">
        <v>0</v>
      </c>
      <c r="L15" s="13">
        <v>0</v>
      </c>
      <c r="M15" s="13">
        <v>0</v>
      </c>
      <c r="O15" s="4"/>
    </row>
    <row r="16" spans="1:15" x14ac:dyDescent="0.2">
      <c r="A16" s="22"/>
      <c r="B16" s="21" t="s">
        <v>1</v>
      </c>
      <c r="C16" s="24">
        <v>24.26</v>
      </c>
      <c r="E16" s="4"/>
      <c r="F16" s="11">
        <v>4</v>
      </c>
      <c r="G16" s="13">
        <v>0</v>
      </c>
      <c r="H16" s="12">
        <v>0.28599999999999998</v>
      </c>
      <c r="I16" s="13">
        <v>0</v>
      </c>
      <c r="J16" s="12">
        <v>0</v>
      </c>
      <c r="K16" s="13">
        <v>0.33300000000000002</v>
      </c>
      <c r="L16" s="13">
        <v>0</v>
      </c>
      <c r="M16" s="13">
        <v>0.16700000000000001</v>
      </c>
      <c r="O16" s="4"/>
    </row>
    <row r="17" spans="1:15" x14ac:dyDescent="0.2">
      <c r="A17" s="22">
        <v>3</v>
      </c>
      <c r="B17" s="23" t="s">
        <v>19</v>
      </c>
      <c r="C17" s="23">
        <v>0</v>
      </c>
      <c r="E17" s="6"/>
      <c r="F17" s="11">
        <v>5</v>
      </c>
      <c r="G17" s="13">
        <v>0.25</v>
      </c>
      <c r="H17" s="13">
        <v>0.28599999999999998</v>
      </c>
      <c r="I17" s="13">
        <v>0.25</v>
      </c>
      <c r="J17" s="13">
        <v>0.5</v>
      </c>
      <c r="K17" s="12">
        <v>1</v>
      </c>
      <c r="L17" s="12">
        <v>1.667</v>
      </c>
      <c r="M17" s="13">
        <v>0</v>
      </c>
      <c r="O17" s="4"/>
    </row>
    <row r="18" spans="1:15" x14ac:dyDescent="0.2">
      <c r="A18" s="22"/>
      <c r="B18" s="23" t="s">
        <v>20</v>
      </c>
      <c r="C18" s="23">
        <v>0</v>
      </c>
      <c r="E18" s="6"/>
      <c r="F18" s="11">
        <v>6</v>
      </c>
      <c r="G18" s="13">
        <v>0</v>
      </c>
      <c r="H18" s="13">
        <v>0</v>
      </c>
      <c r="I18" s="13">
        <v>0</v>
      </c>
      <c r="J18" s="13">
        <v>0.222</v>
      </c>
      <c r="K18" s="12">
        <v>1.667</v>
      </c>
      <c r="L18" s="12">
        <v>0</v>
      </c>
      <c r="M18" s="13">
        <v>0</v>
      </c>
      <c r="O18" s="4"/>
    </row>
    <row r="19" spans="1:15" x14ac:dyDescent="0.2">
      <c r="A19" s="22"/>
      <c r="B19" s="23" t="s">
        <v>21</v>
      </c>
      <c r="C19" s="23">
        <v>2</v>
      </c>
      <c r="D19" s="19">
        <v>0.2</v>
      </c>
      <c r="E19" s="6"/>
      <c r="F19" s="11">
        <v>7</v>
      </c>
      <c r="G19" s="13">
        <v>0.125</v>
      </c>
      <c r="H19" s="13">
        <v>0.67900000000000005</v>
      </c>
      <c r="I19" s="13">
        <v>0</v>
      </c>
      <c r="J19" s="13">
        <v>0</v>
      </c>
      <c r="K19" s="12">
        <v>0.75</v>
      </c>
      <c r="L19" s="13">
        <v>0</v>
      </c>
      <c r="M19" s="12">
        <v>0</v>
      </c>
      <c r="O19" s="4"/>
    </row>
    <row r="20" spans="1:15" x14ac:dyDescent="0.2">
      <c r="A20" s="22"/>
      <c r="B20" s="23" t="s">
        <v>22</v>
      </c>
      <c r="C20" s="23">
        <v>0</v>
      </c>
      <c r="E20" s="6"/>
      <c r="O20" s="4"/>
    </row>
    <row r="21" spans="1:15" x14ac:dyDescent="0.2">
      <c r="A21" s="22"/>
      <c r="B21" s="23" t="s">
        <v>23</v>
      </c>
      <c r="C21" s="23">
        <v>2</v>
      </c>
      <c r="D21" s="19">
        <v>0.2</v>
      </c>
      <c r="E21" s="6"/>
      <c r="O21" s="4"/>
    </row>
    <row r="22" spans="1:15" x14ac:dyDescent="0.2">
      <c r="A22" s="22"/>
      <c r="B22" s="23" t="s">
        <v>24</v>
      </c>
      <c r="C22" s="23">
        <v>2</v>
      </c>
      <c r="D22" s="19">
        <v>0.2</v>
      </c>
      <c r="E22" s="6"/>
      <c r="O22" s="4"/>
    </row>
    <row r="23" spans="1:15" x14ac:dyDescent="0.2">
      <c r="A23" s="22"/>
      <c r="B23" s="23" t="s">
        <v>25</v>
      </c>
      <c r="C23" s="23">
        <v>0</v>
      </c>
      <c r="E23" s="6"/>
      <c r="O23" s="4"/>
    </row>
    <row r="24" spans="1:15" x14ac:dyDescent="0.2">
      <c r="A24" s="22"/>
      <c r="B24" s="23" t="s">
        <v>26</v>
      </c>
      <c r="C24" s="23">
        <v>4</v>
      </c>
      <c r="D24" s="19">
        <v>0.4</v>
      </c>
      <c r="E24" s="6"/>
      <c r="O24" s="6"/>
    </row>
    <row r="25" spans="1:15" x14ac:dyDescent="0.2">
      <c r="A25" s="22"/>
      <c r="B25" s="21" t="s">
        <v>6</v>
      </c>
      <c r="C25" s="23">
        <f>C19+C21+C22+C24</f>
        <v>10</v>
      </c>
      <c r="E25" s="3"/>
      <c r="O25" s="6"/>
    </row>
    <row r="26" spans="1:15" x14ac:dyDescent="0.2">
      <c r="A26" s="22"/>
      <c r="B26" s="21" t="s">
        <v>1</v>
      </c>
      <c r="C26" s="24">
        <f>C19*D19+C21*D21+C22*D22+C24*D24</f>
        <v>2.8000000000000003</v>
      </c>
      <c r="E26" s="3"/>
      <c r="O26" s="6"/>
    </row>
    <row r="27" spans="1:15" x14ac:dyDescent="0.2">
      <c r="A27" s="22">
        <v>4</v>
      </c>
      <c r="B27" s="23" t="s">
        <v>27</v>
      </c>
      <c r="C27" s="23">
        <v>8</v>
      </c>
      <c r="D27" s="19">
        <v>0.32</v>
      </c>
      <c r="E27" s="3"/>
      <c r="O27" s="6"/>
    </row>
    <row r="28" spans="1:15" x14ac:dyDescent="0.2">
      <c r="A28" s="22"/>
      <c r="B28" s="23" t="s">
        <v>7</v>
      </c>
      <c r="C28" s="23">
        <v>9</v>
      </c>
      <c r="D28" s="19">
        <v>0.36</v>
      </c>
      <c r="E28" s="3"/>
      <c r="O28" s="6"/>
    </row>
    <row r="29" spans="1:15" x14ac:dyDescent="0.2">
      <c r="A29" s="22"/>
      <c r="B29" s="23" t="s">
        <v>28</v>
      </c>
      <c r="C29" s="23">
        <v>8</v>
      </c>
      <c r="D29" s="19">
        <v>0.32</v>
      </c>
      <c r="E29" s="3"/>
      <c r="O29" s="6"/>
    </row>
    <row r="30" spans="1:15" x14ac:dyDescent="0.2">
      <c r="A30" s="22"/>
      <c r="B30" s="21" t="s">
        <v>6</v>
      </c>
      <c r="C30" s="23">
        <f>C27+C28+C29</f>
        <v>25</v>
      </c>
      <c r="E30" s="3"/>
      <c r="O30" s="6"/>
    </row>
    <row r="31" spans="1:15" x14ac:dyDescent="0.2">
      <c r="A31" s="22"/>
      <c r="B31" s="21" t="s">
        <v>1</v>
      </c>
      <c r="C31" s="24">
        <f>C27*D27+C28*D28+C29*D29</f>
        <v>8.36</v>
      </c>
      <c r="E31" s="3"/>
      <c r="F31">
        <v>2.8</v>
      </c>
      <c r="O31" s="6"/>
    </row>
    <row r="32" spans="1:15" x14ac:dyDescent="0.2">
      <c r="A32" s="22">
        <v>5</v>
      </c>
      <c r="B32" s="23" t="s">
        <v>29</v>
      </c>
      <c r="C32" s="23">
        <v>43</v>
      </c>
      <c r="D32" s="19">
        <v>0.91489361702127658</v>
      </c>
      <c r="E32" s="3"/>
      <c r="O32" s="3"/>
    </row>
    <row r="33" spans="1:15" x14ac:dyDescent="0.2">
      <c r="A33" s="22"/>
      <c r="B33" s="23" t="s">
        <v>30</v>
      </c>
      <c r="C33" s="23">
        <v>4</v>
      </c>
      <c r="D33" s="19">
        <v>8.5106382978723402E-2</v>
      </c>
      <c r="E33" s="3"/>
      <c r="O33" s="3"/>
    </row>
    <row r="34" spans="1:15" x14ac:dyDescent="0.2">
      <c r="A34" s="22"/>
      <c r="B34" s="21" t="s">
        <v>6</v>
      </c>
      <c r="C34" s="23">
        <f>47</f>
        <v>47</v>
      </c>
      <c r="E34" s="3"/>
      <c r="O34" s="3"/>
    </row>
    <row r="35" spans="1:15" x14ac:dyDescent="0.2">
      <c r="A35" s="22"/>
      <c r="B35" s="21" t="s">
        <v>1</v>
      </c>
      <c r="C35" s="24">
        <f>C32*D32+C33*D33</f>
        <v>39.680851063829792</v>
      </c>
      <c r="O35" s="3"/>
    </row>
    <row r="36" spans="1:15" x14ac:dyDescent="0.2">
      <c r="A36" s="22">
        <v>6</v>
      </c>
      <c r="B36" s="23" t="s">
        <v>31</v>
      </c>
      <c r="C36" s="23">
        <v>6</v>
      </c>
      <c r="D36" s="19">
        <f>C36/C39</f>
        <v>0.25</v>
      </c>
      <c r="O36" s="3"/>
    </row>
    <row r="37" spans="1:15" x14ac:dyDescent="0.2">
      <c r="A37" s="22"/>
      <c r="B37" s="23" t="s">
        <v>32</v>
      </c>
      <c r="C37" s="23">
        <v>14</v>
      </c>
      <c r="D37" s="19">
        <f>C37/C39</f>
        <v>0.58333333333333337</v>
      </c>
      <c r="O37" s="3"/>
    </row>
    <row r="38" spans="1:15" x14ac:dyDescent="0.2">
      <c r="A38" s="22"/>
      <c r="B38" s="23" t="s">
        <v>33</v>
      </c>
      <c r="C38" s="23">
        <v>4</v>
      </c>
      <c r="D38" s="19">
        <f>C38/C39</f>
        <v>0.16666666666666666</v>
      </c>
      <c r="O38" s="3"/>
    </row>
    <row r="39" spans="1:15" x14ac:dyDescent="0.2">
      <c r="A39" s="22"/>
      <c r="B39" s="21" t="s">
        <v>6</v>
      </c>
      <c r="C39" s="23">
        <f>24</f>
        <v>24</v>
      </c>
      <c r="O39" s="3"/>
    </row>
    <row r="40" spans="1:15" x14ac:dyDescent="0.2">
      <c r="A40" s="22"/>
      <c r="B40" s="21" t="s">
        <v>1</v>
      </c>
      <c r="C40" s="24">
        <f>C36*D36+C37*D37+C38*D38</f>
        <v>10.333333333333334</v>
      </c>
      <c r="O40" s="3"/>
    </row>
    <row r="41" spans="1:15" x14ac:dyDescent="0.2">
      <c r="A41" s="22">
        <v>7</v>
      </c>
      <c r="B41" s="23" t="s">
        <v>34</v>
      </c>
      <c r="C41" s="23">
        <v>4</v>
      </c>
      <c r="D41" s="19">
        <v>0.10810810810810811</v>
      </c>
      <c r="O41" s="3"/>
    </row>
    <row r="42" spans="1:15" x14ac:dyDescent="0.2">
      <c r="A42" s="22"/>
      <c r="B42" s="23" t="s">
        <v>35</v>
      </c>
      <c r="C42" s="23">
        <v>21</v>
      </c>
      <c r="D42" s="19">
        <v>0.56756756756756754</v>
      </c>
    </row>
    <row r="43" spans="1:15" x14ac:dyDescent="0.2">
      <c r="A43" s="22"/>
      <c r="B43" s="23" t="s">
        <v>36</v>
      </c>
      <c r="C43" s="23">
        <v>6</v>
      </c>
      <c r="D43" s="19">
        <v>0.16216216216216217</v>
      </c>
    </row>
    <row r="44" spans="1:15" x14ac:dyDescent="0.2">
      <c r="A44" s="22"/>
      <c r="B44" s="23" t="s">
        <v>37</v>
      </c>
      <c r="C44" s="23">
        <v>6</v>
      </c>
      <c r="D44" s="19">
        <v>0.16216216216216217</v>
      </c>
    </row>
    <row r="45" spans="1:15" x14ac:dyDescent="0.2">
      <c r="A45" s="22"/>
      <c r="B45" s="21" t="s">
        <v>6</v>
      </c>
      <c r="C45" s="23">
        <f>SUM(C41:C44)</f>
        <v>37</v>
      </c>
    </row>
    <row r="46" spans="1:15" x14ac:dyDescent="0.2">
      <c r="A46" s="22"/>
      <c r="B46" s="21" t="s">
        <v>1</v>
      </c>
      <c r="C46" s="24">
        <f>C41*D41+C42*D42+C43*D43+C44*D44</f>
        <v>14.297297297297298</v>
      </c>
    </row>
  </sheetData>
  <mergeCells count="7">
    <mergeCell ref="A36:A40"/>
    <mergeCell ref="A41:A46"/>
    <mergeCell ref="A2:A7"/>
    <mergeCell ref="A8:A16"/>
    <mergeCell ref="A17:A26"/>
    <mergeCell ref="A27:A31"/>
    <mergeCell ref="A32:A3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808A-5CB8-4305-AD38-E924DE737A9F}">
  <dimension ref="A1:M45"/>
  <sheetViews>
    <sheetView tabSelected="1" workbookViewId="0">
      <selection activeCell="I24" sqref="I24"/>
    </sheetView>
  </sheetViews>
  <sheetFormatPr defaultRowHeight="14.25" x14ac:dyDescent="0.2"/>
  <cols>
    <col min="1" max="1" width="12.875" style="26" customWidth="1"/>
    <col min="2" max="2" width="11.625" style="26" customWidth="1"/>
    <col min="3" max="3" width="11" style="26" bestFit="1" customWidth="1"/>
    <col min="4" max="4" width="9.875" style="18" bestFit="1" customWidth="1"/>
  </cols>
  <sheetData>
    <row r="1" spans="1:13" ht="33" customHeight="1" x14ac:dyDescent="0.2">
      <c r="A1" s="21" t="s">
        <v>2</v>
      </c>
      <c r="B1" s="21" t="s">
        <v>3</v>
      </c>
      <c r="C1" s="21" t="s">
        <v>4</v>
      </c>
      <c r="D1" s="17"/>
      <c r="F1" s="15" t="s">
        <v>2</v>
      </c>
      <c r="G1" s="9" t="s">
        <v>5</v>
      </c>
      <c r="H1" s="1"/>
    </row>
    <row r="2" spans="1:13" x14ac:dyDescent="0.2">
      <c r="A2" s="22">
        <v>1</v>
      </c>
      <c r="B2" s="23" t="s">
        <v>8</v>
      </c>
      <c r="C2" s="23">
        <v>222</v>
      </c>
      <c r="D2" s="18">
        <f>222/241</f>
        <v>0.92116182572614103</v>
      </c>
      <c r="F2" s="2">
        <v>1</v>
      </c>
      <c r="G2" s="20">
        <v>205.34854771784234</v>
      </c>
    </row>
    <row r="3" spans="1:13" x14ac:dyDescent="0.2">
      <c r="A3" s="22"/>
      <c r="B3" s="23" t="s">
        <v>13</v>
      </c>
      <c r="C3" s="23">
        <v>6</v>
      </c>
      <c r="D3" s="18">
        <f>6/241</f>
        <v>2.4896265560165973E-2</v>
      </c>
      <c r="F3" s="2">
        <v>2</v>
      </c>
      <c r="G3" s="20">
        <v>20.333333333333332</v>
      </c>
      <c r="J3" s="7"/>
    </row>
    <row r="4" spans="1:13" x14ac:dyDescent="0.2">
      <c r="A4" s="22"/>
      <c r="B4" s="23" t="s">
        <v>37</v>
      </c>
      <c r="C4" s="23">
        <v>13</v>
      </c>
      <c r="D4" s="18">
        <f>13/241</f>
        <v>5.3941908713692949E-2</v>
      </c>
      <c r="F4" s="2">
        <v>3</v>
      </c>
      <c r="G4" s="20">
        <v>7.1818181818181817</v>
      </c>
    </row>
    <row r="5" spans="1:13" x14ac:dyDescent="0.2">
      <c r="A5" s="22"/>
      <c r="B5" s="21" t="s">
        <v>6</v>
      </c>
      <c r="C5" s="23">
        <f>SUM(C2:C4)</f>
        <v>241</v>
      </c>
      <c r="F5" s="2">
        <v>4</v>
      </c>
      <c r="G5" s="20">
        <v>14.858585858585858</v>
      </c>
    </row>
    <row r="6" spans="1:13" x14ac:dyDescent="0.2">
      <c r="A6" s="22"/>
      <c r="B6" s="21" t="s">
        <v>1</v>
      </c>
      <c r="C6" s="27">
        <f>C2*D2+C3*D3+C4*D4</f>
        <v>205.34854771784234</v>
      </c>
      <c r="F6" s="2">
        <v>5</v>
      </c>
      <c r="G6" s="20">
        <v>29.982456140350877</v>
      </c>
    </row>
    <row r="7" spans="1:13" x14ac:dyDescent="0.2">
      <c r="A7" s="22">
        <v>2</v>
      </c>
      <c r="B7" s="23" t="s">
        <v>25</v>
      </c>
      <c r="C7" s="23">
        <v>21</v>
      </c>
      <c r="D7" s="18">
        <f>C7/C10</f>
        <v>0.3888888888888889</v>
      </c>
      <c r="F7" s="2">
        <v>6</v>
      </c>
      <c r="G7" s="20">
        <v>38</v>
      </c>
    </row>
    <row r="8" spans="1:13" x14ac:dyDescent="0.2">
      <c r="A8" s="22"/>
      <c r="B8" s="23" t="s">
        <v>26</v>
      </c>
      <c r="C8" s="23">
        <v>24</v>
      </c>
      <c r="D8" s="18">
        <f>C8/C10</f>
        <v>0.44444444444444442</v>
      </c>
      <c r="F8" s="2">
        <v>7</v>
      </c>
      <c r="G8" s="20">
        <v>12.476190476190474</v>
      </c>
    </row>
    <row r="9" spans="1:13" x14ac:dyDescent="0.2">
      <c r="A9" s="22"/>
      <c r="B9" s="23" t="s">
        <v>21</v>
      </c>
      <c r="C9" s="23">
        <v>9</v>
      </c>
      <c r="D9" s="18">
        <f>C9/C10</f>
        <v>0.16666666666666666</v>
      </c>
    </row>
    <row r="10" spans="1:13" x14ac:dyDescent="0.2">
      <c r="A10" s="22"/>
      <c r="B10" s="21" t="s">
        <v>6</v>
      </c>
      <c r="C10" s="23">
        <f>SUM(C7:C9)</f>
        <v>54</v>
      </c>
    </row>
    <row r="11" spans="1:13" x14ac:dyDescent="0.2">
      <c r="A11" s="22"/>
      <c r="B11" s="21" t="s">
        <v>1</v>
      </c>
      <c r="C11" s="25">
        <f>C7*D7+C8*D8+C9*D9</f>
        <v>20.333333333333332</v>
      </c>
      <c r="F11" s="10" t="s">
        <v>0</v>
      </c>
      <c r="G11" s="11">
        <v>1</v>
      </c>
      <c r="H11" s="11">
        <v>2</v>
      </c>
      <c r="I11" s="11">
        <v>3</v>
      </c>
      <c r="J11" s="11">
        <v>4</v>
      </c>
      <c r="K11" s="11">
        <v>5</v>
      </c>
      <c r="L11" s="11">
        <v>6</v>
      </c>
      <c r="M11" s="11">
        <v>7</v>
      </c>
    </row>
    <row r="12" spans="1:13" x14ac:dyDescent="0.2">
      <c r="A12" s="22">
        <v>3</v>
      </c>
      <c r="B12" s="23" t="s">
        <v>27</v>
      </c>
      <c r="C12" s="23">
        <v>2</v>
      </c>
      <c r="D12" s="18">
        <f>2/33</f>
        <v>6.0606060606060608E-2</v>
      </c>
      <c r="F12" s="11">
        <v>1</v>
      </c>
      <c r="G12" s="12">
        <v>1.833</v>
      </c>
      <c r="H12" s="12">
        <v>4.7779999999999996</v>
      </c>
      <c r="I12" s="13">
        <v>1</v>
      </c>
      <c r="J12" s="13">
        <v>2.444</v>
      </c>
      <c r="K12" s="13">
        <v>3.8330000000000002</v>
      </c>
      <c r="L12" s="13">
        <v>2.3330000000000002</v>
      </c>
      <c r="M12" s="13">
        <v>0.66700000000000004</v>
      </c>
    </row>
    <row r="13" spans="1:13" x14ac:dyDescent="0.2">
      <c r="A13" s="22"/>
      <c r="B13" s="23" t="s">
        <v>7</v>
      </c>
      <c r="C13" s="23">
        <v>2</v>
      </c>
      <c r="D13" s="18">
        <f>2/33</f>
        <v>6.0606060606060608E-2</v>
      </c>
      <c r="F13" s="11">
        <v>2</v>
      </c>
      <c r="G13" s="13">
        <v>0</v>
      </c>
      <c r="H13" s="12">
        <v>0</v>
      </c>
      <c r="I13" s="13">
        <v>0</v>
      </c>
      <c r="J13" s="13">
        <v>7.3999999999999996E-2</v>
      </c>
      <c r="K13" s="12">
        <v>1.167</v>
      </c>
      <c r="L13" s="13">
        <v>0</v>
      </c>
      <c r="M13" s="13">
        <v>0</v>
      </c>
    </row>
    <row r="14" spans="1:13" x14ac:dyDescent="0.2">
      <c r="A14" s="22"/>
      <c r="B14" s="23" t="s">
        <v>9</v>
      </c>
      <c r="C14" s="23">
        <v>7</v>
      </c>
      <c r="D14" s="18">
        <v>0.21212121212121213</v>
      </c>
      <c r="F14" s="11">
        <v>3</v>
      </c>
      <c r="G14" s="13">
        <v>0</v>
      </c>
      <c r="H14" s="13">
        <v>0</v>
      </c>
      <c r="I14" s="12">
        <v>0</v>
      </c>
      <c r="J14" s="13">
        <v>0</v>
      </c>
      <c r="K14" s="13">
        <v>0</v>
      </c>
      <c r="L14" s="13">
        <v>0</v>
      </c>
      <c r="M14" s="13">
        <v>0</v>
      </c>
    </row>
    <row r="15" spans="1:13" x14ac:dyDescent="0.2">
      <c r="A15" s="22"/>
      <c r="B15" s="23" t="s">
        <v>23</v>
      </c>
      <c r="C15" s="23">
        <v>8</v>
      </c>
      <c r="D15" s="18">
        <f>8/33</f>
        <v>0.24242424242424243</v>
      </c>
      <c r="F15" s="11">
        <v>4</v>
      </c>
      <c r="G15" s="12">
        <v>0.70399999999999996</v>
      </c>
      <c r="H15" s="13">
        <v>0</v>
      </c>
      <c r="I15" s="13">
        <v>2.5000000000000001E-2</v>
      </c>
      <c r="J15" s="12">
        <v>4.2000000000000003E-2</v>
      </c>
      <c r="K15" s="13">
        <v>0</v>
      </c>
      <c r="L15" s="13">
        <v>0</v>
      </c>
      <c r="M15" s="13">
        <v>0</v>
      </c>
    </row>
    <row r="16" spans="1:13" x14ac:dyDescent="0.2">
      <c r="A16" s="22"/>
      <c r="B16" s="23" t="s">
        <v>18</v>
      </c>
      <c r="C16" s="23">
        <v>10</v>
      </c>
      <c r="D16" s="18">
        <v>0.30303030303030304</v>
      </c>
      <c r="F16" s="11">
        <v>5</v>
      </c>
      <c r="G16" s="12">
        <v>2</v>
      </c>
      <c r="H16" s="13">
        <v>0.33300000000000002</v>
      </c>
      <c r="I16" s="13">
        <v>0.111</v>
      </c>
      <c r="J16" s="13">
        <v>0.222</v>
      </c>
      <c r="K16" s="12">
        <v>1</v>
      </c>
      <c r="L16" s="13">
        <v>1</v>
      </c>
      <c r="M16" s="13">
        <v>0.125</v>
      </c>
    </row>
    <row r="17" spans="1:13" x14ac:dyDescent="0.2">
      <c r="A17" s="22"/>
      <c r="B17" s="23" t="s">
        <v>10</v>
      </c>
      <c r="C17" s="23">
        <v>4</v>
      </c>
      <c r="D17" s="18">
        <v>0.12121212121212122</v>
      </c>
      <c r="F17" s="11">
        <v>6</v>
      </c>
      <c r="G17" s="13">
        <v>1.333</v>
      </c>
      <c r="H17" s="13">
        <v>0</v>
      </c>
      <c r="I17" s="13">
        <v>0.222</v>
      </c>
      <c r="J17" s="13">
        <v>0</v>
      </c>
      <c r="K17" s="13">
        <v>0</v>
      </c>
      <c r="L17" s="12">
        <v>0</v>
      </c>
      <c r="M17" s="12">
        <v>3</v>
      </c>
    </row>
    <row r="18" spans="1:13" x14ac:dyDescent="0.2">
      <c r="A18" s="22"/>
      <c r="B18" s="23" t="s">
        <v>11</v>
      </c>
      <c r="C18" s="23">
        <v>0</v>
      </c>
      <c r="D18" s="18">
        <v>0</v>
      </c>
      <c r="F18" s="11">
        <v>7</v>
      </c>
      <c r="G18" s="13">
        <v>0.83299999999999996</v>
      </c>
      <c r="H18" s="13">
        <v>0</v>
      </c>
      <c r="I18" s="13">
        <v>0</v>
      </c>
      <c r="J18" s="13">
        <v>0</v>
      </c>
      <c r="K18" s="13">
        <v>0</v>
      </c>
      <c r="L18" s="12">
        <v>2.75</v>
      </c>
      <c r="M18" s="12">
        <v>0</v>
      </c>
    </row>
    <row r="19" spans="1:13" x14ac:dyDescent="0.2">
      <c r="A19" s="22"/>
      <c r="B19" s="23" t="s">
        <v>22</v>
      </c>
      <c r="C19" s="23">
        <v>0</v>
      </c>
      <c r="D19" s="18">
        <v>0</v>
      </c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22"/>
      <c r="B20" s="23" t="s">
        <v>20</v>
      </c>
      <c r="C20" s="23">
        <v>0</v>
      </c>
      <c r="D20" s="18">
        <v>0</v>
      </c>
    </row>
    <row r="21" spans="1:13" x14ac:dyDescent="0.2">
      <c r="A21" s="22"/>
      <c r="B21" s="21" t="s">
        <v>6</v>
      </c>
      <c r="C21" s="23">
        <f>SUM(C12:C20)</f>
        <v>33</v>
      </c>
    </row>
    <row r="22" spans="1:13" x14ac:dyDescent="0.2">
      <c r="A22" s="22"/>
      <c r="B22" s="21" t="s">
        <v>1</v>
      </c>
      <c r="C22" s="25">
        <f>C12*D12+C13*D13+C14*D14+C15*D15+C16*D16+C17*D17</f>
        <v>7.1818181818181817</v>
      </c>
    </row>
    <row r="23" spans="1:13" x14ac:dyDescent="0.2">
      <c r="A23" s="22">
        <v>4</v>
      </c>
      <c r="B23" s="23" t="s">
        <v>19</v>
      </c>
      <c r="C23" s="23">
        <v>6</v>
      </c>
      <c r="D23" s="18">
        <f>C23/C32</f>
        <v>6.0606060606060608E-2</v>
      </c>
    </row>
    <row r="24" spans="1:13" x14ac:dyDescent="0.2">
      <c r="A24" s="22"/>
      <c r="B24" s="23" t="s">
        <v>16</v>
      </c>
      <c r="C24" s="23">
        <v>16</v>
      </c>
      <c r="D24" s="18">
        <f>16/99</f>
        <v>0.16161616161616163</v>
      </c>
    </row>
    <row r="25" spans="1:13" x14ac:dyDescent="0.2">
      <c r="A25" s="22"/>
      <c r="B25" s="23" t="s">
        <v>31</v>
      </c>
      <c r="C25" s="23">
        <v>4</v>
      </c>
      <c r="D25" s="18">
        <f>4/99</f>
        <v>4.0404040404040407E-2</v>
      </c>
    </row>
    <row r="26" spans="1:13" x14ac:dyDescent="0.2">
      <c r="A26" s="22"/>
      <c r="B26" s="23" t="s">
        <v>12</v>
      </c>
      <c r="C26" s="23">
        <v>10</v>
      </c>
      <c r="D26" s="18">
        <v>0.10101010101010101</v>
      </c>
    </row>
    <row r="27" spans="1:13" x14ac:dyDescent="0.2">
      <c r="A27" s="22"/>
      <c r="B27" s="23" t="s">
        <v>15</v>
      </c>
      <c r="C27" s="23">
        <v>7</v>
      </c>
      <c r="D27" s="18">
        <v>7.0707070707070704E-2</v>
      </c>
    </row>
    <row r="28" spans="1:13" x14ac:dyDescent="0.2">
      <c r="A28" s="22"/>
      <c r="B28" s="23" t="s">
        <v>28</v>
      </c>
      <c r="C28" s="23">
        <v>8</v>
      </c>
      <c r="D28" s="18">
        <v>8.0808080808080815E-2</v>
      </c>
    </row>
    <row r="29" spans="1:13" x14ac:dyDescent="0.2">
      <c r="A29" s="22"/>
      <c r="B29" s="23" t="s">
        <v>35</v>
      </c>
      <c r="C29" s="23">
        <v>21</v>
      </c>
      <c r="D29" s="18">
        <v>0.21212121212121213</v>
      </c>
    </row>
    <row r="30" spans="1:13" x14ac:dyDescent="0.2">
      <c r="A30" s="22"/>
      <c r="B30" s="23" t="s">
        <v>17</v>
      </c>
      <c r="C30" s="23">
        <v>5</v>
      </c>
      <c r="D30" s="18">
        <v>5.0505050505050504E-2</v>
      </c>
    </row>
    <row r="31" spans="1:13" x14ac:dyDescent="0.2">
      <c r="A31" s="22"/>
      <c r="B31" s="23" t="s">
        <v>33</v>
      </c>
      <c r="C31" s="23">
        <v>22</v>
      </c>
      <c r="D31" s="18">
        <v>0.22222222222222221</v>
      </c>
    </row>
    <row r="32" spans="1:13" x14ac:dyDescent="0.2">
      <c r="A32" s="22"/>
      <c r="B32" s="21" t="s">
        <v>6</v>
      </c>
      <c r="C32" s="23">
        <f>SUM(C23:C31)</f>
        <v>99</v>
      </c>
    </row>
    <row r="33" spans="1:4" x14ac:dyDescent="0.2">
      <c r="A33" s="22"/>
      <c r="B33" s="21" t="s">
        <v>1</v>
      </c>
      <c r="C33" s="25">
        <f>C23*D23+C24*D24+C25*D25+C27*D27+C26*D26+C28*D28+C29*D29+C30*D30+C31*D31</f>
        <v>14.858585858585858</v>
      </c>
    </row>
    <row r="34" spans="1:4" x14ac:dyDescent="0.2">
      <c r="A34" s="22">
        <v>5</v>
      </c>
      <c r="B34" s="23" t="s">
        <v>14</v>
      </c>
      <c r="C34" s="23">
        <v>35</v>
      </c>
      <c r="D34" s="18">
        <f>35/57</f>
        <v>0.61403508771929827</v>
      </c>
    </row>
    <row r="35" spans="1:4" x14ac:dyDescent="0.2">
      <c r="A35" s="22"/>
      <c r="B35" s="23" t="s">
        <v>36</v>
      </c>
      <c r="C35" s="23">
        <v>22</v>
      </c>
      <c r="D35" s="18">
        <f>22/57</f>
        <v>0.38596491228070173</v>
      </c>
    </row>
    <row r="36" spans="1:4" x14ac:dyDescent="0.2">
      <c r="A36" s="22"/>
      <c r="B36" s="21" t="s">
        <v>6</v>
      </c>
      <c r="C36" s="23">
        <f>SUM(C34:C35)</f>
        <v>57</v>
      </c>
    </row>
    <row r="37" spans="1:4" x14ac:dyDescent="0.2">
      <c r="A37" s="22"/>
      <c r="B37" s="21" t="s">
        <v>1</v>
      </c>
      <c r="C37" s="25">
        <f>C34*D34+C35*D35</f>
        <v>29.982456140350877</v>
      </c>
    </row>
    <row r="38" spans="1:4" x14ac:dyDescent="0.2">
      <c r="A38" s="22">
        <v>6</v>
      </c>
      <c r="B38" s="23" t="s">
        <v>29</v>
      </c>
      <c r="C38" s="23">
        <v>38</v>
      </c>
    </row>
    <row r="39" spans="1:4" x14ac:dyDescent="0.2">
      <c r="A39" s="22"/>
      <c r="B39" s="21" t="s">
        <v>6</v>
      </c>
      <c r="C39" s="23">
        <v>38</v>
      </c>
    </row>
    <row r="40" spans="1:4" x14ac:dyDescent="0.2">
      <c r="A40" s="22">
        <v>7</v>
      </c>
      <c r="B40" s="23" t="s">
        <v>30</v>
      </c>
      <c r="C40" s="23">
        <v>6</v>
      </c>
      <c r="D40" s="18">
        <f>6/42</f>
        <v>0.14285714285714285</v>
      </c>
    </row>
    <row r="41" spans="1:4" x14ac:dyDescent="0.2">
      <c r="A41" s="22"/>
      <c r="B41" s="23" t="s">
        <v>24</v>
      </c>
      <c r="C41" s="23">
        <v>8</v>
      </c>
      <c r="D41" s="18">
        <v>0.19047619047619047</v>
      </c>
    </row>
    <row r="42" spans="1:4" x14ac:dyDescent="0.2">
      <c r="A42" s="22"/>
      <c r="B42" s="23" t="s">
        <v>34</v>
      </c>
      <c r="C42" s="23">
        <v>10</v>
      </c>
      <c r="D42" s="18">
        <v>0.23809523809523808</v>
      </c>
    </row>
    <row r="43" spans="1:4" x14ac:dyDescent="0.2">
      <c r="A43" s="22"/>
      <c r="B43" s="23" t="s">
        <v>32</v>
      </c>
      <c r="C43" s="23">
        <v>18</v>
      </c>
      <c r="D43" s="18">
        <v>0.42857142857142855</v>
      </c>
    </row>
    <row r="44" spans="1:4" x14ac:dyDescent="0.2">
      <c r="A44" s="22"/>
      <c r="B44" s="21" t="s">
        <v>6</v>
      </c>
      <c r="C44" s="23">
        <f>SUM(C40:C43)</f>
        <v>42</v>
      </c>
    </row>
    <row r="45" spans="1:4" x14ac:dyDescent="0.2">
      <c r="A45" s="22"/>
      <c r="B45" s="21" t="s">
        <v>1</v>
      </c>
      <c r="C45" s="25">
        <f>C40*D40+C41*D41+C42*D42+C43*D43</f>
        <v>12.476190476190474</v>
      </c>
    </row>
  </sheetData>
  <mergeCells count="7">
    <mergeCell ref="A38:A39"/>
    <mergeCell ref="A40:A45"/>
    <mergeCell ref="A2:A6"/>
    <mergeCell ref="A7:A11"/>
    <mergeCell ref="A12:A22"/>
    <mergeCell ref="A23:A33"/>
    <mergeCell ref="A34:A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Community Analysis（2014）</vt:lpstr>
      <vt:lpstr>Community Analysis（2018）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HSM</cp:lastModifiedBy>
  <dcterms:created xsi:type="dcterms:W3CDTF">2015-06-05T18:19:34Z</dcterms:created>
  <dcterms:modified xsi:type="dcterms:W3CDTF">2021-12-02T18:30:57Z</dcterms:modified>
</cp:coreProperties>
</file>