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40" documentId="13_ncr:1_{7881D048-7AB0-4744-BF22-0DE29D8ABA38}" xr6:coauthVersionLast="47" xr6:coauthVersionMax="47" xr10:uidLastSave="{A4E1F7D8-0817-4AC9-8172-E5EC970102AD}"/>
  <bookViews>
    <workbookView xWindow="14400" yWindow="0" windowWidth="14400" windowHeight="15600" activeTab="1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0" i="2" l="1"/>
  <c r="W47" i="2" s="1"/>
  <c r="X47" i="2" s="1"/>
  <c r="T40" i="2"/>
  <c r="U47" i="2" s="1"/>
  <c r="V47" i="2" s="1"/>
  <c r="S40" i="2"/>
  <c r="S47" i="2" s="1"/>
  <c r="T47" i="2" s="1"/>
  <c r="R40" i="2"/>
  <c r="Q47" i="2" s="1"/>
  <c r="R47" i="2" s="1"/>
  <c r="U39" i="2"/>
  <c r="W44" i="2" s="1"/>
  <c r="X44" i="2" s="1"/>
  <c r="T39" i="2"/>
  <c r="S44" i="2" s="1"/>
  <c r="T44" i="2" s="1"/>
  <c r="S39" i="2"/>
  <c r="R39" i="2"/>
  <c r="Q44" i="2" s="1"/>
  <c r="R44" i="2" s="1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T21" i="1"/>
  <c r="S21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U44" i="2" l="1"/>
  <c r="V44" i="2" s="1"/>
</calcChain>
</file>

<file path=xl/sharedStrings.xml><?xml version="1.0" encoding="utf-8"?>
<sst xmlns="http://schemas.openxmlformats.org/spreadsheetml/2006/main" count="386" uniqueCount="103">
  <si>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</si>
  <si>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</si>
  <si>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</si>
  <si>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</si>
  <si>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</si>
  <si>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</si>
  <si>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</si>
  <si>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</si>
  <si>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</si>
  <si>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</si>
  <si>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</si>
  <si>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</si>
  <si>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</si>
  <si>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</si>
  <si>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</si>
  <si>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</si>
  <si>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</si>
  <si>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</si>
  <si>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</si>
  <si>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</si>
  <si>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</si>
  <si>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</si>
  <si>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</si>
  <si>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</si>
  <si>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</si>
  <si>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</si>
  <si>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</si>
  <si>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</si>
  <si>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</si>
  <si>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</si>
  <si>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</si>
  <si>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</si>
  <si>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</si>
  <si>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</si>
  <si>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</si>
  <si>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</si>
  <si>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</si>
  <si>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</si>
  <si>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</si>
  <si>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</si>
  <si>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</si>
  <si>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</si>
  <si>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</si>
  <si>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</si>
  <si>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</si>
  <si>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p_correl</t>
    <phoneticPr fontId="2"/>
  </si>
  <si>
    <t>i_correl</t>
    <phoneticPr fontId="2"/>
  </si>
  <si>
    <t>post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</si>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</sst>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7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312-488D-A630-11CF2C3AD7E4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72.860962566844918</c:v>
                </c:pt>
                <c:pt idx="1">
                  <c:v>79.821794265111251</c:v>
                </c:pt>
                <c:pt idx="3">
                  <c:v>76.337894070850453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2-488D-A630-11CF2C3AD7E4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70.767851532680751</c:v>
                </c:pt>
                <c:pt idx="1">
                  <c:v>80.055792626807403</c:v>
                </c:pt>
                <c:pt idx="2">
                  <c:v>63.965404488738372</c:v>
                </c:pt>
                <c:pt idx="3">
                  <c:v>78.997633806213798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2-488D-A630-11CF2C3AD7E4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68.087135021323405</c:v>
                </c:pt>
                <c:pt idx="1">
                  <c:v>81.417959218957876</c:v>
                </c:pt>
                <c:pt idx="2">
                  <c:v>65.818328604768098</c:v>
                </c:pt>
                <c:pt idx="3">
                  <c:v>80.454286711393664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12-488D-A630-11CF2C3AD7E4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65.263612259600606</c:v>
                </c:pt>
                <c:pt idx="1">
                  <c:v>72.904183105856191</c:v>
                </c:pt>
                <c:pt idx="2">
                  <c:v>64.05759866375837</c:v>
                </c:pt>
                <c:pt idx="3">
                  <c:v>76.549814314898896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12-488D-A630-11CF2C3A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801279"/>
        <c:axId val="697824991"/>
      </c:barChart>
      <c:catAx>
        <c:axId val="69780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7824991"/>
        <c:crosses val="autoZero"/>
        <c:auto val="1"/>
        <c:lblAlgn val="ctr"/>
        <c:lblOffset val="100"/>
        <c:noMultiLvlLbl val="0"/>
      </c:catAx>
      <c:valAx>
        <c:axId val="69782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</a:t>
                </a:r>
                <a:r>
                  <a:rPr lang="en-US" altLang="ja-JP"/>
                  <a:t>200</a:t>
                </a:r>
                <a:r>
                  <a:rPr lang="ja-JP" altLang="en-US"/>
                  <a:t>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97801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81.734351485341534</c:v>
                </c:pt>
                <c:pt idx="2">
                  <c:v>99.483204134366915</c:v>
                </c:pt>
                <c:pt idx="3">
                  <c:v>66.103488707268923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C-4BA7-A7C1-96415CAA9809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98.009989172301815</c:v>
                </c:pt>
                <c:pt idx="1">
                  <c:v>91.094089853560263</c:v>
                </c:pt>
                <c:pt idx="2">
                  <c:v>79.243173950904989</c:v>
                </c:pt>
                <c:pt idx="3">
                  <c:v>90.258124563167101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C-4BA7-A7C1-96415CAA9809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86.573255430810235</c:v>
                </c:pt>
                <c:pt idx="1">
                  <c:v>89.758430513544539</c:v>
                </c:pt>
                <c:pt idx="2">
                  <c:v>88.903487526261543</c:v>
                </c:pt>
                <c:pt idx="3">
                  <c:v>93.470042120974483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7C-4BA7-A7C1-96415CAA9809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93.164106995572823</c:v>
                </c:pt>
                <c:pt idx="1">
                  <c:v>97.593602855636945</c:v>
                </c:pt>
                <c:pt idx="2">
                  <c:v>92.979588220547484</c:v>
                </c:pt>
                <c:pt idx="3">
                  <c:v>95.378925993732025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7C-4BA7-A7C1-96415CAA9809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93.577199270530357</c:v>
                </c:pt>
                <c:pt idx="1">
                  <c:v>98.470697783542704</c:v>
                </c:pt>
                <c:pt idx="2">
                  <c:v>93.170061220208709</c:v>
                </c:pt>
                <c:pt idx="3">
                  <c:v>94.357873113132158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7C-4BA7-A7C1-96415CAA9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493887"/>
        <c:axId val="357494303"/>
      </c:barChart>
      <c:catAx>
        <c:axId val="35749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494303"/>
        <c:crosses val="autoZero"/>
        <c:auto val="1"/>
        <c:lblAlgn val="ctr"/>
        <c:lblOffset val="100"/>
        <c:noMultiLvlLbl val="0"/>
      </c:catAx>
      <c:valAx>
        <c:axId val="35749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</a:t>
                </a:r>
                <a:r>
                  <a:rPr lang="en-US" altLang="ja-JP"/>
                  <a:t>200</a:t>
                </a:r>
                <a:r>
                  <a:rPr lang="ja-JP" altLang="en-US"/>
                  <a:t>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7493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625078</xdr:colOff>
      <xdr:row>4</xdr:row>
      <xdr:rowOff>140494</xdr:rowOff>
    </xdr:from>
    <xdr:to>
      <xdr:col>18</xdr:col>
      <xdr:colOff>363141</xdr:colOff>
      <xdr:row>21</xdr:row>
      <xdr:rowOff>14288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CEB1F2D-DAEF-EFC1-8320-CEB1F5F81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660796</xdr:colOff>
      <xdr:row>27</xdr:row>
      <xdr:rowOff>92869</xdr:rowOff>
    </xdr:from>
    <xdr:to>
      <xdr:col>17</xdr:col>
      <xdr:colOff>398858</xdr:colOff>
      <xdr:row>44</xdr:row>
      <xdr:rowOff>2381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F32815-4142-3CC7-2F51-631A6C177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opLeftCell="I1" zoomScale="80" zoomScaleNormal="80" workbookViewId="0">
      <selection activeCell="R29" sqref="R29:V34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60</v>
      </c>
      <c r="C2" s="6">
        <v>59.92537313432836</v>
      </c>
      <c r="D2" s="6">
        <v>61.37968495382944</v>
      </c>
      <c r="E2" s="6">
        <v>66.740209597352447</v>
      </c>
      <c r="F2" s="6">
        <v>60.998552821997109</v>
      </c>
      <c r="G2" s="6">
        <v>55.721393034825873</v>
      </c>
      <c r="H2" s="6">
        <v>62.575859743762642</v>
      </c>
      <c r="I2" s="6">
        <v>65.676795580110493</v>
      </c>
      <c r="J2" s="6">
        <v>69.359756097560975</v>
      </c>
      <c r="K2" s="6">
        <v>61.575562700964618</v>
      </c>
      <c r="L2" s="6">
        <v>64.482306684141548</v>
      </c>
      <c r="M2" s="6">
        <v>60.120986505351333</v>
      </c>
      <c r="N2" s="6">
        <v>60.030864197530867</v>
      </c>
      <c r="O2" s="6">
        <v>51.079622132253711</v>
      </c>
    </row>
    <row r="3" spans="1:15" x14ac:dyDescent="0.15">
      <c r="A3" s="1" t="s">
        <v>15</v>
      </c>
      <c r="B3" s="7">
        <v>60.154639175257728</v>
      </c>
      <c r="C3">
        <v>65.217391304347828</v>
      </c>
      <c r="D3">
        <v>67.776169802219016</v>
      </c>
      <c r="E3">
        <v>74.256951102588687</v>
      </c>
      <c r="F3">
        <v>59.164897381457891</v>
      </c>
      <c r="G3">
        <v>54.921630094043877</v>
      </c>
      <c r="H3">
        <v>59.033877038895852</v>
      </c>
      <c r="I3">
        <v>67.515151515151516</v>
      </c>
      <c r="J3">
        <v>57.020757020757017</v>
      </c>
      <c r="K3">
        <v>54.8122866894198</v>
      </c>
      <c r="L3">
        <v>63.504464285714292</v>
      </c>
      <c r="M3">
        <v>65.880582037129955</v>
      </c>
      <c r="N3">
        <v>65.789473684210535</v>
      </c>
      <c r="O3">
        <v>52.44444444444445</v>
      </c>
    </row>
    <row r="4" spans="1:15" x14ac:dyDescent="0.15">
      <c r="A4" s="1" t="s">
        <v>16</v>
      </c>
      <c r="B4" s="7">
        <v>71.773778920308487</v>
      </c>
      <c r="C4">
        <v>59.970348406226833</v>
      </c>
      <c r="D4">
        <v>70.694223635400107</v>
      </c>
      <c r="E4">
        <v>76.605995717344754</v>
      </c>
      <c r="F4">
        <v>64.971392244119514</v>
      </c>
      <c r="G4">
        <v>61.111111111111107</v>
      </c>
      <c r="H4">
        <v>64.204163868368042</v>
      </c>
      <c r="I4">
        <v>74.693042291950889</v>
      </c>
      <c r="J4">
        <v>72.432432432432435</v>
      </c>
      <c r="K4">
        <v>62.490678598061137</v>
      </c>
      <c r="L4">
        <v>74.959525094441446</v>
      </c>
      <c r="M4">
        <v>71.526677231907016</v>
      </c>
      <c r="N4">
        <v>71.761480466072655</v>
      </c>
      <c r="O4">
        <v>58.299319727891152</v>
      </c>
    </row>
    <row r="5" spans="1:15" x14ac:dyDescent="0.15">
      <c r="A5" s="1" t="s">
        <v>17</v>
      </c>
      <c r="B5" s="7">
        <v>73.669064748201436</v>
      </c>
      <c r="C5">
        <v>71.098265895953759</v>
      </c>
      <c r="D5">
        <v>75.675675675675677</v>
      </c>
      <c r="E5">
        <v>80.50185109008639</v>
      </c>
      <c r="F5">
        <v>73.40301974448316</v>
      </c>
      <c r="G5">
        <v>61.567398119122252</v>
      </c>
      <c r="H5">
        <v>73.163327261687911</v>
      </c>
      <c r="I5">
        <v>77.995642701525057</v>
      </c>
      <c r="J5">
        <v>74.523809523809518</v>
      </c>
      <c r="K5">
        <v>68.362687540769727</v>
      </c>
      <c r="L5">
        <v>75.201135825840041</v>
      </c>
      <c r="M5">
        <v>76.158623984710943</v>
      </c>
      <c r="N5">
        <v>73.381730187537812</v>
      </c>
      <c r="O5">
        <v>65.330321852060976</v>
      </c>
    </row>
    <row r="6" spans="1:15" ht="14.25" thickBot="1" x14ac:dyDescent="0.2">
      <c r="A6" s="1" t="s">
        <v>18</v>
      </c>
      <c r="B6" s="8">
        <v>67.115463076295384</v>
      </c>
      <c r="C6" s="9">
        <v>64.900662251655632</v>
      </c>
      <c r="D6" s="9">
        <v>72.860962566844918</v>
      </c>
      <c r="E6" s="9">
        <v>75.658587987355105</v>
      </c>
      <c r="F6" s="9">
        <v>64.42831215970962</v>
      </c>
      <c r="G6" s="9">
        <v>59.276018099547507</v>
      </c>
      <c r="H6" s="9">
        <v>66.681654676259001</v>
      </c>
      <c r="I6" s="9">
        <v>65.678903140203445</v>
      </c>
      <c r="J6" s="9">
        <v>64.390896921017401</v>
      </c>
      <c r="K6" s="9">
        <v>63.593603010348083</v>
      </c>
      <c r="L6" s="9">
        <v>64.725184577522555</v>
      </c>
      <c r="M6" s="9">
        <v>73.725895316804412</v>
      </c>
      <c r="N6" s="9">
        <v>73.178363880196699</v>
      </c>
      <c r="O6" s="9">
        <v>61.233480176211451</v>
      </c>
    </row>
    <row r="7" spans="1:15" x14ac:dyDescent="0.15">
      <c r="A7" s="1" t="s">
        <v>19</v>
      </c>
      <c r="B7" s="10">
        <v>83.916803953871494</v>
      </c>
      <c r="C7" s="11">
        <v>75.917843388960208</v>
      </c>
      <c r="D7" s="11">
        <v>78.162071846282373</v>
      </c>
      <c r="E7" s="11">
        <v>92.936018187723292</v>
      </c>
      <c r="F7" s="11">
        <v>70.357706470278799</v>
      </c>
      <c r="G7" s="11">
        <v>60.083703897462733</v>
      </c>
      <c r="H7" s="11">
        <v>79.886685552407926</v>
      </c>
      <c r="I7" s="11">
        <v>78.705172960964774</v>
      </c>
      <c r="J7" s="11">
        <v>79.313902501934479</v>
      </c>
      <c r="K7" s="11">
        <v>68.758984187829412</v>
      </c>
      <c r="L7" s="11">
        <v>81.979873625087762</v>
      </c>
      <c r="M7" s="11">
        <v>77.377753895754978</v>
      </c>
      <c r="N7" s="11">
        <v>76.916824708751022</v>
      </c>
      <c r="O7" s="11">
        <v>72.072259136212622</v>
      </c>
    </row>
    <row r="8" spans="1:15" x14ac:dyDescent="0.15">
      <c r="A8" s="1" t="s">
        <v>20</v>
      </c>
      <c r="B8" s="7">
        <v>85.202804206309466</v>
      </c>
      <c r="C8">
        <v>71.602929210740442</v>
      </c>
      <c r="D8">
        <v>72.697176241480037</v>
      </c>
      <c r="E8">
        <v>91.704977013791719</v>
      </c>
      <c r="F8">
        <v>69.524130948363151</v>
      </c>
      <c r="G8">
        <v>59.921671018276768</v>
      </c>
      <c r="H8">
        <v>82.682989033409854</v>
      </c>
      <c r="I8">
        <v>72.597137014314924</v>
      </c>
      <c r="J8">
        <v>78.137755102040813</v>
      </c>
      <c r="K8">
        <v>64.269218079841636</v>
      </c>
      <c r="L8">
        <v>78.72999483737739</v>
      </c>
      <c r="M8">
        <v>85.678680981595093</v>
      </c>
      <c r="N8">
        <v>80.461692873870859</v>
      </c>
      <c r="O8">
        <v>67.02269692923899</v>
      </c>
    </row>
    <row r="9" spans="1:15" x14ac:dyDescent="0.15">
      <c r="A9" s="1" t="s">
        <v>21</v>
      </c>
      <c r="B9" s="7">
        <v>84.282624369142027</v>
      </c>
      <c r="C9">
        <v>84.449938195302849</v>
      </c>
      <c r="D9">
        <v>81.436141056093547</v>
      </c>
      <c r="E9">
        <v>91.793647879566734</v>
      </c>
      <c r="F9">
        <v>75.917025044270176</v>
      </c>
      <c r="G9">
        <v>64.354628422425037</v>
      </c>
      <c r="H9">
        <v>85.86996675286295</v>
      </c>
      <c r="I9">
        <v>79.878593108373508</v>
      </c>
      <c r="J9">
        <v>84.477892756349945</v>
      </c>
      <c r="K9">
        <v>67.418469978665044</v>
      </c>
      <c r="L9">
        <v>77.987878787878785</v>
      </c>
      <c r="M9">
        <v>89.893346876587103</v>
      </c>
      <c r="N9">
        <v>76.551503518873972</v>
      </c>
      <c r="O9">
        <v>77.457530062989122</v>
      </c>
    </row>
    <row r="10" spans="1:15" x14ac:dyDescent="0.15">
      <c r="A10" s="1" t="s">
        <v>22</v>
      </c>
      <c r="B10" s="7">
        <v>83.284671532846716</v>
      </c>
      <c r="C10">
        <v>80.104071013161928</v>
      </c>
      <c r="D10">
        <v>77.992998833138856</v>
      </c>
      <c r="E10">
        <v>91.937449228269699</v>
      </c>
      <c r="F10">
        <v>70.610687022900763</v>
      </c>
      <c r="G10">
        <v>58.948948948948953</v>
      </c>
      <c r="H10">
        <v>82.649969703090292</v>
      </c>
      <c r="I10">
        <v>70.232435287902788</v>
      </c>
      <c r="J10">
        <v>79.332229580573951</v>
      </c>
      <c r="K10">
        <v>68.548858981860732</v>
      </c>
      <c r="L10">
        <v>80.180899175312575</v>
      </c>
      <c r="M10">
        <v>87.593002211944508</v>
      </c>
      <c r="N10">
        <v>82.098765432098759</v>
      </c>
      <c r="O10">
        <v>75.52447552447552</v>
      </c>
    </row>
    <row r="11" spans="1:15" x14ac:dyDescent="0.15">
      <c r="A11" s="1" t="s">
        <v>23</v>
      </c>
      <c r="B11" s="7">
        <v>84.634146341463406</v>
      </c>
      <c r="C11">
        <v>82.636450686243208</v>
      </c>
      <c r="D11">
        <v>84.518551236749119</v>
      </c>
      <c r="E11">
        <v>92.304071546246178</v>
      </c>
      <c r="F11">
        <v>79.152798789712548</v>
      </c>
      <c r="G11">
        <v>64.195939413470839</v>
      </c>
      <c r="H11">
        <v>89.137540859944693</v>
      </c>
      <c r="I11">
        <v>77.529469548133605</v>
      </c>
      <c r="J11">
        <v>87.833441769681201</v>
      </c>
      <c r="K11">
        <v>78.841931942919857</v>
      </c>
      <c r="L11">
        <v>85.274954391451658</v>
      </c>
      <c r="M11">
        <v>91.766499673273799</v>
      </c>
      <c r="N11">
        <v>83.669976035604236</v>
      </c>
      <c r="O11">
        <v>84.581594553041953</v>
      </c>
    </row>
    <row r="12" spans="1:15" x14ac:dyDescent="0.15">
      <c r="A12" s="1" t="s">
        <v>24</v>
      </c>
      <c r="B12" s="7">
        <v>84.948048301039037</v>
      </c>
      <c r="C12">
        <v>80.987139381299968</v>
      </c>
      <c r="D12">
        <v>83.690446180993192</v>
      </c>
      <c r="E12">
        <v>93.121693121693113</v>
      </c>
      <c r="F12">
        <v>73.763984121255859</v>
      </c>
      <c r="G12">
        <v>64.780673871582962</v>
      </c>
      <c r="H12">
        <v>85.235395612521572</v>
      </c>
      <c r="I12">
        <v>84.281842818428188</v>
      </c>
      <c r="J12">
        <v>85.87826086956521</v>
      </c>
      <c r="K12">
        <v>73.715353472438494</v>
      </c>
      <c r="L12">
        <v>92.381974248927037</v>
      </c>
      <c r="M12">
        <v>84.256897750985388</v>
      </c>
      <c r="N12">
        <v>84.976181751557348</v>
      </c>
      <c r="O12">
        <v>85.194684075542085</v>
      </c>
    </row>
    <row r="13" spans="1:15" x14ac:dyDescent="0.15">
      <c r="A13" s="1" t="s">
        <v>25</v>
      </c>
      <c r="B13" s="7">
        <v>84.245660881174899</v>
      </c>
      <c r="C13">
        <v>84.267181893458471</v>
      </c>
      <c r="D13">
        <v>83.108695652173907</v>
      </c>
      <c r="E13">
        <v>93.21901792673421</v>
      </c>
      <c r="F13">
        <v>80.686567164179095</v>
      </c>
      <c r="G13">
        <v>75.474083438685213</v>
      </c>
      <c r="H13">
        <v>85.95256710972113</v>
      </c>
      <c r="I13">
        <v>78.970588235294116</v>
      </c>
      <c r="J13">
        <v>83.224076281287253</v>
      </c>
      <c r="K13">
        <v>73.449434769324782</v>
      </c>
      <c r="L13">
        <v>88.376470588235293</v>
      </c>
      <c r="M13">
        <v>89.01191075322933</v>
      </c>
      <c r="N13">
        <v>86.33142085723928</v>
      </c>
      <c r="O13">
        <v>87.201365187713307</v>
      </c>
    </row>
    <row r="14" spans="1:15" x14ac:dyDescent="0.15">
      <c r="A14" s="1" t="s">
        <v>26</v>
      </c>
      <c r="B14" s="7">
        <v>83.596786732314072</v>
      </c>
      <c r="C14">
        <v>79.343404997094709</v>
      </c>
      <c r="D14">
        <v>83.751363140676119</v>
      </c>
      <c r="E14">
        <v>92.954501823766549</v>
      </c>
      <c r="F14">
        <v>76.680340801514674</v>
      </c>
      <c r="G14">
        <v>78.549164069141398</v>
      </c>
      <c r="H14">
        <v>86.934225195094754</v>
      </c>
      <c r="I14">
        <v>85.857033051498846</v>
      </c>
      <c r="J14">
        <v>85.761136922656462</v>
      </c>
      <c r="K14">
        <v>76.472199397425371</v>
      </c>
      <c r="L14">
        <v>91.492010790620455</v>
      </c>
      <c r="M14">
        <v>83.335950997329974</v>
      </c>
      <c r="N14">
        <v>86.487980105001384</v>
      </c>
      <c r="O14">
        <v>83.878172588832484</v>
      </c>
    </row>
    <row r="15" spans="1:15" x14ac:dyDescent="0.15">
      <c r="A15" s="1" t="s">
        <v>27</v>
      </c>
      <c r="B15" s="7">
        <v>78.873239436619713</v>
      </c>
      <c r="C15">
        <v>79.345866597991247</v>
      </c>
      <c r="D15">
        <v>80.718486727070413</v>
      </c>
      <c r="E15">
        <v>89.408485599256736</v>
      </c>
      <c r="F15">
        <v>76.075022872827077</v>
      </c>
      <c r="G15">
        <v>65.978050355067779</v>
      </c>
      <c r="H15">
        <v>82.049291674752567</v>
      </c>
      <c r="I15">
        <v>83.193979933110356</v>
      </c>
      <c r="J15">
        <v>82.428722280887015</v>
      </c>
      <c r="K15">
        <v>73.791170287316049</v>
      </c>
      <c r="L15">
        <v>89.048820299747732</v>
      </c>
      <c r="M15">
        <v>83.335733832637189</v>
      </c>
      <c r="N15">
        <v>86.71080633719555</v>
      </c>
      <c r="O15">
        <v>81.767515923566876</v>
      </c>
    </row>
    <row r="16" spans="1:15" ht="14.25" thickBot="1" x14ac:dyDescent="0.2">
      <c r="A16" s="1" t="s">
        <v>28</v>
      </c>
      <c r="B16" s="8">
        <v>85.417460922607702</v>
      </c>
      <c r="C16" s="9">
        <v>74.720079621796458</v>
      </c>
      <c r="D16" s="9">
        <v>81.595509440381022</v>
      </c>
      <c r="E16" s="9">
        <v>90.907590759075902</v>
      </c>
      <c r="F16" s="9">
        <v>80.118068732869503</v>
      </c>
      <c r="G16" s="9">
        <v>69.362626750362139</v>
      </c>
      <c r="H16" s="9">
        <v>84.535461526878493</v>
      </c>
      <c r="I16" s="9">
        <v>81.662781662781654</v>
      </c>
      <c r="J16" s="9">
        <v>76.721232546942701</v>
      </c>
      <c r="K16" s="9">
        <v>64.688786631145561</v>
      </c>
      <c r="L16" s="9">
        <v>88.816340197555661</v>
      </c>
      <c r="M16" s="9">
        <v>84.738527214514406</v>
      </c>
      <c r="N16" s="9">
        <v>83.202846975088974</v>
      </c>
      <c r="O16" s="9">
        <v>81.293516942596327</v>
      </c>
    </row>
    <row r="17" spans="1:22" x14ac:dyDescent="0.15">
      <c r="A17" s="1" t="s">
        <v>29</v>
      </c>
      <c r="B17" s="10">
        <v>97.16814159292035</v>
      </c>
      <c r="C17" s="11">
        <v>93.069306930693074</v>
      </c>
      <c r="D17" s="11">
        <v>98.410174880763108</v>
      </c>
      <c r="E17" s="11">
        <v>99.58188153310104</v>
      </c>
      <c r="F17" s="11">
        <v>94.53125</v>
      </c>
      <c r="G17" s="11">
        <v>93.292682926829272</v>
      </c>
      <c r="H17" s="11">
        <v>94.565217391304344</v>
      </c>
      <c r="I17" s="11">
        <v>94.984646878198561</v>
      </c>
      <c r="J17" s="11">
        <v>93.091732729331824</v>
      </c>
      <c r="K17" s="11">
        <v>91.025641025641022</v>
      </c>
      <c r="L17" s="11">
        <v>99.052132701421797</v>
      </c>
      <c r="M17" s="11">
        <v>97.708795269770874</v>
      </c>
      <c r="N17" s="11">
        <v>92.682926829268297</v>
      </c>
      <c r="O17" s="11">
        <v>90.655339805825236</v>
      </c>
    </row>
    <row r="18" spans="1:22" x14ac:dyDescent="0.15">
      <c r="A18" s="1" t="s">
        <v>30</v>
      </c>
      <c r="B18" s="7">
        <v>98.983911939034712</v>
      </c>
      <c r="C18">
        <v>98.687089715536104</v>
      </c>
      <c r="D18">
        <v>98.825256975036709</v>
      </c>
      <c r="E18">
        <v>99.244332493702771</v>
      </c>
      <c r="F18">
        <v>94.219653179190757</v>
      </c>
      <c r="G18">
        <v>93.26171875</v>
      </c>
      <c r="H18">
        <v>95.601173020527867</v>
      </c>
      <c r="I18">
        <v>93.909465020576135</v>
      </c>
      <c r="J18">
        <v>92.34375</v>
      </c>
      <c r="K18">
        <v>96.261682242990659</v>
      </c>
      <c r="L18">
        <v>95.874263261296662</v>
      </c>
      <c r="M18">
        <v>98.125585754451734</v>
      </c>
      <c r="N18">
        <v>97.671568627450981</v>
      </c>
      <c r="O18">
        <v>93.726937269372684</v>
      </c>
      <c r="Q18" t="s">
        <v>48</v>
      </c>
      <c r="R18" t="s">
        <v>49</v>
      </c>
    </row>
    <row r="19" spans="1:22" x14ac:dyDescent="0.15">
      <c r="A19" s="1" t="s">
        <v>31</v>
      </c>
      <c r="B19" s="7">
        <v>99.37606352807714</v>
      </c>
      <c r="C19">
        <v>95.891783567134269</v>
      </c>
      <c r="D19">
        <v>96.777658431793768</v>
      </c>
      <c r="E19">
        <v>99.5673336938886</v>
      </c>
      <c r="F19">
        <v>98.065601345668625</v>
      </c>
      <c r="G19">
        <v>93.355209187858904</v>
      </c>
      <c r="H19">
        <v>97.158697158697166</v>
      </c>
      <c r="I19">
        <v>97.906055461233734</v>
      </c>
      <c r="J19">
        <v>97.848837209302332</v>
      </c>
      <c r="K19">
        <v>92.652329749103941</v>
      </c>
      <c r="L19">
        <v>96.013745704467354</v>
      </c>
      <c r="M19">
        <v>96.171317326411426</v>
      </c>
      <c r="N19">
        <v>98.80952380952381</v>
      </c>
      <c r="O19">
        <v>95.795795795795797</v>
      </c>
      <c r="S19" t="s">
        <v>50</v>
      </c>
      <c r="T19" t="s">
        <v>51</v>
      </c>
      <c r="U19" t="s">
        <v>52</v>
      </c>
      <c r="V19" t="s">
        <v>53</v>
      </c>
    </row>
    <row r="20" spans="1:22" x14ac:dyDescent="0.15">
      <c r="A20" s="1" t="s">
        <v>32</v>
      </c>
      <c r="B20" s="7">
        <v>98.755385351842989</v>
      </c>
      <c r="C20">
        <v>92.302052785923749</v>
      </c>
      <c r="D20">
        <v>97.201418998817502</v>
      </c>
      <c r="E20">
        <v>99.600798403193608</v>
      </c>
      <c r="F20">
        <v>99.931553730321696</v>
      </c>
      <c r="G20">
        <v>94.601889338731453</v>
      </c>
      <c r="H20">
        <v>98.651685393258433</v>
      </c>
      <c r="I20">
        <v>96.954769368562481</v>
      </c>
      <c r="J20">
        <v>98.124330117899248</v>
      </c>
      <c r="K20">
        <v>95.815384615384616</v>
      </c>
      <c r="L20">
        <v>99.819004524886878</v>
      </c>
      <c r="M20">
        <v>96.614894464356823</v>
      </c>
      <c r="N20">
        <v>95.907079646017706</v>
      </c>
      <c r="O20">
        <v>98.281990521327018</v>
      </c>
      <c r="Q20" t="s">
        <v>54</v>
      </c>
      <c r="R20" t="s">
        <v>60</v>
      </c>
    </row>
    <row r="21" spans="1:22" ht="14.25" thickBot="1" x14ac:dyDescent="0.2">
      <c r="A21" s="1" t="s">
        <v>33</v>
      </c>
      <c r="B21" s="8">
        <v>98.346055979643765</v>
      </c>
      <c r="C21" s="9">
        <v>98.024903392013741</v>
      </c>
      <c r="D21" s="9">
        <v>98.515769944341372</v>
      </c>
      <c r="E21" s="9">
        <v>99.102244389027433</v>
      </c>
      <c r="F21" s="9">
        <v>99.892818863879967</v>
      </c>
      <c r="G21" s="9">
        <v>99.931623931623932</v>
      </c>
      <c r="H21" s="9">
        <v>99.608099281515351</v>
      </c>
      <c r="I21" s="9">
        <v>99.483204134366915</v>
      </c>
      <c r="J21" s="9">
        <v>99.251662971175165</v>
      </c>
      <c r="K21" s="9">
        <v>99.842470069313165</v>
      </c>
      <c r="L21" s="9">
        <v>99.380964663399538</v>
      </c>
      <c r="M21" s="9">
        <v>97.307152875175319</v>
      </c>
      <c r="N21" s="9">
        <v>97.47102212855637</v>
      </c>
      <c r="O21" s="9">
        <v>99.474079639368895</v>
      </c>
      <c r="Q21" t="s">
        <v>55</v>
      </c>
      <c r="R21" t="s">
        <v>61</v>
      </c>
      <c r="S21" s="12">
        <f>AVERAGE(D6)</f>
        <v>72.860962566844918</v>
      </c>
      <c r="T21" s="12">
        <f>AVERAGE(B7:B10,D7,B13,E9,E13,K8,K9,K16,M7)</f>
        <v>79.821794265111251</v>
      </c>
      <c r="V21" s="12">
        <f>AVERAGE(B7,K7)</f>
        <v>76.337894070850453</v>
      </c>
    </row>
    <row r="22" spans="1:22" x14ac:dyDescent="0.15">
      <c r="A22" s="1" t="s">
        <v>34</v>
      </c>
      <c r="B22">
        <v>99.159192825112115</v>
      </c>
      <c r="C22">
        <v>97.099069512862613</v>
      </c>
      <c r="D22">
        <v>93.52926011858726</v>
      </c>
      <c r="E22">
        <v>99.471210340775556</v>
      </c>
      <c r="F22">
        <v>99.945235487404162</v>
      </c>
      <c r="G22">
        <v>99.346405228758172</v>
      </c>
      <c r="H22">
        <v>99.327531645569621</v>
      </c>
      <c r="I22">
        <v>82.814814814814824</v>
      </c>
      <c r="J22">
        <v>99.851190476190482</v>
      </c>
      <c r="K22">
        <v>97.5</v>
      </c>
      <c r="L22">
        <v>93.938344302043646</v>
      </c>
      <c r="M22">
        <v>94.573499349563278</v>
      </c>
      <c r="N22">
        <v>95.693563009972806</v>
      </c>
      <c r="O22">
        <v>98.712791633145613</v>
      </c>
      <c r="Q22" t="s">
        <v>56</v>
      </c>
      <c r="R22" t="s">
        <v>62</v>
      </c>
      <c r="S22" s="12">
        <f>AVERAGE(B4:B6,D4:D5,I6)</f>
        <v>70.767851532680751</v>
      </c>
      <c r="T22" s="12">
        <f>AVERAGE(B11:B12,B15:B16,D9,D11,D13,D15,E8,E10:E11,E14:E15,F8:F10,F16,H7:H11,H13,H15:H16,K7,K10:K15,L16,M8,M10,M12,M14:M16,)</f>
        <v>80.055792626807403</v>
      </c>
      <c r="U22" s="12">
        <f>AVERAGE(B3,D3)</f>
        <v>63.965404488738372</v>
      </c>
      <c r="V22" s="12">
        <f>AVERAGE(B8:B9,B15:B16,E7:F9,F11,E13,E15:F16,H7,H9:H10,H14:H15,K8:K16,L15:L16,M13:M16,M7,M11,)</f>
        <v>78.997633806213798</v>
      </c>
    </row>
    <row r="23" spans="1:22" x14ac:dyDescent="0.15">
      <c r="A23" s="1" t="s">
        <v>35</v>
      </c>
      <c r="B23">
        <v>99.944506104328525</v>
      </c>
      <c r="C23">
        <v>97.960484384958562</v>
      </c>
      <c r="D23">
        <v>93.479853479853475</v>
      </c>
      <c r="E23">
        <v>98.785015187310151</v>
      </c>
      <c r="F23">
        <v>100</v>
      </c>
      <c r="G23">
        <v>98.755411255411246</v>
      </c>
      <c r="H23">
        <v>99.602780536246271</v>
      </c>
      <c r="I23">
        <v>99.323602705589181</v>
      </c>
      <c r="J23">
        <v>99.548995489954891</v>
      </c>
      <c r="K23">
        <v>99.655370476737502</v>
      </c>
      <c r="L23">
        <v>93.351583887368008</v>
      </c>
      <c r="M23">
        <v>98.702218027371401</v>
      </c>
      <c r="N23">
        <v>97.697841726618705</v>
      </c>
      <c r="O23">
        <v>98.470236115729961</v>
      </c>
      <c r="Q23" t="s">
        <v>57</v>
      </c>
      <c r="R23" t="s">
        <v>63</v>
      </c>
      <c r="S23" s="12">
        <f>AVERAGE(B2:B3,D3,C5:C6,E6,I4:I5,K5:K6,L6)</f>
        <v>68.087135021323405</v>
      </c>
      <c r="T23" s="12">
        <f>AVERAGE(C7:C16,B14,D8,D10,D12,D14,D16,E16,E12,E7,F7,F11:F15,G15,H12,H14,I7:I16,L9,L11:L15,M9,M11,M13,N7:N13,O7:O16,N15:N16)</f>
        <v>81.417959218957876</v>
      </c>
      <c r="U23" s="12">
        <f>AVERAGE(B4:B6,C5,D6,F4,F6,I3:I6,K5:K6,M5,N6,)</f>
        <v>65.818328604768098</v>
      </c>
      <c r="V23" s="12">
        <f>AVERAGE(B10:B14,C7:C16,D12,D15,E10:E12,E14,F10,F12:F14,G15,H8,H11:H13,H16,I7:I16,J8,L13:L14,M8:M10,N10,N12,N14,O7:O16,)</f>
        <v>80.454286711393664</v>
      </c>
    </row>
    <row r="24" spans="1:22" x14ac:dyDescent="0.15">
      <c r="A24" s="1" t="s">
        <v>36</v>
      </c>
      <c r="B24">
        <v>100</v>
      </c>
      <c r="C24">
        <v>98.081023454157773</v>
      </c>
      <c r="D24">
        <v>92.811089619600267</v>
      </c>
      <c r="E24">
        <v>98.885172798216274</v>
      </c>
      <c r="F24">
        <v>99.77037887485649</v>
      </c>
      <c r="G24">
        <v>95.098882201203779</v>
      </c>
      <c r="H24">
        <v>99.40732758620689</v>
      </c>
      <c r="I24">
        <v>87.306791569086656</v>
      </c>
      <c r="J24">
        <v>95.490122996645539</v>
      </c>
      <c r="K24">
        <v>98.606878537222471</v>
      </c>
      <c r="L24">
        <v>91.060291060291064</v>
      </c>
      <c r="M24">
        <v>94.974979149291073</v>
      </c>
      <c r="N24">
        <v>98.451681793913508</v>
      </c>
      <c r="O24">
        <v>97.495660798413098</v>
      </c>
      <c r="Q24" t="s">
        <v>58</v>
      </c>
      <c r="R24" t="s">
        <v>64</v>
      </c>
      <c r="S24" s="12">
        <f>AVERAGE(C2:C4,D2,E2:E5,F2:F6,G2:G6,H2:H6,I2:I3,J2:J6,K2:K4,L2:L5,M2:M6,N2:N6,O2:O6)</f>
        <v>65.263612259600606</v>
      </c>
      <c r="T24" s="12">
        <f>AVERAGE(G7:G14,J7:J16,L7:L8,L10,N14,)</f>
        <v>72.904183105856191</v>
      </c>
      <c r="U24" s="12">
        <f>AVERAGE(B2:O2,C3:C4,C6,D4,E3:E6,D5,F3,F5,G3:H6,J3:J6,K3:K4,L3:L6,M3:O4,N5:O5,O6,M6,)</f>
        <v>64.05759866375837</v>
      </c>
      <c r="V24" s="12">
        <f>AVERAGE(D7:D11,D13:D14,D16,G7:G14,G16,J7,J9:J16,L7:L12,M12,N7:N9,N11,N13,N15:N16,)</f>
        <v>76.549814314898896</v>
      </c>
    </row>
    <row r="25" spans="1:22" x14ac:dyDescent="0.15">
      <c r="A25" s="1" t="s">
        <v>37</v>
      </c>
      <c r="B25">
        <v>98.071216617210681</v>
      </c>
      <c r="C25">
        <v>99.279835390946502</v>
      </c>
      <c r="D25">
        <v>82.047734347976473</v>
      </c>
      <c r="E25">
        <v>99.360409338023672</v>
      </c>
      <c r="F25">
        <v>99.695863746958636</v>
      </c>
      <c r="G25">
        <v>96.92307692307692</v>
      </c>
      <c r="H25">
        <v>97.142857142857139</v>
      </c>
      <c r="I25">
        <v>87.072463768115938</v>
      </c>
      <c r="J25">
        <v>99.957081545064369</v>
      </c>
      <c r="K25">
        <v>98.608182201602702</v>
      </c>
      <c r="L25">
        <v>96.848602988953871</v>
      </c>
      <c r="M25">
        <v>98.174603174603163</v>
      </c>
      <c r="N25">
        <v>97.817785051827613</v>
      </c>
      <c r="O25">
        <v>100</v>
      </c>
    </row>
    <row r="26" spans="1:22" x14ac:dyDescent="0.15">
      <c r="A26" s="1" t="s">
        <v>38</v>
      </c>
      <c r="B26">
        <v>99.863512283894451</v>
      </c>
      <c r="C26">
        <v>97.915954902630673</v>
      </c>
      <c r="D26">
        <v>97.638232842456247</v>
      </c>
      <c r="E26">
        <v>99.741668819426508</v>
      </c>
      <c r="F26">
        <v>99.331926863572434</v>
      </c>
      <c r="G26">
        <v>99.327731092436977</v>
      </c>
      <c r="H26">
        <v>97.236875156995723</v>
      </c>
      <c r="I26">
        <v>92.250266619267691</v>
      </c>
      <c r="J26">
        <v>100</v>
      </c>
      <c r="K26">
        <v>98.652585579024034</v>
      </c>
      <c r="L26">
        <v>96.683133380381094</v>
      </c>
      <c r="M26">
        <v>97.415961582437689</v>
      </c>
      <c r="N26">
        <v>95.907928388746797</v>
      </c>
      <c r="O26">
        <v>99.349769710105662</v>
      </c>
    </row>
    <row r="27" spans="1:22" x14ac:dyDescent="0.15">
      <c r="A27" s="1" t="s">
        <v>39</v>
      </c>
      <c r="B27">
        <v>96.93784277879341</v>
      </c>
      <c r="C27">
        <v>98.454935622317592</v>
      </c>
      <c r="D27">
        <v>96.369841762333238</v>
      </c>
      <c r="E27">
        <v>99.537322640345465</v>
      </c>
      <c r="F27">
        <v>99.827064418504108</v>
      </c>
      <c r="G27">
        <v>97.411128284389491</v>
      </c>
      <c r="H27">
        <v>98.193411264612124</v>
      </c>
      <c r="I27">
        <v>95.566692367000769</v>
      </c>
      <c r="J27">
        <v>100</v>
      </c>
      <c r="K27">
        <v>98.212575805936794</v>
      </c>
      <c r="L27">
        <v>93.9311369829081</v>
      </c>
      <c r="M27">
        <v>96.180953941976725</v>
      </c>
      <c r="N27">
        <v>97.553239691889431</v>
      </c>
      <c r="O27">
        <v>99.87955435109906</v>
      </c>
    </row>
    <row r="28" spans="1:22" x14ac:dyDescent="0.15">
      <c r="A28" s="1" t="s">
        <v>40</v>
      </c>
      <c r="B28">
        <v>98.949128254119898</v>
      </c>
      <c r="C28">
        <v>98.495836690840719</v>
      </c>
      <c r="D28">
        <v>86.427421210029905</v>
      </c>
      <c r="E28">
        <v>99.472674976030689</v>
      </c>
      <c r="F28">
        <v>99.722222222222229</v>
      </c>
      <c r="G28">
        <v>94.839537869062909</v>
      </c>
      <c r="H28">
        <v>98.908994145822248</v>
      </c>
      <c r="I28">
        <v>87.352660082828919</v>
      </c>
      <c r="J28">
        <v>97.911051212938006</v>
      </c>
      <c r="K28">
        <v>99.710789766407117</v>
      </c>
      <c r="L28">
        <v>89.484621778886122</v>
      </c>
      <c r="M28">
        <v>94.246381927285555</v>
      </c>
      <c r="N28">
        <v>97.005632967684548</v>
      </c>
      <c r="O28">
        <v>88.945469976660291</v>
      </c>
      <c r="R28" t="s">
        <v>59</v>
      </c>
    </row>
    <row r="29" spans="1:22" x14ac:dyDescent="0.15">
      <c r="A29" s="1" t="s">
        <v>41</v>
      </c>
      <c r="B29">
        <v>98.049132947976886</v>
      </c>
      <c r="C29">
        <v>98.229813664596278</v>
      </c>
      <c r="D29">
        <v>91.134321107602617</v>
      </c>
      <c r="E29">
        <v>99.46916076845298</v>
      </c>
      <c r="F29">
        <v>99.934980494148235</v>
      </c>
      <c r="G29">
        <v>97.467749641662678</v>
      </c>
      <c r="H29">
        <v>98.607777244359099</v>
      </c>
      <c r="I29">
        <v>88.596070915189259</v>
      </c>
      <c r="J29">
        <v>98.433156431640128</v>
      </c>
      <c r="K29">
        <v>98.964535335231687</v>
      </c>
      <c r="L29">
        <v>97.085849304279336</v>
      </c>
      <c r="M29">
        <v>96.615067079463373</v>
      </c>
      <c r="N29">
        <v>93.401983218916868</v>
      </c>
      <c r="O29">
        <v>91.634895716528376</v>
      </c>
      <c r="S29" t="s">
        <v>50</v>
      </c>
      <c r="T29" t="s">
        <v>51</v>
      </c>
      <c r="U29" t="s">
        <v>52</v>
      </c>
      <c r="V29" t="s">
        <v>53</v>
      </c>
    </row>
    <row r="30" spans="1:22" x14ac:dyDescent="0.15">
      <c r="A30" s="1" t="s">
        <v>42</v>
      </c>
      <c r="B30">
        <v>99.207729468599041</v>
      </c>
      <c r="C30">
        <v>96.971345665578525</v>
      </c>
      <c r="D30">
        <v>97.083524202168263</v>
      </c>
      <c r="E30">
        <v>98.587833643699568</v>
      </c>
      <c r="F30">
        <v>99.977462249267518</v>
      </c>
      <c r="G30">
        <v>97.523809523809518</v>
      </c>
      <c r="H30">
        <v>98.384855852726645</v>
      </c>
      <c r="I30">
        <v>81.445729038051411</v>
      </c>
      <c r="J30">
        <v>97.752613240418114</v>
      </c>
      <c r="K30">
        <v>99.102736653207714</v>
      </c>
      <c r="L30">
        <v>93.941456773315181</v>
      </c>
      <c r="M30">
        <v>93.94343973783225</v>
      </c>
      <c r="N30">
        <v>96.897621509824191</v>
      </c>
      <c r="O30">
        <v>98.236009732360102</v>
      </c>
      <c r="Q30" t="s">
        <v>54</v>
      </c>
      <c r="R30" t="s">
        <v>60</v>
      </c>
      <c r="T30" s="12">
        <f>AVERAGE(B30:B31,I30,K31,M22:M23,)</f>
        <v>81.734351485341534</v>
      </c>
      <c r="U30" s="12">
        <f>AVERAGE(I21)</f>
        <v>99.483204134366915</v>
      </c>
      <c r="V30" s="12">
        <f>AVERAGE(B30,K30,)</f>
        <v>66.103488707268923</v>
      </c>
    </row>
    <row r="31" spans="1:22" x14ac:dyDescent="0.15">
      <c r="A31" s="1" t="s">
        <v>43</v>
      </c>
      <c r="B31">
        <v>98.82352941176471</v>
      </c>
      <c r="C31">
        <v>96.88785548202469</v>
      </c>
      <c r="D31">
        <v>96.797671033478892</v>
      </c>
      <c r="E31">
        <v>99.542259277423568</v>
      </c>
      <c r="F31">
        <v>99.937642901683645</v>
      </c>
      <c r="G31">
        <v>98.885621420832692</v>
      </c>
      <c r="H31">
        <v>98.26069163085738</v>
      </c>
      <c r="I31">
        <v>77.404185280978126</v>
      </c>
      <c r="J31">
        <v>98.25097639667176</v>
      </c>
      <c r="K31">
        <v>99.387755102040813</v>
      </c>
      <c r="L31">
        <v>96.826301786393003</v>
      </c>
      <c r="M31">
        <v>91.141460969803276</v>
      </c>
      <c r="N31">
        <v>97.714393653192289</v>
      </c>
      <c r="O31">
        <v>98.228420655861299</v>
      </c>
      <c r="Q31" t="s">
        <v>55</v>
      </c>
      <c r="R31" t="s">
        <v>61</v>
      </c>
      <c r="S31" s="12">
        <f>AVERAGE(B17,B21,D21)</f>
        <v>98.009989172301815</v>
      </c>
      <c r="T31" s="12">
        <f>AVERAGE(B26,B28:B29,D22:D24,D26,D28,C30:D31,E31,I26,I28,I31,K30,M30:M31,M24,O31,M25,M28,M26:M27,)</f>
        <v>91.094089853560263</v>
      </c>
      <c r="U31" s="12">
        <f>AVERAGE(B20,D21:E21,K21,)</f>
        <v>79.243173950904989</v>
      </c>
      <c r="V31" s="12">
        <f>AVERAGE(B28,B31,C30:E30,C31,H31:I31,I30,K29,K31,M24:M27,N30:O30,)</f>
        <v>90.258124563167101</v>
      </c>
    </row>
    <row r="32" spans="1:22" x14ac:dyDescent="0.15">
      <c r="Q32" t="s">
        <v>56</v>
      </c>
      <c r="R32" t="s">
        <v>62</v>
      </c>
      <c r="S32" s="12">
        <f>AVERAGE(B19:B20,D20,D18,E21,I21,K21,)</f>
        <v>86.573255430810235</v>
      </c>
      <c r="T32" s="12">
        <f>AVERAGE(B22:B25,C22,C28:C29,D25,D27,D29,H22:I22,I24,I27,N28,K28:L28,K29,M29,,H28,I29,H30:H31,K22:K23,L30:L31,N30:N31,O30,)</f>
        <v>89.758430513544539</v>
      </c>
      <c r="U32" s="12">
        <f>AVERAGE(B18:B19,B21,D17,E20,F21,I19:I20,K19:K20,)</f>
        <v>88.903487526261543</v>
      </c>
      <c r="V32" s="12">
        <f>AVERAGE(B24:B25,B27,B29,C28:C29,D24:D26,D31:F31,F30,F26,H27,H29:H30,I25:I29,K22:K23,K27:K28,L24,L26:L28,L30:L31,M28:M31,N22,N25:N26,N28,N31:O31,)</f>
        <v>93.470042120974483</v>
      </c>
    </row>
    <row r="33" spans="1:22" x14ac:dyDescent="0.15">
      <c r="A33" s="2" t="s">
        <v>44</v>
      </c>
      <c r="Q33" t="s">
        <v>57</v>
      </c>
      <c r="R33" t="s">
        <v>63</v>
      </c>
      <c r="S33" s="12">
        <f>AVERAGE(D17,B18,C21,D19,E19:E20,F20:F21,I20,N17:N21,L20:M21,O21,)</f>
        <v>93.164106995572823</v>
      </c>
      <c r="T33" s="12">
        <f>AVERAGE(B27,C23:C27,E22,E26,E28,E30,F22:F30,G22:G24,F31,G26,G28,G30:G31,H23:H24,H27,H29,I23,I25,K24:K27,L22:L27,L29,N22:N27,O22:O29,N29)</f>
        <v>97.593602855636945</v>
      </c>
      <c r="U33" s="12">
        <f>AVERAGE(C21,D19:D20,F19:F20,G21:H21,I17:J17,N17,L19:N21,O20:O21,)</f>
        <v>92.979588220547484</v>
      </c>
      <c r="V33" s="12">
        <f>AVERAGE(B22:B23,B26,C22:C27,D22,D27,D29,F22:F25,F27:F29,G22,G26:H26,G28:G31,H28,H22:H23,I22:I24,J31,K24:K26,L25,L29,L22:M23,N23:N24,O22:O25,N27:O27,O28:O29,N29,)</f>
        <v>95.378925993732025</v>
      </c>
    </row>
    <row r="34" spans="1:2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64</v>
      </c>
      <c r="S34" s="12">
        <f>AVERAGE(C17:C20,E17:E18,F17:F19,G17:H21,I17:I19,J17:J21,K17:K20,L17:M19,O17:O20,)</f>
        <v>93.577199270530357</v>
      </c>
      <c r="T34" s="12">
        <f>AVERAGE(E23:E25,E27,E29,G25,G27,G29,H25:H26,J22:J31)</f>
        <v>98.470697783542704</v>
      </c>
      <c r="U34" s="12">
        <f>AVERAGE(B17:C17,C18:C20,D18:H18,E17:H17,E19,G19:H20,I18,J18:J21,K17:M18,N18,O17:O19,)</f>
        <v>93.170061220208709</v>
      </c>
      <c r="V34" s="12">
        <f>AVERAGE(D23,D28,E22:E29,G23:G25,G27,H24:H25,J22:J30,O26,)</f>
        <v>94.357873113132158</v>
      </c>
    </row>
    <row r="35" spans="1:2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2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0">CORREL(B2:B16,B35:B49)</f>
        <v>-0.55362938618383262</v>
      </c>
      <c r="C65">
        <f t="shared" si="0"/>
        <v>-0.83656407126863053</v>
      </c>
      <c r="D65">
        <f t="shared" si="0"/>
        <v>-0.28759484231345961</v>
      </c>
      <c r="E65">
        <f t="shared" si="0"/>
        <v>-0.79379775823740761</v>
      </c>
      <c r="F65">
        <f t="shared" si="0"/>
        <v>-0.75854709565650635</v>
      </c>
      <c r="G65">
        <f t="shared" si="0"/>
        <v>-0.41417425690554438</v>
      </c>
      <c r="H65">
        <f t="shared" si="0"/>
        <v>-0.85784864551135631</v>
      </c>
      <c r="I65">
        <f t="shared" si="0"/>
        <v>-0.49150622581794401</v>
      </c>
      <c r="J65">
        <f t="shared" si="0"/>
        <v>-0.27750548371350864</v>
      </c>
      <c r="K65">
        <f t="shared" si="0"/>
        <v>-0.55920665917287016</v>
      </c>
      <c r="L65">
        <f t="shared" si="0"/>
        <v>-0.62343037275943169</v>
      </c>
      <c r="M65">
        <f t="shared" si="0"/>
        <v>-0.64504461477385433</v>
      </c>
      <c r="N65">
        <f t="shared" si="0"/>
        <v>-0.76346460559628238</v>
      </c>
      <c r="O65">
        <f t="shared" si="0"/>
        <v>-0.82148232665768417</v>
      </c>
    </row>
    <row r="66" spans="1:15" x14ac:dyDescent="0.15">
      <c r="A66" s="2" t="s">
        <v>46</v>
      </c>
      <c r="B66">
        <f t="shared" ref="B66:O66" si="1">CORREL(B17:B31,B50:B64)</f>
        <v>-4.4690524201751465E-2</v>
      </c>
      <c r="C66">
        <f t="shared" si="1"/>
        <v>-0.30726425571638555</v>
      </c>
      <c r="D66">
        <f t="shared" si="1"/>
        <v>0.11910063014365822</v>
      </c>
      <c r="E66">
        <f t="shared" si="1"/>
        <v>-0.12141242198462861</v>
      </c>
      <c r="F66">
        <f t="shared" si="1"/>
        <v>-0.88372046579400154</v>
      </c>
      <c r="G66">
        <f t="shared" si="1"/>
        <v>-0.48777312650348109</v>
      </c>
      <c r="H66">
        <f t="shared" si="1"/>
        <v>-0.46363685712806096</v>
      </c>
      <c r="I66">
        <f t="shared" si="1"/>
        <v>0.66005450677611655</v>
      </c>
      <c r="J66">
        <f t="shared" si="1"/>
        <v>0.18152217877372892</v>
      </c>
      <c r="K66">
        <f t="shared" si="1"/>
        <v>-0.69346984952199853</v>
      </c>
      <c r="L66">
        <f t="shared" si="1"/>
        <v>0.41987064650547384</v>
      </c>
      <c r="M66">
        <f t="shared" si="1"/>
        <v>0.30869419799203413</v>
      </c>
      <c r="N66">
        <f t="shared" si="1"/>
        <v>-0.13559506209371658</v>
      </c>
      <c r="O66">
        <f t="shared" si="1"/>
        <v>-0.27416305688572201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">CORREL(B2:B16,B71:B85)</f>
        <v>-0.32321421466755357</v>
      </c>
      <c r="C101">
        <f t="shared" si="2"/>
        <v>-0.87112780098764342</v>
      </c>
      <c r="D101">
        <f t="shared" si="2"/>
        <v>1.2877814158033119E-2</v>
      </c>
      <c r="E101">
        <f t="shared" si="2"/>
        <v>-0.84651102128657585</v>
      </c>
      <c r="F101">
        <f t="shared" si="2"/>
        <v>-0.70164536824703683</v>
      </c>
      <c r="G101">
        <f t="shared" si="2"/>
        <v>-0.53538147637297073</v>
      </c>
      <c r="H101">
        <f t="shared" si="2"/>
        <v>-0.88284696563200404</v>
      </c>
      <c r="I101">
        <f t="shared" si="2"/>
        <v>-0.54111885624549161</v>
      </c>
      <c r="J101">
        <f t="shared" si="2"/>
        <v>-0.23288175195181124</v>
      </c>
      <c r="K101">
        <f t="shared" si="2"/>
        <v>-0.64879127600379272</v>
      </c>
      <c r="L101">
        <f t="shared" si="2"/>
        <v>-0.56352707890660747</v>
      </c>
      <c r="M101">
        <f t="shared" si="2"/>
        <v>-0.75524733555140966</v>
      </c>
      <c r="N101">
        <f t="shared" si="2"/>
        <v>-0.68532187540867373</v>
      </c>
      <c r="O101">
        <f t="shared" si="2"/>
        <v>-0.78310362480639739</v>
      </c>
    </row>
    <row r="102" spans="1:15" x14ac:dyDescent="0.15">
      <c r="A102" s="4" t="s">
        <v>46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BC61C-F93A-4D15-9D29-F3EAB6EAF7D8}">
  <dimension ref="A1:EK102"/>
  <sheetViews>
    <sheetView tabSelected="1" topLeftCell="S1" workbookViewId="0">
      <selection activeCell="Z36" sqref="Z36:AB49"/>
    </sheetView>
  </sheetViews>
  <sheetFormatPr defaultRowHeight="13.5" x14ac:dyDescent="0.15"/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60</v>
      </c>
      <c r="C2" s="6">
        <v>59.92537313432836</v>
      </c>
      <c r="D2" s="6">
        <v>61.37968495382944</v>
      </c>
      <c r="E2" s="6">
        <v>66.740209597352447</v>
      </c>
      <c r="F2" s="6">
        <v>60.998552821997109</v>
      </c>
      <c r="G2" s="6">
        <v>55.721393034825873</v>
      </c>
      <c r="H2" s="6">
        <v>62.575859743762642</v>
      </c>
      <c r="I2" s="6">
        <v>65.676795580110493</v>
      </c>
      <c r="J2" s="6">
        <v>69.359756097560975</v>
      </c>
      <c r="K2" s="6">
        <v>61.575562700964618</v>
      </c>
      <c r="L2" s="6">
        <v>64.482306684141548</v>
      </c>
      <c r="M2" s="6">
        <v>60.120986505351333</v>
      </c>
      <c r="N2" s="6">
        <v>60.030864197530867</v>
      </c>
      <c r="O2" s="6">
        <v>51.079622132253711</v>
      </c>
      <c r="P2">
        <f t="shared" ref="P2:AC2" si="0">B3</f>
        <v>60.154639175257728</v>
      </c>
      <c r="Q2">
        <f t="shared" si="0"/>
        <v>65.217391304347828</v>
      </c>
      <c r="R2">
        <f t="shared" si="0"/>
        <v>67.776169802219016</v>
      </c>
      <c r="S2">
        <f t="shared" si="0"/>
        <v>74.256951102588687</v>
      </c>
      <c r="T2">
        <f t="shared" si="0"/>
        <v>59.164897381457891</v>
      </c>
      <c r="U2">
        <f t="shared" si="0"/>
        <v>54.921630094043877</v>
      </c>
      <c r="V2">
        <f t="shared" si="0"/>
        <v>59.033877038895852</v>
      </c>
      <c r="W2">
        <f t="shared" si="0"/>
        <v>67.515151515151516</v>
      </c>
      <c r="X2">
        <f t="shared" si="0"/>
        <v>57.020757020757017</v>
      </c>
      <c r="Y2">
        <f t="shared" si="0"/>
        <v>54.8122866894198</v>
      </c>
      <c r="Z2">
        <f t="shared" si="0"/>
        <v>63.504464285714292</v>
      </c>
      <c r="AA2">
        <f t="shared" si="0"/>
        <v>65.880582037129955</v>
      </c>
      <c r="AB2">
        <f t="shared" si="0"/>
        <v>65.789473684210535</v>
      </c>
      <c r="AC2">
        <f t="shared" si="0"/>
        <v>52.44444444444445</v>
      </c>
      <c r="AD2">
        <f>B4</f>
        <v>71.773778920308487</v>
      </c>
      <c r="AE2">
        <f>C4</f>
        <v>59.970348406226833</v>
      </c>
      <c r="AF2">
        <f>D4</f>
        <v>70.694223635400107</v>
      </c>
      <c r="AG2">
        <f>E4</f>
        <v>76.605995717344754</v>
      </c>
      <c r="AH2">
        <f>F4</f>
        <v>64.971392244119514</v>
      </c>
      <c r="AI2">
        <f>G4</f>
        <v>61.111111111111107</v>
      </c>
      <c r="AJ2">
        <f>H4</f>
        <v>64.204163868368042</v>
      </c>
      <c r="AK2">
        <f>I4</f>
        <v>74.693042291950889</v>
      </c>
      <c r="AL2">
        <f>J4</f>
        <v>72.432432432432435</v>
      </c>
      <c r="AM2">
        <f>K4</f>
        <v>62.490678598061137</v>
      </c>
      <c r="AN2">
        <f>L4</f>
        <v>74.959525094441446</v>
      </c>
      <c r="AO2">
        <f>M4</f>
        <v>71.526677231907016</v>
      </c>
      <c r="AP2">
        <f>N4</f>
        <v>71.761480466072655</v>
      </c>
      <c r="AQ2">
        <f>O4</f>
        <v>58.299319727891152</v>
      </c>
      <c r="AR2">
        <f>B5</f>
        <v>73.669064748201436</v>
      </c>
      <c r="AS2">
        <f>C5</f>
        <v>71.098265895953759</v>
      </c>
      <c r="AT2">
        <f>D5</f>
        <v>75.675675675675677</v>
      </c>
      <c r="AU2">
        <f>E5</f>
        <v>80.50185109008639</v>
      </c>
      <c r="AV2">
        <f>F5</f>
        <v>73.40301974448316</v>
      </c>
      <c r="AW2">
        <f>G5</f>
        <v>61.567398119122252</v>
      </c>
      <c r="AX2">
        <f>H5</f>
        <v>73.163327261687911</v>
      </c>
      <c r="AY2">
        <f>I5</f>
        <v>77.995642701525057</v>
      </c>
      <c r="AZ2">
        <f>J5</f>
        <v>74.523809523809518</v>
      </c>
      <c r="BA2">
        <f>K5</f>
        <v>68.362687540769727</v>
      </c>
      <c r="BB2">
        <f>L5</f>
        <v>75.201135825840041</v>
      </c>
      <c r="BC2">
        <f>M5</f>
        <v>76.158623984710943</v>
      </c>
      <c r="BD2">
        <f>N5</f>
        <v>73.381730187537812</v>
      </c>
      <c r="BE2">
        <f>O5</f>
        <v>65.330321852060976</v>
      </c>
      <c r="BF2">
        <f>B6</f>
        <v>67.115463076295384</v>
      </c>
      <c r="BG2">
        <f>C6</f>
        <v>64.900662251655632</v>
      </c>
      <c r="BH2">
        <f>D6</f>
        <v>72.860962566844918</v>
      </c>
      <c r="BI2">
        <f>E6</f>
        <v>75.658587987355105</v>
      </c>
      <c r="BJ2">
        <f>F6</f>
        <v>64.42831215970962</v>
      </c>
      <c r="BK2">
        <f>G6</f>
        <v>59.276018099547507</v>
      </c>
      <c r="BL2">
        <f>H6</f>
        <v>66.681654676259001</v>
      </c>
      <c r="BM2">
        <f>I6</f>
        <v>65.678903140203445</v>
      </c>
      <c r="BN2">
        <f>J6</f>
        <v>64.390896921017401</v>
      </c>
      <c r="BO2">
        <f>K6</f>
        <v>63.593603010348083</v>
      </c>
      <c r="BP2">
        <f>L6</f>
        <v>64.725184577522555</v>
      </c>
      <c r="BQ2">
        <f>M6</f>
        <v>73.725895316804412</v>
      </c>
      <c r="BR2">
        <f>N6</f>
        <v>73.178363880196699</v>
      </c>
      <c r="BS2">
        <f>O6</f>
        <v>61.233480176211451</v>
      </c>
    </row>
    <row r="3" spans="1:141" x14ac:dyDescent="0.15">
      <c r="A3" s="1" t="s">
        <v>15</v>
      </c>
      <c r="B3" s="7">
        <v>60.154639175257728</v>
      </c>
      <c r="C3">
        <v>65.217391304347828</v>
      </c>
      <c r="D3">
        <v>67.776169802219016</v>
      </c>
      <c r="E3">
        <v>74.256951102588687</v>
      </c>
      <c r="F3">
        <v>59.164897381457891</v>
      </c>
      <c r="G3">
        <v>54.921630094043877</v>
      </c>
      <c r="H3">
        <v>59.033877038895852</v>
      </c>
      <c r="I3">
        <v>67.515151515151516</v>
      </c>
      <c r="J3">
        <v>57.020757020757017</v>
      </c>
      <c r="K3">
        <v>54.8122866894198</v>
      </c>
      <c r="L3">
        <v>63.504464285714292</v>
      </c>
      <c r="M3">
        <v>65.880582037129955</v>
      </c>
      <c r="N3">
        <v>65.789473684210535</v>
      </c>
      <c r="O3">
        <v>52.44444444444445</v>
      </c>
    </row>
    <row r="4" spans="1:141" x14ac:dyDescent="0.15">
      <c r="A4" s="1" t="s">
        <v>16</v>
      </c>
      <c r="B4" s="7">
        <v>71.773778920308487</v>
      </c>
      <c r="C4">
        <v>59.970348406226833</v>
      </c>
      <c r="D4">
        <v>70.694223635400107</v>
      </c>
      <c r="E4">
        <v>76.605995717344754</v>
      </c>
      <c r="F4">
        <v>64.971392244119514</v>
      </c>
      <c r="G4">
        <v>61.111111111111107</v>
      </c>
      <c r="H4">
        <v>64.204163868368042</v>
      </c>
      <c r="I4">
        <v>74.693042291950889</v>
      </c>
      <c r="J4">
        <v>72.432432432432435</v>
      </c>
      <c r="K4">
        <v>62.490678598061137</v>
      </c>
      <c r="L4">
        <v>74.959525094441446</v>
      </c>
      <c r="M4">
        <v>71.526677231907016</v>
      </c>
      <c r="N4">
        <v>71.761480466072655</v>
      </c>
      <c r="O4">
        <v>58.299319727891152</v>
      </c>
    </row>
    <row r="5" spans="1:141" x14ac:dyDescent="0.15">
      <c r="A5" s="1" t="s">
        <v>17</v>
      </c>
      <c r="B5" s="7">
        <v>73.669064748201436</v>
      </c>
      <c r="C5">
        <v>71.098265895953759</v>
      </c>
      <c r="D5">
        <v>75.675675675675677</v>
      </c>
      <c r="E5">
        <v>80.50185109008639</v>
      </c>
      <c r="F5">
        <v>73.40301974448316</v>
      </c>
      <c r="G5">
        <v>61.567398119122252</v>
      </c>
      <c r="H5">
        <v>73.163327261687911</v>
      </c>
      <c r="I5">
        <v>77.995642701525057</v>
      </c>
      <c r="J5">
        <v>74.523809523809518</v>
      </c>
      <c r="K5">
        <v>68.362687540769727</v>
      </c>
      <c r="L5">
        <v>75.201135825840041</v>
      </c>
      <c r="M5">
        <v>76.158623984710943</v>
      </c>
      <c r="N5">
        <v>73.381730187537812</v>
      </c>
      <c r="O5">
        <v>65.330321852060976</v>
      </c>
    </row>
    <row r="6" spans="1:141" ht="14.25" thickBot="1" x14ac:dyDescent="0.2">
      <c r="A6" s="1" t="s">
        <v>18</v>
      </c>
      <c r="B6" s="8">
        <v>67.115463076295384</v>
      </c>
      <c r="C6" s="9">
        <v>64.900662251655632</v>
      </c>
      <c r="D6" s="9">
        <v>72.860962566844918</v>
      </c>
      <c r="E6" s="9">
        <v>75.658587987355105</v>
      </c>
      <c r="F6" s="9">
        <v>64.42831215970962</v>
      </c>
      <c r="G6" s="9">
        <v>59.276018099547507</v>
      </c>
      <c r="H6" s="9">
        <v>66.681654676259001</v>
      </c>
      <c r="I6" s="9">
        <v>65.678903140203445</v>
      </c>
      <c r="J6" s="9">
        <v>64.390896921017401</v>
      </c>
      <c r="K6" s="9">
        <v>63.593603010348083</v>
      </c>
      <c r="L6" s="9">
        <v>64.725184577522555</v>
      </c>
      <c r="M6" s="9">
        <v>73.725895316804412</v>
      </c>
      <c r="N6" s="9">
        <v>73.178363880196699</v>
      </c>
      <c r="O6" s="9">
        <v>61.233480176211451</v>
      </c>
    </row>
    <row r="7" spans="1:141" x14ac:dyDescent="0.15">
      <c r="A7" s="1" t="s">
        <v>19</v>
      </c>
      <c r="B7" s="10">
        <v>83.916803953871494</v>
      </c>
      <c r="C7" s="11">
        <v>75.917843388960208</v>
      </c>
      <c r="D7" s="11">
        <v>78.162071846282373</v>
      </c>
      <c r="E7" s="11">
        <v>92.936018187723292</v>
      </c>
      <c r="F7" s="11">
        <v>70.357706470278799</v>
      </c>
      <c r="G7" s="11">
        <v>60.083703897462733</v>
      </c>
      <c r="H7" s="11">
        <v>79.886685552407926</v>
      </c>
      <c r="I7" s="11">
        <v>78.705172960964774</v>
      </c>
      <c r="J7" s="11">
        <v>79.313902501934479</v>
      </c>
      <c r="K7" s="11">
        <v>68.758984187829412</v>
      </c>
      <c r="L7" s="11">
        <v>81.979873625087762</v>
      </c>
      <c r="M7" s="11">
        <v>77.377753895754978</v>
      </c>
      <c r="N7" s="11">
        <v>76.916824708751022</v>
      </c>
      <c r="O7" s="11">
        <v>72.072259136212622</v>
      </c>
      <c r="P7">
        <f t="shared" ref="P7:AC15" si="1">B8</f>
        <v>85.202804206309466</v>
      </c>
      <c r="Q7">
        <f t="shared" si="1"/>
        <v>71.602929210740442</v>
      </c>
      <c r="R7">
        <f t="shared" si="1"/>
        <v>72.697176241480037</v>
      </c>
      <c r="S7">
        <f t="shared" si="1"/>
        <v>91.704977013791719</v>
      </c>
      <c r="T7">
        <f t="shared" si="1"/>
        <v>69.524130948363151</v>
      </c>
      <c r="U7">
        <f t="shared" si="1"/>
        <v>59.921671018276768</v>
      </c>
      <c r="V7">
        <f t="shared" si="1"/>
        <v>82.682989033409854</v>
      </c>
      <c r="W7">
        <f t="shared" si="1"/>
        <v>72.597137014314924</v>
      </c>
      <c r="X7">
        <f t="shared" si="1"/>
        <v>78.137755102040813</v>
      </c>
      <c r="Y7">
        <f t="shared" si="1"/>
        <v>64.269218079841636</v>
      </c>
      <c r="Z7">
        <f t="shared" si="1"/>
        <v>78.72999483737739</v>
      </c>
      <c r="AA7">
        <f t="shared" si="1"/>
        <v>85.678680981595093</v>
      </c>
      <c r="AB7">
        <f t="shared" si="1"/>
        <v>80.461692873870859</v>
      </c>
      <c r="AC7">
        <f t="shared" si="1"/>
        <v>67.02269692923899</v>
      </c>
      <c r="AD7">
        <f>B9</f>
        <v>84.282624369142027</v>
      </c>
      <c r="AE7">
        <f>C9</f>
        <v>84.449938195302849</v>
      </c>
      <c r="AF7">
        <f>D9</f>
        <v>81.436141056093547</v>
      </c>
      <c r="AG7">
        <f>E9</f>
        <v>91.793647879566734</v>
      </c>
      <c r="AH7">
        <f>F9</f>
        <v>75.917025044270176</v>
      </c>
      <c r="AI7">
        <f>G9</f>
        <v>64.354628422425037</v>
      </c>
      <c r="AJ7">
        <f>H9</f>
        <v>85.86996675286295</v>
      </c>
      <c r="AK7">
        <f>I9</f>
        <v>79.878593108373508</v>
      </c>
      <c r="AL7">
        <f>J9</f>
        <v>84.477892756349945</v>
      </c>
      <c r="AM7">
        <f>K9</f>
        <v>67.418469978665044</v>
      </c>
      <c r="AN7">
        <f>L9</f>
        <v>77.987878787878785</v>
      </c>
      <c r="AO7">
        <f>M9</f>
        <v>89.893346876587103</v>
      </c>
      <c r="AP7">
        <f>N9</f>
        <v>76.551503518873972</v>
      </c>
      <c r="AQ7">
        <f>O9</f>
        <v>77.457530062989122</v>
      </c>
      <c r="AR7">
        <f>B10</f>
        <v>83.284671532846716</v>
      </c>
      <c r="AS7">
        <f>C10</f>
        <v>80.104071013161928</v>
      </c>
      <c r="AT7">
        <f>D10</f>
        <v>77.992998833138856</v>
      </c>
      <c r="AU7">
        <f>E10</f>
        <v>91.937449228269699</v>
      </c>
      <c r="AV7">
        <f>F10</f>
        <v>70.610687022900763</v>
      </c>
      <c r="AW7">
        <f>G10</f>
        <v>58.948948948948953</v>
      </c>
      <c r="AX7">
        <f>H10</f>
        <v>82.649969703090292</v>
      </c>
      <c r="AY7">
        <f>I10</f>
        <v>70.232435287902788</v>
      </c>
      <c r="AZ7">
        <f>J10</f>
        <v>79.332229580573951</v>
      </c>
      <c r="BA7">
        <f>K10</f>
        <v>68.548858981860732</v>
      </c>
      <c r="BB7">
        <f>L10</f>
        <v>80.180899175312575</v>
      </c>
      <c r="BC7">
        <f>M10</f>
        <v>87.593002211944508</v>
      </c>
      <c r="BD7">
        <f>N10</f>
        <v>82.098765432098759</v>
      </c>
      <c r="BE7">
        <f>O10</f>
        <v>75.52447552447552</v>
      </c>
      <c r="BF7">
        <f>B11</f>
        <v>84.634146341463406</v>
      </c>
      <c r="BG7">
        <f>C11</f>
        <v>82.636450686243208</v>
      </c>
      <c r="BH7">
        <f>D11</f>
        <v>84.518551236749119</v>
      </c>
      <c r="BI7">
        <f>E11</f>
        <v>92.304071546246178</v>
      </c>
      <c r="BJ7">
        <f>F11</f>
        <v>79.152798789712548</v>
      </c>
      <c r="BK7">
        <f>G11</f>
        <v>64.195939413470839</v>
      </c>
      <c r="BL7">
        <f>H11</f>
        <v>89.137540859944693</v>
      </c>
      <c r="BM7">
        <f>I11</f>
        <v>77.529469548133605</v>
      </c>
      <c r="BN7">
        <f>J11</f>
        <v>87.833441769681201</v>
      </c>
      <c r="BO7">
        <f>K11</f>
        <v>78.841931942919857</v>
      </c>
      <c r="BP7">
        <f>L11</f>
        <v>85.274954391451658</v>
      </c>
      <c r="BQ7">
        <f>M11</f>
        <v>91.766499673273799</v>
      </c>
      <c r="BR7">
        <f>N11</f>
        <v>83.669976035604236</v>
      </c>
      <c r="BS7">
        <f>O11</f>
        <v>84.581594553041953</v>
      </c>
      <c r="BT7">
        <f>B12</f>
        <v>84.948048301039037</v>
      </c>
      <c r="BU7">
        <f>C12</f>
        <v>80.987139381299968</v>
      </c>
      <c r="BV7">
        <f>D12</f>
        <v>83.690446180993192</v>
      </c>
      <c r="BW7">
        <f>E12</f>
        <v>93.121693121693113</v>
      </c>
      <c r="BX7">
        <f>F12</f>
        <v>73.763984121255859</v>
      </c>
      <c r="BY7">
        <f>G12</f>
        <v>64.780673871582962</v>
      </c>
      <c r="BZ7">
        <f>H12</f>
        <v>85.235395612521572</v>
      </c>
      <c r="CA7">
        <f>I12</f>
        <v>84.281842818428188</v>
      </c>
      <c r="CB7">
        <f>J12</f>
        <v>85.87826086956521</v>
      </c>
      <c r="CC7">
        <f>K12</f>
        <v>73.715353472438494</v>
      </c>
      <c r="CD7">
        <f>L12</f>
        <v>92.381974248927037</v>
      </c>
      <c r="CE7">
        <f>M12</f>
        <v>84.256897750985388</v>
      </c>
      <c r="CF7">
        <f>N12</f>
        <v>84.976181751557348</v>
      </c>
      <c r="CG7">
        <f>O12</f>
        <v>85.194684075542085</v>
      </c>
      <c r="CH7">
        <f>B13</f>
        <v>84.245660881174899</v>
      </c>
      <c r="CI7">
        <f>C13</f>
        <v>84.267181893458471</v>
      </c>
      <c r="CJ7">
        <f>D13</f>
        <v>83.108695652173907</v>
      </c>
      <c r="CK7">
        <f>E13</f>
        <v>93.21901792673421</v>
      </c>
      <c r="CL7">
        <f>F13</f>
        <v>80.686567164179095</v>
      </c>
      <c r="CM7">
        <f>G13</f>
        <v>75.474083438685213</v>
      </c>
      <c r="CN7">
        <f>H13</f>
        <v>85.95256710972113</v>
      </c>
      <c r="CO7">
        <f>I13</f>
        <v>78.970588235294116</v>
      </c>
      <c r="CP7">
        <f>J13</f>
        <v>83.224076281287253</v>
      </c>
      <c r="CQ7">
        <f>K13</f>
        <v>73.449434769324782</v>
      </c>
      <c r="CR7">
        <f>L13</f>
        <v>88.376470588235293</v>
      </c>
      <c r="CS7">
        <f>M13</f>
        <v>89.01191075322933</v>
      </c>
      <c r="CT7">
        <f>N13</f>
        <v>86.33142085723928</v>
      </c>
      <c r="CU7">
        <f>O13</f>
        <v>87.201365187713307</v>
      </c>
      <c r="CV7">
        <f>B14</f>
        <v>83.596786732314072</v>
      </c>
      <c r="CW7">
        <f>C14</f>
        <v>79.343404997094709</v>
      </c>
      <c r="CX7">
        <f>D14</f>
        <v>83.751363140676119</v>
      </c>
      <c r="CY7">
        <f>E14</f>
        <v>92.954501823766549</v>
      </c>
      <c r="CZ7">
        <f>F14</f>
        <v>76.680340801514674</v>
      </c>
      <c r="DA7">
        <f>G14</f>
        <v>78.549164069141398</v>
      </c>
      <c r="DB7">
        <f>H14</f>
        <v>86.934225195094754</v>
      </c>
      <c r="DC7">
        <f>I14</f>
        <v>85.857033051498846</v>
      </c>
      <c r="DD7">
        <f>J14</f>
        <v>85.761136922656462</v>
      </c>
      <c r="DE7">
        <f>K14</f>
        <v>76.472199397425371</v>
      </c>
      <c r="DF7">
        <f>L14</f>
        <v>91.492010790620455</v>
      </c>
      <c r="DG7">
        <f>M14</f>
        <v>83.335950997329974</v>
      </c>
      <c r="DH7">
        <f>N14</f>
        <v>86.487980105001384</v>
      </c>
      <c r="DI7">
        <f>O14</f>
        <v>83.878172588832484</v>
      </c>
      <c r="DJ7">
        <f>B15</f>
        <v>78.873239436619713</v>
      </c>
      <c r="DK7">
        <f>C15</f>
        <v>79.345866597991247</v>
      </c>
      <c r="DL7">
        <f>D15</f>
        <v>80.718486727070413</v>
      </c>
      <c r="DM7">
        <f>E15</f>
        <v>89.408485599256736</v>
      </c>
      <c r="DN7">
        <f>F15</f>
        <v>76.075022872827077</v>
      </c>
      <c r="DO7">
        <f>G15</f>
        <v>65.978050355067779</v>
      </c>
      <c r="DP7">
        <f>H15</f>
        <v>82.049291674752567</v>
      </c>
      <c r="DQ7">
        <f>I15</f>
        <v>83.193979933110356</v>
      </c>
      <c r="DR7">
        <f>J15</f>
        <v>82.428722280887015</v>
      </c>
      <c r="DS7">
        <f>K15</f>
        <v>73.791170287316049</v>
      </c>
      <c r="DT7">
        <f>L15</f>
        <v>89.048820299747732</v>
      </c>
      <c r="DU7">
        <f>M15</f>
        <v>83.335733832637189</v>
      </c>
      <c r="DV7">
        <f>N15</f>
        <v>86.71080633719555</v>
      </c>
      <c r="DW7">
        <f>O15</f>
        <v>81.767515923566876</v>
      </c>
      <c r="DX7">
        <f>B16</f>
        <v>85.417460922607702</v>
      </c>
      <c r="DY7">
        <f>C16</f>
        <v>74.720079621796458</v>
      </c>
      <c r="DZ7">
        <f>D16</f>
        <v>81.595509440381022</v>
      </c>
      <c r="EA7">
        <f>E16</f>
        <v>90.907590759075902</v>
      </c>
      <c r="EB7">
        <f>F16</f>
        <v>80.118068732869503</v>
      </c>
      <c r="EC7">
        <f>G16</f>
        <v>69.362626750362139</v>
      </c>
      <c r="ED7">
        <f>H16</f>
        <v>84.535461526878493</v>
      </c>
      <c r="EE7">
        <f>I16</f>
        <v>81.662781662781654</v>
      </c>
      <c r="EF7">
        <f>J16</f>
        <v>76.721232546942701</v>
      </c>
      <c r="EG7">
        <f>K16</f>
        <v>64.688786631145561</v>
      </c>
      <c r="EH7">
        <f>L16</f>
        <v>88.816340197555661</v>
      </c>
      <c r="EI7">
        <f>M16</f>
        <v>84.738527214514406</v>
      </c>
      <c r="EJ7">
        <f>N16</f>
        <v>83.202846975088974</v>
      </c>
      <c r="EK7">
        <f>O16</f>
        <v>81.293516942596327</v>
      </c>
    </row>
    <row r="8" spans="1:141" x14ac:dyDescent="0.15">
      <c r="A8" s="1" t="s">
        <v>20</v>
      </c>
      <c r="B8" s="7">
        <v>85.202804206309466</v>
      </c>
      <c r="C8">
        <v>71.602929210740442</v>
      </c>
      <c r="D8">
        <v>72.697176241480037</v>
      </c>
      <c r="E8">
        <v>91.704977013791719</v>
      </c>
      <c r="F8">
        <v>69.524130948363151</v>
      </c>
      <c r="G8">
        <v>59.921671018276768</v>
      </c>
      <c r="H8">
        <v>82.682989033409854</v>
      </c>
      <c r="I8">
        <v>72.597137014314924</v>
      </c>
      <c r="J8">
        <v>78.137755102040813</v>
      </c>
      <c r="K8">
        <v>64.269218079841636</v>
      </c>
      <c r="L8">
        <v>78.72999483737739</v>
      </c>
      <c r="M8">
        <v>85.678680981595093</v>
      </c>
      <c r="N8">
        <v>80.461692873870859</v>
      </c>
      <c r="O8">
        <v>67.02269692923899</v>
      </c>
    </row>
    <row r="9" spans="1:141" x14ac:dyDescent="0.15">
      <c r="A9" s="1" t="s">
        <v>21</v>
      </c>
      <c r="B9" s="7">
        <v>84.282624369142027</v>
      </c>
      <c r="C9">
        <v>84.449938195302849</v>
      </c>
      <c r="D9">
        <v>81.436141056093547</v>
      </c>
      <c r="E9">
        <v>91.793647879566734</v>
      </c>
      <c r="F9">
        <v>75.917025044270176</v>
      </c>
      <c r="G9">
        <v>64.354628422425037</v>
      </c>
      <c r="H9">
        <v>85.86996675286295</v>
      </c>
      <c r="I9">
        <v>79.878593108373508</v>
      </c>
      <c r="J9">
        <v>84.477892756349945</v>
      </c>
      <c r="K9">
        <v>67.418469978665044</v>
      </c>
      <c r="L9">
        <v>77.987878787878785</v>
      </c>
      <c r="M9">
        <v>89.893346876587103</v>
      </c>
      <c r="N9">
        <v>76.551503518873972</v>
      </c>
      <c r="O9">
        <v>77.457530062989122</v>
      </c>
    </row>
    <row r="10" spans="1:141" x14ac:dyDescent="0.15">
      <c r="A10" s="1" t="s">
        <v>22</v>
      </c>
      <c r="B10" s="7">
        <v>83.284671532846716</v>
      </c>
      <c r="C10">
        <v>80.104071013161928</v>
      </c>
      <c r="D10">
        <v>77.992998833138856</v>
      </c>
      <c r="E10">
        <v>91.937449228269699</v>
      </c>
      <c r="F10">
        <v>70.610687022900763</v>
      </c>
      <c r="G10">
        <v>58.948948948948953</v>
      </c>
      <c r="H10">
        <v>82.649969703090292</v>
      </c>
      <c r="I10">
        <v>70.232435287902788</v>
      </c>
      <c r="J10">
        <v>79.332229580573951</v>
      </c>
      <c r="K10">
        <v>68.548858981860732</v>
      </c>
      <c r="L10">
        <v>80.180899175312575</v>
      </c>
      <c r="M10">
        <v>87.593002211944508</v>
      </c>
      <c r="N10">
        <v>82.098765432098759</v>
      </c>
      <c r="O10">
        <v>75.52447552447552</v>
      </c>
    </row>
    <row r="11" spans="1:141" x14ac:dyDescent="0.15">
      <c r="A11" s="1" t="s">
        <v>23</v>
      </c>
      <c r="B11" s="7">
        <v>84.634146341463406</v>
      </c>
      <c r="C11">
        <v>82.636450686243208</v>
      </c>
      <c r="D11">
        <v>84.518551236749119</v>
      </c>
      <c r="E11">
        <v>92.304071546246178</v>
      </c>
      <c r="F11">
        <v>79.152798789712548</v>
      </c>
      <c r="G11">
        <v>64.195939413470839</v>
      </c>
      <c r="H11">
        <v>89.137540859944693</v>
      </c>
      <c r="I11">
        <v>77.529469548133605</v>
      </c>
      <c r="J11">
        <v>87.833441769681201</v>
      </c>
      <c r="K11">
        <v>78.841931942919857</v>
      </c>
      <c r="L11">
        <v>85.274954391451658</v>
      </c>
      <c r="M11">
        <v>91.766499673273799</v>
      </c>
      <c r="N11">
        <v>83.669976035604236</v>
      </c>
      <c r="O11">
        <v>84.581594553041953</v>
      </c>
    </row>
    <row r="12" spans="1:141" x14ac:dyDescent="0.15">
      <c r="A12" s="1" t="s">
        <v>24</v>
      </c>
      <c r="B12" s="7">
        <v>84.948048301039037</v>
      </c>
      <c r="C12">
        <v>80.987139381299968</v>
      </c>
      <c r="D12">
        <v>83.690446180993192</v>
      </c>
      <c r="E12">
        <v>93.121693121693113</v>
      </c>
      <c r="F12">
        <v>73.763984121255859</v>
      </c>
      <c r="G12">
        <v>64.780673871582962</v>
      </c>
      <c r="H12">
        <v>85.235395612521572</v>
      </c>
      <c r="I12">
        <v>84.281842818428188</v>
      </c>
      <c r="J12">
        <v>85.87826086956521</v>
      </c>
      <c r="K12">
        <v>73.715353472438494</v>
      </c>
      <c r="L12">
        <v>92.381974248927037</v>
      </c>
      <c r="M12">
        <v>84.256897750985388</v>
      </c>
      <c r="N12">
        <v>84.976181751557348</v>
      </c>
      <c r="O12">
        <v>85.194684075542085</v>
      </c>
    </row>
    <row r="13" spans="1:141" x14ac:dyDescent="0.15">
      <c r="A13" s="1" t="s">
        <v>25</v>
      </c>
      <c r="B13" s="7">
        <v>84.245660881174899</v>
      </c>
      <c r="C13">
        <v>84.267181893458471</v>
      </c>
      <c r="D13">
        <v>83.108695652173907</v>
      </c>
      <c r="E13">
        <v>93.21901792673421</v>
      </c>
      <c r="F13">
        <v>80.686567164179095</v>
      </c>
      <c r="G13">
        <v>75.474083438685213</v>
      </c>
      <c r="H13">
        <v>85.95256710972113</v>
      </c>
      <c r="I13">
        <v>78.970588235294116</v>
      </c>
      <c r="J13">
        <v>83.224076281287253</v>
      </c>
      <c r="K13">
        <v>73.449434769324782</v>
      </c>
      <c r="L13">
        <v>88.376470588235293</v>
      </c>
      <c r="M13">
        <v>89.01191075322933</v>
      </c>
      <c r="N13">
        <v>86.33142085723928</v>
      </c>
      <c r="O13">
        <v>87.201365187713307</v>
      </c>
    </row>
    <row r="14" spans="1:141" x14ac:dyDescent="0.15">
      <c r="A14" s="1" t="s">
        <v>26</v>
      </c>
      <c r="B14" s="7">
        <v>83.596786732314072</v>
      </c>
      <c r="C14">
        <v>79.343404997094709</v>
      </c>
      <c r="D14">
        <v>83.751363140676119</v>
      </c>
      <c r="E14">
        <v>92.954501823766549</v>
      </c>
      <c r="F14">
        <v>76.680340801514674</v>
      </c>
      <c r="G14">
        <v>78.549164069141398</v>
      </c>
      <c r="H14">
        <v>86.934225195094754</v>
      </c>
      <c r="I14">
        <v>85.857033051498846</v>
      </c>
      <c r="J14">
        <v>85.761136922656462</v>
      </c>
      <c r="K14">
        <v>76.472199397425371</v>
      </c>
      <c r="L14">
        <v>91.492010790620455</v>
      </c>
      <c r="M14">
        <v>83.335950997329974</v>
      </c>
      <c r="N14">
        <v>86.487980105001384</v>
      </c>
      <c r="O14">
        <v>83.878172588832484</v>
      </c>
    </row>
    <row r="15" spans="1:141" x14ac:dyDescent="0.15">
      <c r="A15" s="1" t="s">
        <v>27</v>
      </c>
      <c r="B15" s="7">
        <v>78.873239436619713</v>
      </c>
      <c r="C15">
        <v>79.345866597991247</v>
      </c>
      <c r="D15">
        <v>80.718486727070413</v>
      </c>
      <c r="E15">
        <v>89.408485599256736</v>
      </c>
      <c r="F15">
        <v>76.075022872827077</v>
      </c>
      <c r="G15">
        <v>65.978050355067779</v>
      </c>
      <c r="H15">
        <v>82.049291674752567</v>
      </c>
      <c r="I15">
        <v>83.193979933110356</v>
      </c>
      <c r="J15">
        <v>82.428722280887015</v>
      </c>
      <c r="K15">
        <v>73.791170287316049</v>
      </c>
      <c r="L15">
        <v>89.048820299747732</v>
      </c>
      <c r="M15">
        <v>83.335733832637189</v>
      </c>
      <c r="N15">
        <v>86.71080633719555</v>
      </c>
      <c r="O15">
        <v>81.767515923566876</v>
      </c>
    </row>
    <row r="16" spans="1:141" ht="14.25" thickBot="1" x14ac:dyDescent="0.2">
      <c r="A16" s="1" t="s">
        <v>28</v>
      </c>
      <c r="B16" s="8">
        <v>85.417460922607702</v>
      </c>
      <c r="C16" s="9">
        <v>74.720079621796458</v>
      </c>
      <c r="D16" s="9">
        <v>81.595509440381022</v>
      </c>
      <c r="E16" s="9">
        <v>90.907590759075902</v>
      </c>
      <c r="F16" s="9">
        <v>80.118068732869503</v>
      </c>
      <c r="G16" s="9">
        <v>69.362626750362139</v>
      </c>
      <c r="H16" s="9">
        <v>84.535461526878493</v>
      </c>
      <c r="I16" s="9">
        <v>81.662781662781654</v>
      </c>
      <c r="J16" s="9">
        <v>76.721232546942701</v>
      </c>
      <c r="K16" s="9">
        <v>64.688786631145561</v>
      </c>
      <c r="L16" s="9">
        <v>88.816340197555661</v>
      </c>
      <c r="M16" s="9">
        <v>84.738527214514406</v>
      </c>
      <c r="N16" s="9">
        <v>83.202846975088974</v>
      </c>
      <c r="O16" s="9">
        <v>81.293516942596327</v>
      </c>
    </row>
    <row r="17" spans="1:141" x14ac:dyDescent="0.15">
      <c r="A17" s="1" t="s">
        <v>29</v>
      </c>
      <c r="B17" s="10">
        <v>97.16814159292035</v>
      </c>
      <c r="C17" s="11">
        <v>93.069306930693074</v>
      </c>
      <c r="D17" s="11">
        <v>98.410174880763108</v>
      </c>
      <c r="E17" s="11">
        <v>99.58188153310104</v>
      </c>
      <c r="F17" s="11">
        <v>94.53125</v>
      </c>
      <c r="G17" s="11">
        <v>93.292682926829272</v>
      </c>
      <c r="H17" s="11">
        <v>94.565217391304344</v>
      </c>
      <c r="I17" s="11">
        <v>94.984646878198561</v>
      </c>
      <c r="J17" s="11">
        <v>93.091732729331824</v>
      </c>
      <c r="K17" s="11">
        <v>91.025641025641022</v>
      </c>
      <c r="L17" s="11">
        <v>99.052132701421797</v>
      </c>
      <c r="M17" s="11">
        <v>97.708795269770874</v>
      </c>
      <c r="N17" s="11">
        <v>92.682926829268297</v>
      </c>
      <c r="O17" s="11">
        <v>90.655339805825236</v>
      </c>
      <c r="P17">
        <f t="shared" ref="P17:AC20" si="2">B18</f>
        <v>98.983911939034712</v>
      </c>
      <c r="Q17">
        <f t="shared" si="2"/>
        <v>98.687089715536104</v>
      </c>
      <c r="R17">
        <f t="shared" si="2"/>
        <v>98.825256975036709</v>
      </c>
      <c r="S17">
        <f t="shared" si="2"/>
        <v>99.244332493702771</v>
      </c>
      <c r="T17">
        <f t="shared" si="2"/>
        <v>94.219653179190757</v>
      </c>
      <c r="U17">
        <f t="shared" si="2"/>
        <v>93.26171875</v>
      </c>
      <c r="V17">
        <f t="shared" si="2"/>
        <v>95.601173020527867</v>
      </c>
      <c r="W17">
        <f t="shared" si="2"/>
        <v>93.909465020576135</v>
      </c>
      <c r="X17">
        <f t="shared" si="2"/>
        <v>92.34375</v>
      </c>
      <c r="Y17">
        <f t="shared" si="2"/>
        <v>96.261682242990659</v>
      </c>
      <c r="Z17">
        <f t="shared" si="2"/>
        <v>95.874263261296662</v>
      </c>
      <c r="AA17">
        <f t="shared" si="2"/>
        <v>98.125585754451734</v>
      </c>
      <c r="AB17">
        <f t="shared" si="2"/>
        <v>97.671568627450981</v>
      </c>
      <c r="AC17">
        <f t="shared" si="2"/>
        <v>93.726937269372684</v>
      </c>
      <c r="AD17">
        <f>B19</f>
        <v>99.37606352807714</v>
      </c>
      <c r="AE17">
        <f>C19</f>
        <v>95.891783567134269</v>
      </c>
      <c r="AF17">
        <f>D19</f>
        <v>96.777658431793768</v>
      </c>
      <c r="AG17">
        <f>E19</f>
        <v>99.5673336938886</v>
      </c>
      <c r="AH17">
        <f>F19</f>
        <v>98.065601345668625</v>
      </c>
      <c r="AI17">
        <f>G19</f>
        <v>93.355209187858904</v>
      </c>
      <c r="AJ17">
        <f>H19</f>
        <v>97.158697158697166</v>
      </c>
      <c r="AK17">
        <f>I19</f>
        <v>97.906055461233734</v>
      </c>
      <c r="AL17">
        <f>J19</f>
        <v>97.848837209302332</v>
      </c>
      <c r="AM17">
        <f>K19</f>
        <v>92.652329749103941</v>
      </c>
      <c r="AN17">
        <f>L19</f>
        <v>96.013745704467354</v>
      </c>
      <c r="AO17">
        <f>M19</f>
        <v>96.171317326411426</v>
      </c>
      <c r="AP17">
        <f>N19</f>
        <v>98.80952380952381</v>
      </c>
      <c r="AQ17">
        <f>O19</f>
        <v>95.795795795795797</v>
      </c>
      <c r="AR17">
        <f>B20</f>
        <v>98.755385351842989</v>
      </c>
      <c r="AS17">
        <f>C20</f>
        <v>92.302052785923749</v>
      </c>
      <c r="AT17">
        <f>D20</f>
        <v>97.201418998817502</v>
      </c>
      <c r="AU17">
        <f>E20</f>
        <v>99.600798403193608</v>
      </c>
      <c r="AV17">
        <f>F20</f>
        <v>99.931553730321696</v>
      </c>
      <c r="AW17">
        <f>G20</f>
        <v>94.601889338731453</v>
      </c>
      <c r="AX17">
        <f>H20</f>
        <v>98.651685393258433</v>
      </c>
      <c r="AY17">
        <f>I20</f>
        <v>96.954769368562481</v>
      </c>
      <c r="AZ17">
        <f>J20</f>
        <v>98.124330117899248</v>
      </c>
      <c r="BA17">
        <f>K20</f>
        <v>95.815384615384616</v>
      </c>
      <c r="BB17">
        <f>L20</f>
        <v>99.819004524886878</v>
      </c>
      <c r="BC17">
        <f>M20</f>
        <v>96.614894464356823</v>
      </c>
      <c r="BD17">
        <f>N20</f>
        <v>95.907079646017706</v>
      </c>
      <c r="BE17">
        <f>O20</f>
        <v>98.281990521327018</v>
      </c>
      <c r="BF17">
        <f>B21</f>
        <v>98.346055979643765</v>
      </c>
      <c r="BG17">
        <f>C21</f>
        <v>98.024903392013741</v>
      </c>
      <c r="BH17">
        <f>D21</f>
        <v>98.515769944341372</v>
      </c>
      <c r="BI17">
        <f>E21</f>
        <v>99.102244389027433</v>
      </c>
      <c r="BJ17">
        <f>F21</f>
        <v>99.892818863879967</v>
      </c>
      <c r="BK17">
        <f>G21</f>
        <v>99.931623931623932</v>
      </c>
      <c r="BL17">
        <f>H21</f>
        <v>99.608099281515351</v>
      </c>
      <c r="BM17">
        <f>I21</f>
        <v>99.483204134366915</v>
      </c>
      <c r="BN17">
        <f>J21</f>
        <v>99.251662971175165</v>
      </c>
      <c r="BO17">
        <f>K21</f>
        <v>99.842470069313165</v>
      </c>
      <c r="BP17">
        <f>L21</f>
        <v>99.380964663399538</v>
      </c>
      <c r="BQ17">
        <f>M21</f>
        <v>97.307152875175319</v>
      </c>
      <c r="BR17">
        <f>N21</f>
        <v>97.47102212855637</v>
      </c>
      <c r="BS17">
        <f>O21</f>
        <v>99.474079639368895</v>
      </c>
    </row>
    <row r="18" spans="1:141" x14ac:dyDescent="0.15">
      <c r="A18" s="1" t="s">
        <v>30</v>
      </c>
      <c r="B18" s="7">
        <v>98.983911939034712</v>
      </c>
      <c r="C18">
        <v>98.687089715536104</v>
      </c>
      <c r="D18">
        <v>98.825256975036709</v>
      </c>
      <c r="E18">
        <v>99.244332493702771</v>
      </c>
      <c r="F18">
        <v>94.219653179190757</v>
      </c>
      <c r="G18">
        <v>93.26171875</v>
      </c>
      <c r="H18">
        <v>95.601173020527867</v>
      </c>
      <c r="I18">
        <v>93.909465020576135</v>
      </c>
      <c r="J18">
        <v>92.34375</v>
      </c>
      <c r="K18">
        <v>96.261682242990659</v>
      </c>
      <c r="L18">
        <v>95.874263261296662</v>
      </c>
      <c r="M18">
        <v>98.125585754451734</v>
      </c>
      <c r="N18">
        <v>97.671568627450981</v>
      </c>
      <c r="O18">
        <v>93.726937269372684</v>
      </c>
    </row>
    <row r="19" spans="1:141" x14ac:dyDescent="0.15">
      <c r="A19" s="1" t="s">
        <v>31</v>
      </c>
      <c r="B19" s="7">
        <v>99.37606352807714</v>
      </c>
      <c r="C19">
        <v>95.891783567134269</v>
      </c>
      <c r="D19">
        <v>96.777658431793768</v>
      </c>
      <c r="E19">
        <v>99.5673336938886</v>
      </c>
      <c r="F19">
        <v>98.065601345668625</v>
      </c>
      <c r="G19">
        <v>93.355209187858904</v>
      </c>
      <c r="H19">
        <v>97.158697158697166</v>
      </c>
      <c r="I19">
        <v>97.906055461233734</v>
      </c>
      <c r="J19">
        <v>97.848837209302332</v>
      </c>
      <c r="K19">
        <v>92.652329749103941</v>
      </c>
      <c r="L19">
        <v>96.013745704467354</v>
      </c>
      <c r="M19">
        <v>96.171317326411426</v>
      </c>
      <c r="N19">
        <v>98.80952380952381</v>
      </c>
      <c r="O19">
        <v>95.795795795795797</v>
      </c>
    </row>
    <row r="20" spans="1:141" x14ac:dyDescent="0.15">
      <c r="A20" s="1" t="s">
        <v>32</v>
      </c>
      <c r="B20" s="7">
        <v>98.755385351842989</v>
      </c>
      <c r="C20">
        <v>92.302052785923749</v>
      </c>
      <c r="D20">
        <v>97.201418998817502</v>
      </c>
      <c r="E20">
        <v>99.600798403193608</v>
      </c>
      <c r="F20">
        <v>99.931553730321696</v>
      </c>
      <c r="G20">
        <v>94.601889338731453</v>
      </c>
      <c r="H20">
        <v>98.651685393258433</v>
      </c>
      <c r="I20">
        <v>96.954769368562481</v>
      </c>
      <c r="J20">
        <v>98.124330117899248</v>
      </c>
      <c r="K20">
        <v>95.815384615384616</v>
      </c>
      <c r="L20">
        <v>99.819004524886878</v>
      </c>
      <c r="M20">
        <v>96.614894464356823</v>
      </c>
      <c r="N20">
        <v>95.907079646017706</v>
      </c>
      <c r="O20">
        <v>98.281990521327018</v>
      </c>
    </row>
    <row r="21" spans="1:141" ht="14.25" thickBot="1" x14ac:dyDescent="0.2">
      <c r="A21" s="1" t="s">
        <v>33</v>
      </c>
      <c r="B21" s="8">
        <v>98.346055979643765</v>
      </c>
      <c r="C21" s="9">
        <v>98.024903392013741</v>
      </c>
      <c r="D21" s="9">
        <v>98.515769944341372</v>
      </c>
      <c r="E21" s="9">
        <v>99.102244389027433</v>
      </c>
      <c r="F21" s="9">
        <v>99.892818863879967</v>
      </c>
      <c r="G21" s="9">
        <v>99.931623931623932</v>
      </c>
      <c r="H21" s="9">
        <v>99.608099281515351</v>
      </c>
      <c r="I21" s="9">
        <v>99.483204134366915</v>
      </c>
      <c r="J21" s="9">
        <v>99.251662971175165</v>
      </c>
      <c r="K21" s="9">
        <v>99.842470069313165</v>
      </c>
      <c r="L21" s="9">
        <v>99.380964663399538</v>
      </c>
      <c r="M21" s="9">
        <v>97.307152875175319</v>
      </c>
      <c r="N21" s="9">
        <v>97.47102212855637</v>
      </c>
      <c r="O21" s="9">
        <v>99.474079639368895</v>
      </c>
    </row>
    <row r="22" spans="1:141" x14ac:dyDescent="0.15">
      <c r="A22" s="1" t="s">
        <v>34</v>
      </c>
      <c r="B22">
        <v>99.159192825112115</v>
      </c>
      <c r="C22">
        <v>97.099069512862613</v>
      </c>
      <c r="D22">
        <v>93.52926011858726</v>
      </c>
      <c r="E22">
        <v>99.471210340775556</v>
      </c>
      <c r="F22">
        <v>99.945235487404162</v>
      </c>
      <c r="G22">
        <v>99.346405228758172</v>
      </c>
      <c r="H22">
        <v>99.327531645569621</v>
      </c>
      <c r="I22">
        <v>82.814814814814824</v>
      </c>
      <c r="J22">
        <v>99.851190476190482</v>
      </c>
      <c r="K22">
        <v>97.5</v>
      </c>
      <c r="L22">
        <v>93.938344302043646</v>
      </c>
      <c r="M22">
        <v>94.573499349563278</v>
      </c>
      <c r="N22">
        <v>95.693563009972806</v>
      </c>
      <c r="O22">
        <v>98.712791633145613</v>
      </c>
      <c r="P22">
        <f t="shared" ref="P22:AC22" si="3">B23</f>
        <v>99.944506104328525</v>
      </c>
      <c r="Q22">
        <f t="shared" si="3"/>
        <v>97.960484384958562</v>
      </c>
      <c r="R22">
        <f t="shared" si="3"/>
        <v>93.479853479853475</v>
      </c>
      <c r="S22">
        <f t="shared" si="3"/>
        <v>98.785015187310151</v>
      </c>
      <c r="T22">
        <f t="shared" si="3"/>
        <v>100</v>
      </c>
      <c r="U22">
        <f t="shared" si="3"/>
        <v>98.755411255411246</v>
      </c>
      <c r="V22">
        <f t="shared" si="3"/>
        <v>99.602780536246271</v>
      </c>
      <c r="W22">
        <f t="shared" si="3"/>
        <v>99.323602705589181</v>
      </c>
      <c r="X22">
        <f t="shared" si="3"/>
        <v>99.548995489954891</v>
      </c>
      <c r="Y22">
        <f t="shared" si="3"/>
        <v>99.655370476737502</v>
      </c>
      <c r="Z22">
        <f t="shared" si="3"/>
        <v>93.351583887368008</v>
      </c>
      <c r="AA22">
        <f t="shared" si="3"/>
        <v>98.702218027371401</v>
      </c>
      <c r="AB22">
        <f t="shared" si="3"/>
        <v>97.697841726618705</v>
      </c>
      <c r="AC22">
        <f t="shared" si="3"/>
        <v>98.470236115729961</v>
      </c>
      <c r="AD22">
        <f>B24</f>
        <v>100</v>
      </c>
      <c r="AE22">
        <f>C24</f>
        <v>98.081023454157773</v>
      </c>
      <c r="AF22">
        <f>D24</f>
        <v>92.811089619600267</v>
      </c>
      <c r="AG22">
        <f>E24</f>
        <v>98.885172798216274</v>
      </c>
      <c r="AH22">
        <f>F24</f>
        <v>99.77037887485649</v>
      </c>
      <c r="AI22">
        <f>G24</f>
        <v>95.098882201203779</v>
      </c>
      <c r="AJ22">
        <f>H24</f>
        <v>99.40732758620689</v>
      </c>
      <c r="AK22">
        <f>I24</f>
        <v>87.306791569086656</v>
      </c>
      <c r="AL22">
        <f>J24</f>
        <v>95.490122996645539</v>
      </c>
      <c r="AM22">
        <f>K24</f>
        <v>98.606878537222471</v>
      </c>
      <c r="AN22">
        <f>L24</f>
        <v>91.060291060291064</v>
      </c>
      <c r="AO22">
        <f>M24</f>
        <v>94.974979149291073</v>
      </c>
      <c r="AP22">
        <f>N24</f>
        <v>98.451681793913508</v>
      </c>
      <c r="AQ22">
        <f>O24</f>
        <v>97.495660798413098</v>
      </c>
      <c r="AR22">
        <f>B25</f>
        <v>98.071216617210681</v>
      </c>
      <c r="AS22">
        <f>C25</f>
        <v>99.279835390946502</v>
      </c>
      <c r="AT22">
        <f>D25</f>
        <v>82.047734347976473</v>
      </c>
      <c r="AU22">
        <f>E25</f>
        <v>99.360409338023672</v>
      </c>
      <c r="AV22">
        <f>F25</f>
        <v>99.695863746958636</v>
      </c>
      <c r="AW22">
        <f>G25</f>
        <v>96.92307692307692</v>
      </c>
      <c r="AX22">
        <f>H25</f>
        <v>97.142857142857139</v>
      </c>
      <c r="AY22">
        <f>I25</f>
        <v>87.072463768115938</v>
      </c>
      <c r="AZ22">
        <f>J25</f>
        <v>99.957081545064369</v>
      </c>
      <c r="BA22">
        <f>K25</f>
        <v>98.608182201602702</v>
      </c>
      <c r="BB22">
        <f>L25</f>
        <v>96.848602988953871</v>
      </c>
      <c r="BC22">
        <f>M25</f>
        <v>98.174603174603163</v>
      </c>
      <c r="BD22">
        <f>N25</f>
        <v>97.817785051827613</v>
      </c>
      <c r="BE22">
        <f>O25</f>
        <v>100</v>
      </c>
      <c r="BF22">
        <f>B26</f>
        <v>99.863512283894451</v>
      </c>
      <c r="BG22">
        <f>C26</f>
        <v>97.915954902630673</v>
      </c>
      <c r="BH22">
        <f>D26</f>
        <v>97.638232842456247</v>
      </c>
      <c r="BI22">
        <f>E26</f>
        <v>99.741668819426508</v>
      </c>
      <c r="BJ22">
        <f>F26</f>
        <v>99.331926863572434</v>
      </c>
      <c r="BK22">
        <f>G26</f>
        <v>99.327731092436977</v>
      </c>
      <c r="BL22">
        <f>H26</f>
        <v>97.236875156995723</v>
      </c>
      <c r="BM22">
        <f>I26</f>
        <v>92.250266619267691</v>
      </c>
      <c r="BN22">
        <f>J26</f>
        <v>100</v>
      </c>
      <c r="BO22">
        <f>K26</f>
        <v>98.652585579024034</v>
      </c>
      <c r="BP22">
        <f>L26</f>
        <v>96.683133380381094</v>
      </c>
      <c r="BQ22">
        <f>M26</f>
        <v>97.415961582437689</v>
      </c>
      <c r="BR22">
        <f>N26</f>
        <v>95.907928388746797</v>
      </c>
      <c r="BS22">
        <f>O26</f>
        <v>99.349769710105662</v>
      </c>
      <c r="BT22">
        <f>B27</f>
        <v>96.93784277879341</v>
      </c>
      <c r="BU22">
        <f>C27</f>
        <v>98.454935622317592</v>
      </c>
      <c r="BV22">
        <f>D27</f>
        <v>96.369841762333238</v>
      </c>
      <c r="BW22">
        <f>E27</f>
        <v>99.537322640345465</v>
      </c>
      <c r="BX22">
        <f>F27</f>
        <v>99.827064418504108</v>
      </c>
      <c r="BY22">
        <f>G27</f>
        <v>97.411128284389491</v>
      </c>
      <c r="BZ22">
        <f>H27</f>
        <v>98.193411264612124</v>
      </c>
      <c r="CA22">
        <f>I27</f>
        <v>95.566692367000769</v>
      </c>
      <c r="CB22">
        <f>J27</f>
        <v>100</v>
      </c>
      <c r="CC22">
        <f>K27</f>
        <v>98.212575805936794</v>
      </c>
      <c r="CD22">
        <f>L27</f>
        <v>93.9311369829081</v>
      </c>
      <c r="CE22">
        <f>M27</f>
        <v>96.180953941976725</v>
      </c>
      <c r="CF22">
        <f>N27</f>
        <v>97.553239691889431</v>
      </c>
      <c r="CG22">
        <f>O27</f>
        <v>99.87955435109906</v>
      </c>
      <c r="CH22">
        <f>B28</f>
        <v>98.949128254119898</v>
      </c>
      <c r="CI22">
        <f>C28</f>
        <v>98.495836690840719</v>
      </c>
      <c r="CJ22">
        <f>D28</f>
        <v>86.427421210029905</v>
      </c>
      <c r="CK22">
        <f>E28</f>
        <v>99.472674976030689</v>
      </c>
      <c r="CL22">
        <f>F28</f>
        <v>99.722222222222229</v>
      </c>
      <c r="CM22">
        <f>G28</f>
        <v>94.839537869062909</v>
      </c>
      <c r="CN22">
        <f>H28</f>
        <v>98.908994145822248</v>
      </c>
      <c r="CO22">
        <f>I28</f>
        <v>87.352660082828919</v>
      </c>
      <c r="CP22">
        <f>J28</f>
        <v>97.911051212938006</v>
      </c>
      <c r="CQ22">
        <f>K28</f>
        <v>99.710789766407117</v>
      </c>
      <c r="CR22">
        <f>L28</f>
        <v>89.484621778886122</v>
      </c>
      <c r="CS22">
        <f>M28</f>
        <v>94.246381927285555</v>
      </c>
      <c r="CT22">
        <f>N28</f>
        <v>97.005632967684548</v>
      </c>
      <c r="CU22">
        <f>O28</f>
        <v>88.945469976660291</v>
      </c>
      <c r="CV22">
        <f>B29</f>
        <v>98.049132947976886</v>
      </c>
      <c r="CW22">
        <f>C29</f>
        <v>98.229813664596278</v>
      </c>
      <c r="CX22">
        <f>D29</f>
        <v>91.134321107602617</v>
      </c>
      <c r="CY22">
        <f>E29</f>
        <v>99.46916076845298</v>
      </c>
      <c r="CZ22">
        <f>F29</f>
        <v>99.934980494148235</v>
      </c>
      <c r="DA22">
        <f>G29</f>
        <v>97.467749641662678</v>
      </c>
      <c r="DB22">
        <f>H29</f>
        <v>98.607777244359099</v>
      </c>
      <c r="DC22">
        <f>I29</f>
        <v>88.596070915189259</v>
      </c>
      <c r="DD22">
        <f>J29</f>
        <v>98.433156431640128</v>
      </c>
      <c r="DE22">
        <f>K29</f>
        <v>98.964535335231687</v>
      </c>
      <c r="DF22">
        <f>L29</f>
        <v>97.085849304279336</v>
      </c>
      <c r="DG22">
        <f>M29</f>
        <v>96.615067079463373</v>
      </c>
      <c r="DH22">
        <f>N29</f>
        <v>93.401983218916868</v>
      </c>
      <c r="DI22">
        <f>O29</f>
        <v>91.634895716528376</v>
      </c>
      <c r="DJ22">
        <f>B30</f>
        <v>99.207729468599041</v>
      </c>
      <c r="DK22">
        <f>C30</f>
        <v>96.971345665578525</v>
      </c>
      <c r="DL22">
        <f>D30</f>
        <v>97.083524202168263</v>
      </c>
      <c r="DM22">
        <f>E30</f>
        <v>98.587833643699568</v>
      </c>
      <c r="DN22">
        <f>F30</f>
        <v>99.977462249267518</v>
      </c>
      <c r="DO22">
        <f>G30</f>
        <v>97.523809523809518</v>
      </c>
      <c r="DP22">
        <f>H30</f>
        <v>98.384855852726645</v>
      </c>
      <c r="DQ22">
        <f>I30</f>
        <v>81.445729038051411</v>
      </c>
      <c r="DR22">
        <f>J30</f>
        <v>97.752613240418114</v>
      </c>
      <c r="DS22">
        <f>K30</f>
        <v>99.102736653207714</v>
      </c>
      <c r="DT22">
        <f>L30</f>
        <v>93.941456773315181</v>
      </c>
      <c r="DU22">
        <f>M30</f>
        <v>93.94343973783225</v>
      </c>
      <c r="DV22">
        <f>N30</f>
        <v>96.897621509824191</v>
      </c>
      <c r="DW22">
        <f>O30</f>
        <v>98.236009732360102</v>
      </c>
      <c r="DX22">
        <f>B31</f>
        <v>98.82352941176471</v>
      </c>
      <c r="DY22">
        <f>C31</f>
        <v>96.88785548202469</v>
      </c>
      <c r="DZ22">
        <f>D31</f>
        <v>96.797671033478892</v>
      </c>
      <c r="EA22">
        <f>E31</f>
        <v>99.542259277423568</v>
      </c>
      <c r="EB22">
        <f>F31</f>
        <v>99.937642901683645</v>
      </c>
      <c r="EC22">
        <f>G31</f>
        <v>98.885621420832692</v>
      </c>
      <c r="ED22">
        <f>H31</f>
        <v>98.26069163085738</v>
      </c>
      <c r="EE22">
        <f>I31</f>
        <v>77.404185280978126</v>
      </c>
      <c r="EF22">
        <f>J31</f>
        <v>98.25097639667176</v>
      </c>
      <c r="EG22">
        <f>K31</f>
        <v>99.387755102040813</v>
      </c>
      <c r="EH22">
        <f>L31</f>
        <v>96.826301786393003</v>
      </c>
      <c r="EI22">
        <f>M31</f>
        <v>91.141460969803276</v>
      </c>
      <c r="EJ22">
        <f>N31</f>
        <v>97.714393653192289</v>
      </c>
      <c r="EK22">
        <f>O31</f>
        <v>98.228420655861299</v>
      </c>
    </row>
    <row r="23" spans="1:141" x14ac:dyDescent="0.15">
      <c r="A23" s="1" t="s">
        <v>35</v>
      </c>
      <c r="B23">
        <v>99.944506104328525</v>
      </c>
      <c r="C23">
        <v>97.960484384958562</v>
      </c>
      <c r="D23">
        <v>93.479853479853475</v>
      </c>
      <c r="E23">
        <v>98.785015187310151</v>
      </c>
      <c r="F23">
        <v>100</v>
      </c>
      <c r="G23">
        <v>98.755411255411246</v>
      </c>
      <c r="H23">
        <v>99.602780536246271</v>
      </c>
      <c r="I23">
        <v>99.323602705589181</v>
      </c>
      <c r="J23">
        <v>99.548995489954891</v>
      </c>
      <c r="K23">
        <v>99.655370476737502</v>
      </c>
      <c r="L23">
        <v>93.351583887368008</v>
      </c>
      <c r="M23">
        <v>98.702218027371401</v>
      </c>
      <c r="N23">
        <v>97.697841726618705</v>
      </c>
      <c r="O23">
        <v>98.470236115729961</v>
      </c>
    </row>
    <row r="24" spans="1:141" x14ac:dyDescent="0.15">
      <c r="A24" s="1" t="s">
        <v>36</v>
      </c>
      <c r="B24">
        <v>100</v>
      </c>
      <c r="C24">
        <v>98.081023454157773</v>
      </c>
      <c r="D24">
        <v>92.811089619600267</v>
      </c>
      <c r="E24">
        <v>98.885172798216274</v>
      </c>
      <c r="F24">
        <v>99.77037887485649</v>
      </c>
      <c r="G24">
        <v>95.098882201203779</v>
      </c>
      <c r="H24">
        <v>99.40732758620689</v>
      </c>
      <c r="I24">
        <v>87.306791569086656</v>
      </c>
      <c r="J24">
        <v>95.490122996645539</v>
      </c>
      <c r="K24">
        <v>98.606878537222471</v>
      </c>
      <c r="L24">
        <v>91.060291060291064</v>
      </c>
      <c r="M24">
        <v>94.974979149291073</v>
      </c>
      <c r="N24">
        <v>98.451681793913508</v>
      </c>
      <c r="O24">
        <v>97.495660798413098</v>
      </c>
    </row>
    <row r="25" spans="1:141" x14ac:dyDescent="0.15">
      <c r="A25" s="1" t="s">
        <v>37</v>
      </c>
      <c r="B25">
        <v>98.071216617210681</v>
      </c>
      <c r="C25">
        <v>99.279835390946502</v>
      </c>
      <c r="D25">
        <v>82.047734347976473</v>
      </c>
      <c r="E25">
        <v>99.360409338023672</v>
      </c>
      <c r="F25">
        <v>99.695863746958636</v>
      </c>
      <c r="G25">
        <v>96.92307692307692</v>
      </c>
      <c r="H25">
        <v>97.142857142857139</v>
      </c>
      <c r="I25">
        <v>87.072463768115938</v>
      </c>
      <c r="J25">
        <v>99.957081545064369</v>
      </c>
      <c r="K25">
        <v>98.608182201602702</v>
      </c>
      <c r="L25">
        <v>96.848602988953871</v>
      </c>
      <c r="M25">
        <v>98.174603174603163</v>
      </c>
      <c r="N25">
        <v>97.817785051827613</v>
      </c>
      <c r="O25">
        <v>100</v>
      </c>
    </row>
    <row r="26" spans="1:141" x14ac:dyDescent="0.15">
      <c r="A26" s="1" t="s">
        <v>38</v>
      </c>
      <c r="B26">
        <v>99.863512283894451</v>
      </c>
      <c r="C26">
        <v>97.915954902630673</v>
      </c>
      <c r="D26">
        <v>97.638232842456247</v>
      </c>
      <c r="E26">
        <v>99.741668819426508</v>
      </c>
      <c r="F26">
        <v>99.331926863572434</v>
      </c>
      <c r="G26">
        <v>99.327731092436977</v>
      </c>
      <c r="H26">
        <v>97.236875156995723</v>
      </c>
      <c r="I26">
        <v>92.250266619267691</v>
      </c>
      <c r="J26">
        <v>100</v>
      </c>
      <c r="K26">
        <v>98.652585579024034</v>
      </c>
      <c r="L26">
        <v>96.683133380381094</v>
      </c>
      <c r="M26">
        <v>97.415961582437689</v>
      </c>
      <c r="N26">
        <v>95.907928388746797</v>
      </c>
      <c r="O26">
        <v>99.349769710105662</v>
      </c>
    </row>
    <row r="27" spans="1:141" x14ac:dyDescent="0.15">
      <c r="A27" s="1" t="s">
        <v>39</v>
      </c>
      <c r="B27">
        <v>96.93784277879341</v>
      </c>
      <c r="C27">
        <v>98.454935622317592</v>
      </c>
      <c r="D27">
        <v>96.369841762333238</v>
      </c>
      <c r="E27">
        <v>99.537322640345465</v>
      </c>
      <c r="F27">
        <v>99.827064418504108</v>
      </c>
      <c r="G27">
        <v>97.411128284389491</v>
      </c>
      <c r="H27">
        <v>98.193411264612124</v>
      </c>
      <c r="I27">
        <v>95.566692367000769</v>
      </c>
      <c r="J27">
        <v>100</v>
      </c>
      <c r="K27">
        <v>98.212575805936794</v>
      </c>
      <c r="L27">
        <v>93.9311369829081</v>
      </c>
      <c r="M27">
        <v>96.180953941976725</v>
      </c>
      <c r="N27">
        <v>97.553239691889431</v>
      </c>
      <c r="O27">
        <v>99.87955435109906</v>
      </c>
    </row>
    <row r="28" spans="1:141" x14ac:dyDescent="0.15">
      <c r="A28" s="1" t="s">
        <v>40</v>
      </c>
      <c r="B28">
        <v>98.949128254119898</v>
      </c>
      <c r="C28">
        <v>98.495836690840719</v>
      </c>
      <c r="D28">
        <v>86.427421210029905</v>
      </c>
      <c r="E28">
        <v>99.472674976030689</v>
      </c>
      <c r="F28">
        <v>99.722222222222229</v>
      </c>
      <c r="G28">
        <v>94.839537869062909</v>
      </c>
      <c r="H28">
        <v>98.908994145822248</v>
      </c>
      <c r="I28">
        <v>87.352660082828919</v>
      </c>
      <c r="J28">
        <v>97.911051212938006</v>
      </c>
      <c r="K28">
        <v>99.710789766407117</v>
      </c>
      <c r="L28">
        <v>89.484621778886122</v>
      </c>
      <c r="M28">
        <v>94.246381927285555</v>
      </c>
      <c r="N28">
        <v>97.005632967684548</v>
      </c>
      <c r="O28">
        <v>88.945469976660291</v>
      </c>
    </row>
    <row r="29" spans="1:141" x14ac:dyDescent="0.15">
      <c r="A29" s="1" t="s">
        <v>41</v>
      </c>
      <c r="B29">
        <v>98.049132947976886</v>
      </c>
      <c r="C29">
        <v>98.229813664596278</v>
      </c>
      <c r="D29">
        <v>91.134321107602617</v>
      </c>
      <c r="E29">
        <v>99.46916076845298</v>
      </c>
      <c r="F29">
        <v>99.934980494148235</v>
      </c>
      <c r="G29">
        <v>97.467749641662678</v>
      </c>
      <c r="H29">
        <v>98.607777244359099</v>
      </c>
      <c r="I29">
        <v>88.596070915189259</v>
      </c>
      <c r="J29">
        <v>98.433156431640128</v>
      </c>
      <c r="K29">
        <v>98.964535335231687</v>
      </c>
      <c r="L29">
        <v>97.085849304279336</v>
      </c>
      <c r="M29">
        <v>96.615067079463373</v>
      </c>
      <c r="N29">
        <v>93.401983218916868</v>
      </c>
      <c r="O29">
        <v>91.634895716528376</v>
      </c>
    </row>
    <row r="30" spans="1:141" x14ac:dyDescent="0.15">
      <c r="A30" s="1" t="s">
        <v>42</v>
      </c>
      <c r="B30">
        <v>99.207729468599041</v>
      </c>
      <c r="C30">
        <v>96.971345665578525</v>
      </c>
      <c r="D30">
        <v>97.083524202168263</v>
      </c>
      <c r="E30">
        <v>98.587833643699568</v>
      </c>
      <c r="F30">
        <v>99.977462249267518</v>
      </c>
      <c r="G30">
        <v>97.523809523809518</v>
      </c>
      <c r="H30">
        <v>98.384855852726645</v>
      </c>
      <c r="I30">
        <v>81.445729038051411</v>
      </c>
      <c r="J30">
        <v>97.752613240418114</v>
      </c>
      <c r="K30">
        <v>99.102736653207714</v>
      </c>
      <c r="L30">
        <v>93.941456773315181</v>
      </c>
      <c r="M30">
        <v>93.94343973783225</v>
      </c>
      <c r="N30">
        <v>96.897621509824191</v>
      </c>
      <c r="O30">
        <v>98.236009732360102</v>
      </c>
      <c r="P30" t="s">
        <v>65</v>
      </c>
      <c r="T30" t="s">
        <v>66</v>
      </c>
      <c r="V30" t="s">
        <v>67</v>
      </c>
    </row>
    <row r="31" spans="1:141" x14ac:dyDescent="0.15">
      <c r="A31" s="1" t="s">
        <v>43</v>
      </c>
      <c r="B31">
        <v>98.82352941176471</v>
      </c>
      <c r="C31">
        <v>96.88785548202469</v>
      </c>
      <c r="D31">
        <v>96.797671033478892</v>
      </c>
      <c r="E31">
        <v>99.542259277423568</v>
      </c>
      <c r="F31">
        <v>99.937642901683645</v>
      </c>
      <c r="G31">
        <v>98.885621420832692</v>
      </c>
      <c r="H31">
        <v>98.26069163085738</v>
      </c>
      <c r="I31">
        <v>77.404185280978126</v>
      </c>
      <c r="J31">
        <v>98.25097639667176</v>
      </c>
      <c r="K31">
        <v>99.387755102040813</v>
      </c>
      <c r="L31">
        <v>96.826301786393003</v>
      </c>
      <c r="M31">
        <v>91.141460969803276</v>
      </c>
      <c r="N31">
        <v>97.714393653192289</v>
      </c>
      <c r="O31">
        <v>98.228420655861299</v>
      </c>
      <c r="Q31" t="s">
        <v>68</v>
      </c>
      <c r="R31" t="s">
        <v>69</v>
      </c>
      <c r="T31" t="s">
        <v>70</v>
      </c>
      <c r="U31" t="s">
        <v>71</v>
      </c>
      <c r="V31" t="s">
        <v>70</v>
      </c>
      <c r="W31" t="s">
        <v>71</v>
      </c>
    </row>
    <row r="32" spans="1:141" x14ac:dyDescent="0.15">
      <c r="Q32">
        <f>CORREL(B2:O16,B35:O49)</f>
        <v>-0.50036175125076687</v>
      </c>
      <c r="R32">
        <f>CORREL(B2:O16,B71:O85)</f>
        <v>-0.44854103451392513</v>
      </c>
      <c r="T32">
        <f>Q32*SQRT(68)/SQRT(1-Q32^2)</f>
        <v>-4.7655466960478243</v>
      </c>
      <c r="U32">
        <f>TDIST(ABS(T32),68,2)</f>
        <v>1.0299208242900446E-5</v>
      </c>
      <c r="V32">
        <f>R32*SQRT(68)/SQRT(1-R32^2)</f>
        <v>-4.1384206704035051</v>
      </c>
      <c r="W32">
        <f>TDIST(ABS(V32),68,2)</f>
        <v>9.8506928945475306E-5</v>
      </c>
    </row>
    <row r="33" spans="1:32" x14ac:dyDescent="0.15">
      <c r="A33" s="2" t="s">
        <v>44</v>
      </c>
      <c r="Q33" t="s">
        <v>72</v>
      </c>
      <c r="R33" t="s">
        <v>73</v>
      </c>
      <c r="T33" t="s">
        <v>74</v>
      </c>
      <c r="V33" t="s">
        <v>75</v>
      </c>
    </row>
    <row r="34" spans="1:3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0.15229458285295416</v>
      </c>
      <c r="R34">
        <f>CORREL(B17:O31,B86:O100)</f>
        <v>6.4046876324730592E-2</v>
      </c>
      <c r="T34" t="s">
        <v>70</v>
      </c>
      <c r="U34" t="s">
        <v>71</v>
      </c>
      <c r="V34" t="s">
        <v>70</v>
      </c>
      <c r="W34" t="s">
        <v>71</v>
      </c>
    </row>
    <row r="35" spans="1:3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1.2706755478763208</v>
      </c>
      <c r="U35">
        <f>TDIST(ABS(T35),68,2)</f>
        <v>0.20817420389898669</v>
      </c>
      <c r="V35">
        <f>R34*SQRT(68)/SQRT(1-R34^2)</f>
        <v>0.52923064024620881</v>
      </c>
      <c r="W35">
        <f>TDIST(ABS(V35),68,2)</f>
        <v>0.59836894809961927</v>
      </c>
      <c r="Z35" t="s">
        <v>49</v>
      </c>
      <c r="AD35" t="s">
        <v>88</v>
      </c>
    </row>
    <row r="36" spans="1:3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76</v>
      </c>
      <c r="Z36" t="s">
        <v>89</v>
      </c>
      <c r="AD36" t="s">
        <v>89</v>
      </c>
    </row>
    <row r="37" spans="1:32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77</v>
      </c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5"/>
      <c r="AA38" s="15" t="s">
        <v>90</v>
      </c>
      <c r="AB38" s="15" t="s">
        <v>91</v>
      </c>
      <c r="AD38" s="15"/>
      <c r="AE38" s="15" t="s">
        <v>90</v>
      </c>
      <c r="AF38" s="15" t="s">
        <v>91</v>
      </c>
    </row>
    <row r="39" spans="1:3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78</v>
      </c>
      <c r="R39" s="12">
        <f>CORREL(B2:O6,B35:O39)</f>
        <v>-0.38132994891762789</v>
      </c>
      <c r="S39" s="12">
        <f>CORREL(B7:O16,B40:O49)</f>
        <v>-0.19038270651422065</v>
      </c>
      <c r="T39" s="12">
        <f>CORREL(B2:O6,B71:O75)</f>
        <v>-0.25888201182018994</v>
      </c>
      <c r="U39" s="12">
        <f>CORREL(B7:O16,B76:O85)</f>
        <v>-0.1526303054534438</v>
      </c>
      <c r="Z39" s="13" t="s">
        <v>92</v>
      </c>
      <c r="AA39" s="13">
        <v>66.287634207096005</v>
      </c>
      <c r="AB39" s="13">
        <v>80.570267020642206</v>
      </c>
      <c r="AD39" s="13" t="s">
        <v>92</v>
      </c>
      <c r="AE39" s="13">
        <v>96.85915028910172</v>
      </c>
      <c r="AF39" s="13">
        <v>96.716379265548639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79</v>
      </c>
      <c r="R40" s="12">
        <f>CORREL(B17:O21,B50:O54)</f>
        <v>-0.43200894233064691</v>
      </c>
      <c r="S40" s="12">
        <f>CORREL(B22:O31,B55:O64)</f>
        <v>0.30957129548266982</v>
      </c>
      <c r="T40" s="12">
        <f>CORREL(B17:O21,B86:O90)</f>
        <v>-0.40598566554261722</v>
      </c>
      <c r="U40" s="12">
        <f>CORREL(B22:O31,B91:O100)</f>
        <v>0.21083452965546257</v>
      </c>
      <c r="Z40" s="13" t="s">
        <v>93</v>
      </c>
      <c r="AA40" s="13">
        <v>45.784018207252856</v>
      </c>
      <c r="AB40" s="13">
        <v>56.608604573039088</v>
      </c>
      <c r="AD40" s="13" t="s">
        <v>93</v>
      </c>
      <c r="AE40" s="13">
        <v>6.2843529099831388</v>
      </c>
      <c r="AF40" s="13">
        <v>16.501548543862793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s="13" t="s">
        <v>94</v>
      </c>
      <c r="AA41" s="13">
        <v>70</v>
      </c>
      <c r="AB41" s="13">
        <v>140</v>
      </c>
      <c r="AD41" s="13" t="s">
        <v>94</v>
      </c>
      <c r="AE41" s="13">
        <v>70</v>
      </c>
      <c r="AF41" s="13">
        <v>140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80</v>
      </c>
      <c r="S42" t="s">
        <v>81</v>
      </c>
      <c r="U42" t="s">
        <v>82</v>
      </c>
      <c r="W42" t="s">
        <v>83</v>
      </c>
      <c r="Z42" s="13" t="s">
        <v>95</v>
      </c>
      <c r="AA42" s="13">
        <v>53.017756211311927</v>
      </c>
      <c r="AB42" s="13"/>
      <c r="AD42" s="13" t="s">
        <v>95</v>
      </c>
      <c r="AE42" s="13">
        <v>13.11219037685464</v>
      </c>
      <c r="AF42" s="13"/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70</v>
      </c>
      <c r="R43" t="s">
        <v>71</v>
      </c>
      <c r="S43" t="s">
        <v>70</v>
      </c>
      <c r="T43" t="s">
        <v>71</v>
      </c>
      <c r="U43" t="s">
        <v>70</v>
      </c>
      <c r="V43" t="s">
        <v>71</v>
      </c>
      <c r="W43" t="s">
        <v>70</v>
      </c>
      <c r="X43" t="s">
        <v>71</v>
      </c>
      <c r="Z43" s="13" t="s">
        <v>96</v>
      </c>
      <c r="AA43" s="13">
        <v>0</v>
      </c>
      <c r="AB43" s="13"/>
      <c r="AD43" s="13" t="s">
        <v>96</v>
      </c>
      <c r="AE43" s="13">
        <v>0</v>
      </c>
      <c r="AF43" s="13"/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-3.4015519740920483</v>
      </c>
      <c r="R44">
        <f>TDIST(ABS(Q44),68,2)</f>
        <v>1.1259774063611117E-3</v>
      </c>
      <c r="S44">
        <f>T39*SQRT(138)/SQRT(T39^2)</f>
        <v>-11.74734012447073</v>
      </c>
      <c r="T44">
        <f>TDIST(ABS(S44),138,2)</f>
        <v>1.6129081532651016E-22</v>
      </c>
      <c r="U44">
        <f>T39*SQRT(68)/SQRT(1-T39^2)</f>
        <v>-2.2101418086390687</v>
      </c>
      <c r="V44">
        <f>TDIST(ABS(U44),68,2)</f>
        <v>3.0464302579008978E-2</v>
      </c>
      <c r="W44">
        <f>U39*SQRT(138)/SQRT(U39^2)</f>
        <v>-11.74734012447073</v>
      </c>
      <c r="X44">
        <f>TDIST(ABS(W44),138,2)</f>
        <v>1.6129081532651016E-22</v>
      </c>
      <c r="Z44" s="13" t="s">
        <v>97</v>
      </c>
      <c r="AA44" s="13">
        <v>208</v>
      </c>
      <c r="AB44" s="13"/>
      <c r="AD44" s="13" t="s">
        <v>97</v>
      </c>
      <c r="AE44" s="13">
        <v>208</v>
      </c>
      <c r="AF44" s="13"/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84</v>
      </c>
      <c r="S45" t="s">
        <v>85</v>
      </c>
      <c r="U45" t="s">
        <v>86</v>
      </c>
      <c r="W45" t="s">
        <v>87</v>
      </c>
      <c r="Z45" s="13" t="s">
        <v>98</v>
      </c>
      <c r="AA45" s="13">
        <v>-13.399882488917449</v>
      </c>
      <c r="AB45" s="13"/>
      <c r="AD45" s="13" t="s">
        <v>98</v>
      </c>
      <c r="AE45" s="13">
        <v>0.26934309141035345</v>
      </c>
      <c r="AF45" s="13"/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70</v>
      </c>
      <c r="R46" t="s">
        <v>71</v>
      </c>
      <c r="S46" t="s">
        <v>70</v>
      </c>
      <c r="T46" t="s">
        <v>71</v>
      </c>
      <c r="U46" t="s">
        <v>70</v>
      </c>
      <c r="V46" t="s">
        <v>71</v>
      </c>
      <c r="W46" t="s">
        <v>70</v>
      </c>
      <c r="X46" t="s">
        <v>71</v>
      </c>
      <c r="Z46" s="13" t="s">
        <v>99</v>
      </c>
      <c r="AA46" s="13">
        <v>3.1460283739965215E-30</v>
      </c>
      <c r="AB46" s="13"/>
      <c r="AD46" s="13" t="s">
        <v>99</v>
      </c>
      <c r="AE46" s="13">
        <v>0.3939663364158959</v>
      </c>
      <c r="AF46" s="13"/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-3.9500589658148906</v>
      </c>
      <c r="R47">
        <f>TDIST(ABS(Q47),68,2)</f>
        <v>1.8816542519715246E-4</v>
      </c>
      <c r="S47">
        <f>S40*SQRT(138)/SQRT(1-S40^2)</f>
        <v>3.8245138215818586</v>
      </c>
      <c r="T47">
        <f>TDIST(ABS(S47),138,2)</f>
        <v>1.9771872011914424E-4</v>
      </c>
      <c r="U47">
        <f>T40*SQRT(68)/SQRT(1-T40^2)</f>
        <v>-3.6633317256409232</v>
      </c>
      <c r="V47">
        <f>TDIST(ABS(U47),68,2)</f>
        <v>4.8842984867525992E-4</v>
      </c>
      <c r="W47">
        <f>U40*SQRT(138)/SQRT(1-U40^2)</f>
        <v>2.5336979885789424</v>
      </c>
      <c r="X47">
        <f>TDIST(ABS(W47),138,2)</f>
        <v>1.240408471285733E-2</v>
      </c>
      <c r="Z47" s="13" t="s">
        <v>100</v>
      </c>
      <c r="AA47" s="13">
        <v>1.6522123760661407</v>
      </c>
      <c r="AB47" s="13"/>
      <c r="AD47" s="13" t="s">
        <v>100</v>
      </c>
      <c r="AE47" s="13">
        <v>1.6522123760661407</v>
      </c>
      <c r="AF47" s="13"/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s="13" t="s">
        <v>101</v>
      </c>
      <c r="AA48" s="13">
        <v>6.2920567479930431E-30</v>
      </c>
      <c r="AB48" s="13"/>
      <c r="AD48" s="13" t="s">
        <v>101</v>
      </c>
      <c r="AE48" s="13">
        <v>0.7879326728317918</v>
      </c>
      <c r="AF48" s="13"/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4" t="s">
        <v>102</v>
      </c>
      <c r="AA49" s="14">
        <v>1.9714346585202402</v>
      </c>
      <c r="AB49" s="14"/>
      <c r="AD49" s="14" t="s">
        <v>102</v>
      </c>
      <c r="AE49" s="14">
        <v>1.9714346585202402</v>
      </c>
      <c r="AF49" s="14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4">CORREL(B2:B16,B35:B49)</f>
        <v>-0.55362938618383262</v>
      </c>
      <c r="C65">
        <f t="shared" si="4"/>
        <v>-0.83656407126863053</v>
      </c>
      <c r="D65">
        <f t="shared" si="4"/>
        <v>-0.28759484231345961</v>
      </c>
      <c r="E65">
        <f t="shared" si="4"/>
        <v>-0.79379775823740761</v>
      </c>
      <c r="F65">
        <f t="shared" si="4"/>
        <v>-0.75854709565650635</v>
      </c>
      <c r="G65">
        <f t="shared" si="4"/>
        <v>-0.41417425690554438</v>
      </c>
      <c r="H65">
        <f t="shared" si="4"/>
        <v>-0.85784864551135631</v>
      </c>
      <c r="I65">
        <f t="shared" si="4"/>
        <v>-0.49150622581794401</v>
      </c>
      <c r="J65">
        <f t="shared" si="4"/>
        <v>-0.27750548371350864</v>
      </c>
      <c r="K65">
        <f t="shared" si="4"/>
        <v>-0.55920665917287016</v>
      </c>
      <c r="L65">
        <f t="shared" si="4"/>
        <v>-0.62343037275943169</v>
      </c>
      <c r="M65">
        <f t="shared" si="4"/>
        <v>-0.64504461477385433</v>
      </c>
      <c r="N65">
        <f t="shared" si="4"/>
        <v>-0.76346460559628238</v>
      </c>
      <c r="O65">
        <f t="shared" si="4"/>
        <v>-0.82148232665768417</v>
      </c>
    </row>
    <row r="66" spans="1:15" x14ac:dyDescent="0.15">
      <c r="A66" s="2" t="s">
        <v>46</v>
      </c>
      <c r="B66">
        <f t="shared" ref="B66:O66" si="5">CORREL(B17:B31,B50:B64)</f>
        <v>-4.4690524201751465E-2</v>
      </c>
      <c r="C66">
        <f t="shared" si="5"/>
        <v>-0.30726425571638555</v>
      </c>
      <c r="D66">
        <f t="shared" si="5"/>
        <v>0.11910063014365822</v>
      </c>
      <c r="E66">
        <f t="shared" si="5"/>
        <v>-0.12141242198462861</v>
      </c>
      <c r="F66">
        <f t="shared" si="5"/>
        <v>-0.88372046579400154</v>
      </c>
      <c r="G66">
        <f t="shared" si="5"/>
        <v>-0.48777312650348109</v>
      </c>
      <c r="H66">
        <f t="shared" si="5"/>
        <v>-0.46363685712806096</v>
      </c>
      <c r="I66">
        <f t="shared" si="5"/>
        <v>0.66005450677611655</v>
      </c>
      <c r="J66">
        <f t="shared" si="5"/>
        <v>0.18152217877372892</v>
      </c>
      <c r="K66">
        <f t="shared" si="5"/>
        <v>-0.69346984952199853</v>
      </c>
      <c r="L66">
        <f t="shared" si="5"/>
        <v>0.41987064650547384</v>
      </c>
      <c r="M66">
        <f t="shared" si="5"/>
        <v>0.30869419799203413</v>
      </c>
      <c r="N66">
        <f t="shared" si="5"/>
        <v>-0.13559506209371658</v>
      </c>
      <c r="O66">
        <f t="shared" si="5"/>
        <v>-0.27416305688572201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6">CORREL(B2:B16,B71:B85)</f>
        <v>-0.32321421466755357</v>
      </c>
      <c r="C101">
        <f t="shared" si="6"/>
        <v>-0.87112780098764342</v>
      </c>
      <c r="D101">
        <f t="shared" si="6"/>
        <v>1.2877814158033119E-2</v>
      </c>
      <c r="E101">
        <f t="shared" si="6"/>
        <v>-0.84651102128657585</v>
      </c>
      <c r="F101">
        <f t="shared" si="6"/>
        <v>-0.70164536824703683</v>
      </c>
      <c r="G101">
        <f t="shared" si="6"/>
        <v>-0.53538147637297073</v>
      </c>
      <c r="H101">
        <f t="shared" si="6"/>
        <v>-0.88284696563200404</v>
      </c>
      <c r="I101">
        <f t="shared" si="6"/>
        <v>-0.54111885624549161</v>
      </c>
      <c r="J101">
        <f t="shared" si="6"/>
        <v>-0.23288175195181124</v>
      </c>
      <c r="K101">
        <f t="shared" si="6"/>
        <v>-0.64879127600379272</v>
      </c>
      <c r="L101">
        <f t="shared" si="6"/>
        <v>-0.56352707890660747</v>
      </c>
      <c r="M101">
        <f t="shared" si="6"/>
        <v>-0.75524733555140966</v>
      </c>
      <c r="N101">
        <f t="shared" si="6"/>
        <v>-0.68532187540867373</v>
      </c>
      <c r="O101">
        <f t="shared" si="6"/>
        <v>-0.78310362480639739</v>
      </c>
    </row>
    <row r="102" spans="1:15" x14ac:dyDescent="0.15">
      <c r="A102" s="4" t="s">
        <v>46</v>
      </c>
      <c r="B102">
        <f t="shared" ref="B102:O102" si="7">CORREL(B50:B64,B86:B100)</f>
        <v>0.49076285018167559</v>
      </c>
      <c r="C102">
        <f t="shared" si="7"/>
        <v>0.93039497166541207</v>
      </c>
      <c r="D102">
        <f t="shared" si="7"/>
        <v>0.21283800174212827</v>
      </c>
      <c r="E102">
        <f t="shared" si="7"/>
        <v>0.60779881578965012</v>
      </c>
      <c r="F102">
        <f t="shared" si="7"/>
        <v>0.85403809305722755</v>
      </c>
      <c r="G102">
        <f t="shared" si="7"/>
        <v>0.81314037270029305</v>
      </c>
      <c r="H102">
        <f t="shared" si="7"/>
        <v>0.8835086722015526</v>
      </c>
      <c r="I102">
        <f t="shared" si="7"/>
        <v>0.70528727206928143</v>
      </c>
      <c r="J102">
        <f t="shared" si="7"/>
        <v>0.22876147129340274</v>
      </c>
      <c r="K102">
        <f t="shared" si="7"/>
        <v>0.66719860802097231</v>
      </c>
      <c r="L102">
        <f t="shared" si="7"/>
        <v>0.83676119973999574</v>
      </c>
      <c r="M102">
        <f t="shared" si="7"/>
        <v>0.70241057693068665</v>
      </c>
      <c r="N102">
        <f t="shared" si="7"/>
        <v>0.81954603988674635</v>
      </c>
      <c r="O102">
        <f t="shared" si="7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2023-02-01T09:23:44Z</dcterms:created>
  <dcterms:modified xsi:type="dcterms:W3CDTF">2023-02-03T06:34:53Z</dcterms:modified>
</cp:coreProperties>
</file>