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50" documentId="13_ncr:1_{54AC58E4-259E-414F-8713-052FED5C094F}" xr6:coauthVersionLast="47" xr6:coauthVersionMax="47" xr10:uidLastSave="{42714D70-4403-4B98-9578-7C131100CB8A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2" l="1"/>
  <c r="V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W44" i="2" s="1"/>
  <c r="X44" i="2" s="1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 l="1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23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V22" i="1"/>
  <c r="U22" i="1"/>
  <c r="T22" i="1"/>
  <c r="S22" i="1"/>
  <c r="V21" i="1"/>
  <c r="T21" i="1"/>
  <c r="S21" i="1"/>
  <c r="B101" i="1"/>
  <c r="B6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<sst xmlns="http://schemas.openxmlformats.org/spreadsheetml/2006/main" count="386" uniqueCount="103">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</sst>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B2B-4AC3-8614-91826AEA3AD8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0.30541475613911939</c:v>
                </c:pt>
                <c:pt idx="1">
                  <c:v>0.25444337909891918</c:v>
                </c:pt>
                <c:pt idx="3">
                  <c:v>0.39809493764358411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AC3-8614-91826AEA3AD8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0.29679843044117754</c:v>
                </c:pt>
                <c:pt idx="1">
                  <c:v>0.29583715358245133</c:v>
                </c:pt>
                <c:pt idx="2">
                  <c:v>0.18767111168967349</c:v>
                </c:pt>
                <c:pt idx="3">
                  <c:v>0.28618689953596022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AC3-8614-91826AEA3AD8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0.29646983662143178</c:v>
                </c:pt>
                <c:pt idx="1">
                  <c:v>0.27938462021058402</c:v>
                </c:pt>
                <c:pt idx="2">
                  <c:v>0.23895262487714525</c:v>
                </c:pt>
                <c:pt idx="3">
                  <c:v>0.26880898141590281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4AC3-8614-91826AEA3AD8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0.29379204115346724</c:v>
                </c:pt>
                <c:pt idx="1">
                  <c:v>0.36665781825297356</c:v>
                </c:pt>
                <c:pt idx="2">
                  <c:v>0.30418473074423269</c:v>
                </c:pt>
                <c:pt idx="3">
                  <c:v>0.3338880889290039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4AC3-8614-91826AEA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676031"/>
        <c:axId val="1980673951"/>
      </c:barChart>
      <c:catAx>
        <c:axId val="19806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3951"/>
        <c:crosses val="autoZero"/>
        <c:auto val="1"/>
        <c:lblAlgn val="ctr"/>
        <c:lblOffset val="100"/>
        <c:noMultiLvlLbl val="0"/>
      </c:catAx>
      <c:valAx>
        <c:axId val="19806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67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9.3723243223075112E-2</c:v>
                </c:pt>
                <c:pt idx="2">
                  <c:v>0.1911095248328315</c:v>
                </c:pt>
                <c:pt idx="3">
                  <c:v>0.11121336177543356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82F-A795-14617BF4589D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0.27091856980935125</c:v>
                </c:pt>
                <c:pt idx="1">
                  <c:v>0.17613911589647308</c:v>
                </c:pt>
                <c:pt idx="2">
                  <c:v>0.23590924513089906</c:v>
                </c:pt>
                <c:pt idx="3">
                  <c:v>0.19115218557189045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82F-A795-14617BF4589D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0.23506040090077035</c:v>
                </c:pt>
                <c:pt idx="1">
                  <c:v>0.22845680232216958</c:v>
                </c:pt>
                <c:pt idx="2">
                  <c:v>0.2255174484496788</c:v>
                </c:pt>
                <c:pt idx="3">
                  <c:v>0.21896864795482504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4-482F-A795-14617BF4589D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0.21455305634030281</c:v>
                </c:pt>
                <c:pt idx="1">
                  <c:v>0.29218261741575846</c:v>
                </c:pt>
                <c:pt idx="2">
                  <c:v>0.24671350463750111</c:v>
                </c:pt>
                <c:pt idx="3">
                  <c:v>0.26754212224726515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4-482F-A795-14617BF4589D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0.3019000507254101</c:v>
                </c:pt>
                <c:pt idx="1">
                  <c:v>0.26457290251986909</c:v>
                </c:pt>
                <c:pt idx="2">
                  <c:v>0.29671592538424801</c:v>
                </c:pt>
                <c:pt idx="3">
                  <c:v>0.27552681403986118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4-482F-A795-14617BF4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86127"/>
        <c:axId val="1645386543"/>
      </c:barChart>
      <c:catAx>
        <c:axId val="164538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543"/>
        <c:crosses val="autoZero"/>
        <c:auto val="1"/>
        <c:lblAlgn val="ctr"/>
        <c:lblOffset val="100"/>
        <c:noMultiLvlLbl val="0"/>
      </c:catAx>
      <c:valAx>
        <c:axId val="1645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AOI</a:t>
                </a:r>
                <a:r>
                  <a:rPr lang="ja-JP" altLang="en-US"/>
                  <a:t>への遷移時間差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6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138112</xdr:colOff>
      <xdr:row>4</xdr:row>
      <xdr:rowOff>119062</xdr:rowOff>
    </xdr:from>
    <xdr:to>
      <xdr:col>19</xdr:col>
      <xdr:colOff>595312</xdr:colOff>
      <xdr:row>20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E0270C-6C26-61F5-8703-7B2D0865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319087</xdr:colOff>
      <xdr:row>22</xdr:row>
      <xdr:rowOff>147637</xdr:rowOff>
    </xdr:from>
    <xdr:to>
      <xdr:col>18</xdr:col>
      <xdr:colOff>90487</xdr:colOff>
      <xdr:row>38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7148B5-1EC9-F0D9-695D-960E74F1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K1" workbookViewId="0">
      <selection activeCell="S25" sqref="S25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</row>
    <row r="3" spans="1:15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5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5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5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5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</row>
    <row r="8" spans="1:15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5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5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5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5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5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5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5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5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22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</row>
    <row r="18" spans="1:22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  <c r="Q21" t="s">
        <v>55</v>
      </c>
      <c r="R21" t="s">
        <v>61</v>
      </c>
      <c r="S21" s="12">
        <f>AVERAGE(D6)</f>
        <v>0.30541475613911939</v>
      </c>
      <c r="T21" s="12">
        <f>AVERAGE(B7:B10,D7,B13,E9,E13,K8,K9,K16,M7)</f>
        <v>0.25444337909891918</v>
      </c>
      <c r="V21" s="12">
        <f>AVERAGE(B7,K7)</f>
        <v>0.39809493764358411</v>
      </c>
    </row>
    <row r="22" spans="1:22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Q22" t="s">
        <v>56</v>
      </c>
      <c r="R22" t="s">
        <v>62</v>
      </c>
      <c r="S22" s="12">
        <f>AVERAGE(B4:B6,D4:D5,I6)</f>
        <v>0.29679843044117754</v>
      </c>
      <c r="T22" s="12">
        <f>AVERAGE(B11:B12,B15:B16,D9,D11,D13,D15,E8,E10:E11,E14:E15,F8:F10,F16,H7:H11,H13,H15:H16,K7,K10:K15,L16,M8,M10,M12,M14:M16,)</f>
        <v>0.29583715358245133</v>
      </c>
      <c r="U22" s="12">
        <f>AVERAGE(B3,D3)</f>
        <v>0.18767111168967349</v>
      </c>
      <c r="V22" s="12">
        <f>AVERAGE(B8:B9,B15:B16,E7:F9,F11,E13,E15:F16,H7,H9:H10,H14:H15,K8:K16,L15:L16,M13:M16,M7,M11,)</f>
        <v>0.28618689953596022</v>
      </c>
    </row>
    <row r="23" spans="1:22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  <c r="Q23" t="s">
        <v>57</v>
      </c>
      <c r="R23" t="s">
        <v>63</v>
      </c>
      <c r="S23" s="12">
        <f>AVERAGE(B2:B3,D3,C5:C6,E6,I4:I5,K5:K6,L6)</f>
        <v>0.29646983662143178</v>
      </c>
      <c r="T23" s="12">
        <f>AVERAGE(C7:C16,B14,D8,D10,D12,D14,D16,E16,E12,E7,F7,F11:F15,G15,H12,H14,I7:I16,L9,L11:L15,M9,M11,M13,N7:N13,O7:O16,N15:N16)</f>
        <v>0.27938462021058402</v>
      </c>
      <c r="U23" s="12">
        <f>AVERAGE(B4:B6,C5,D6,F4,F6,I3:I6,K5:K6,M5,N6,)</f>
        <v>0.23895262487714525</v>
      </c>
      <c r="V23" s="12">
        <f>AVERAGE(B10:B14,C7:C16,D12,D15,E10:E12,E14,F10,F12:F14,G15,H8,H11:H13,H16,I7:I16,J8,L13:L14,M8:M10,N10,N12,N14,O7:O16,)</f>
        <v>0.26880898141590281</v>
      </c>
    </row>
    <row r="24" spans="1:22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  <c r="Q24" t="s">
        <v>58</v>
      </c>
      <c r="R24" t="s">
        <v>64</v>
      </c>
      <c r="S24" s="12">
        <f>AVERAGE(C2:C4,D2,E2:E5,F2:F6,G2:G6,H2:H6,I2:I3,J2:J6,K2:K4,L2:L5,M2:M6,N2:N6,O2:O6)</f>
        <v>0.29379204115346724</v>
      </c>
      <c r="T24" s="12">
        <f>AVERAGE(G7:G14,J7:J16,L7:L8,L10,N14,)</f>
        <v>0.36665781825297356</v>
      </c>
      <c r="U24" s="12">
        <f>AVERAGE(B2:O2,C3:C4,C6,D4,E3:E6,D5,F3,F5,G3:H6,J3:J6,K3:K4,L3:L6,M3:O4,N5:O5,O6,M6,)</f>
        <v>0.30418473074423269</v>
      </c>
      <c r="V24" s="12">
        <f>AVERAGE(D7:D11,D13:D14,D16,G7:G14,G16,J7,J9:J16,L7:L12,M12,N7:N9,N11,N13,N15:N16,)</f>
        <v>0.3338880889290039</v>
      </c>
    </row>
    <row r="25" spans="1:22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  <c r="S25" s="12"/>
      <c r="T25" s="12"/>
      <c r="U25" s="12"/>
      <c r="V25" s="12"/>
    </row>
    <row r="26" spans="1:22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  <c r="S26" s="12"/>
      <c r="T26" s="12"/>
      <c r="V26" s="12"/>
    </row>
    <row r="27" spans="1:22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22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  <c r="R28" t="s">
        <v>59</v>
      </c>
    </row>
    <row r="29" spans="1:22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Q30" t="s">
        <v>54</v>
      </c>
      <c r="R30" t="s">
        <v>60</v>
      </c>
      <c r="T30" s="12">
        <f>AVERAGE(B30:B31,I30,K31,M22:M23,)</f>
        <v>9.3723243223075112E-2</v>
      </c>
      <c r="U30" s="12">
        <f>AVERAGE(I21)</f>
        <v>0.1911095248328315</v>
      </c>
      <c r="V30" s="12">
        <f>AVERAGE(B30,K30,)</f>
        <v>0.11121336177543356</v>
      </c>
    </row>
    <row r="31" spans="1:22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55</v>
      </c>
      <c r="R31" t="s">
        <v>61</v>
      </c>
      <c r="S31" s="12">
        <f>AVERAGE(B17,B21,D21)</f>
        <v>0.27091856980935125</v>
      </c>
      <c r="T31" s="12">
        <f>AVERAGE(B26,B28:B29,D22:D24,D26,D28,C30:D31,E31,I26,I28,I31,K30,M30:M31,M24,O31,M25,M28,M26:M27,)</f>
        <v>0.17613911589647308</v>
      </c>
      <c r="U31" s="12">
        <f>AVERAGE(B20,D21:E21,K21,)</f>
        <v>0.23590924513089906</v>
      </c>
      <c r="V31" s="12">
        <f>AVERAGE(B28,B31,C30:E30,C31,H31:I31,I30,K29,K31,M24:M27,N30:O30,)</f>
        <v>0.19115218557189045</v>
      </c>
    </row>
    <row r="32" spans="1:22" x14ac:dyDescent="0.15">
      <c r="Q32" t="s">
        <v>56</v>
      </c>
      <c r="R32" t="s">
        <v>62</v>
      </c>
      <c r="S32" s="12">
        <f>AVERAGE(B19:B20,D20,D18,E21,I21,K21,)</f>
        <v>0.23506040090077035</v>
      </c>
      <c r="T32" s="12">
        <f>AVERAGE(B22:B25,C22,C28:C29,D25,D27,D29,H22:I22,I24,I27,N28,K28:L28,K29,M29,,H28,I29,H30:H31,K22:K23,L30:L31,N30:N31,O30,)</f>
        <v>0.22845680232216958</v>
      </c>
      <c r="U32" s="12">
        <f>AVERAGE(B18:B19,B21,D17,E20,F21,I19:I20,K19:K20,)</f>
        <v>0.2255174484496788</v>
      </c>
      <c r="V32" s="12">
        <f>AVERAGE(B24:B25,B27,B29,C28:C29,D24:D26,D31:F31,F30,F26,H27,H29:H30,I25:I29,K22:K23,K27:K28,L24,L26:L28,L30:L31,M28:M31,N22,N25:N26,N28,N31:O31,)</f>
        <v>0.21896864795482504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0.21455305634030281</v>
      </c>
      <c r="T33" s="12">
        <f>AVERAGE(B27,C23:C27,E22,E26,E28,E30,F22:F30,G22:G24,F31,G26,G28,G30:G31,H23:H24,H27,H29,I23,I25,K24:K27,L22:L27,L29,N22:N27,O22:O29,N29)</f>
        <v>0.29218261741575846</v>
      </c>
      <c r="U33" s="12">
        <f>AVERAGE(C21,D19:D20,F19:F20,G21:H21,I17:J17,N17,L19:N21,O20:O21,)</f>
        <v>0.24671350463750111</v>
      </c>
      <c r="V33" s="12">
        <f>AVERAGE(B22:B23,B26,C22:C27,D22,D27,D29,F22:F25,F27:F29,G22,G26:H26,G28:G31,H28,H22:H23,I22:I24,J31,K24:K26,L25,L29,L22:M23,N23:N24,O22:O25,N27:O27,O28:O29,N29,)</f>
        <v>0.26754212224726515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0.3019000507254101</v>
      </c>
      <c r="T34" s="12">
        <f>AVERAGE(E23:E25,E27,E29,G25,G27,G29,H25:H26,J22:J31)</f>
        <v>0.26457290251986909</v>
      </c>
      <c r="U34" s="12">
        <f>AVERAGE(B17:C17,C18:C20,D18:H18,E17:H17,E19,G19:H20,I18,J18:J21,K17:M18,N18,O17:O19,)</f>
        <v>0.29671592538424801</v>
      </c>
      <c r="V34" s="12">
        <f>AVERAGE(D23,D28,E22:E29,G23:G25,G27,H24:H25,J22:J30,O26,)</f>
        <v>0.27552681403986118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0">CORREL(B2:B16,B35:B49)</f>
        <v>0.18520036702787751</v>
      </c>
      <c r="C65">
        <f t="shared" si="0"/>
        <v>-0.49506790117018062</v>
      </c>
      <c r="D65">
        <f t="shared" si="0"/>
        <v>0.15263938944944133</v>
      </c>
      <c r="E65">
        <f t="shared" si="0"/>
        <v>0.4368238296751048</v>
      </c>
      <c r="F65">
        <f t="shared" si="0"/>
        <v>-0.25800456043162684</v>
      </c>
      <c r="G65">
        <f t="shared" si="0"/>
        <v>0.33763381455086844</v>
      </c>
      <c r="H65">
        <f t="shared" si="0"/>
        <v>0.16057725388112731</v>
      </c>
      <c r="I65">
        <f t="shared" si="0"/>
        <v>0.44247615030819121</v>
      </c>
      <c r="J65">
        <f t="shared" si="0"/>
        <v>-0.20990313088521981</v>
      </c>
      <c r="K65">
        <f t="shared" si="0"/>
        <v>-0.77662258751360169</v>
      </c>
      <c r="L65">
        <f t="shared" si="0"/>
        <v>0.21587137281427993</v>
      </c>
      <c r="M65">
        <f t="shared" si="0"/>
        <v>0.13363424696826545</v>
      </c>
      <c r="N65">
        <f t="shared" si="0"/>
        <v>-6.4739660281906877E-2</v>
      </c>
      <c r="O65">
        <f t="shared" si="0"/>
        <v>-1.33527726457428E-3</v>
      </c>
    </row>
    <row r="66" spans="1:15" x14ac:dyDescent="0.15">
      <c r="A66" s="2" t="s">
        <v>47</v>
      </c>
      <c r="B66">
        <f t="shared" ref="B66:O66" si="1">CORREL(B17:B31,B50:B64)</f>
        <v>0.74206074994773175</v>
      </c>
      <c r="C66">
        <f t="shared" si="1"/>
        <v>-0.17264389634101054</v>
      </c>
      <c r="D66">
        <f t="shared" si="1"/>
        <v>2.4508786949263364E-2</v>
      </c>
      <c r="E66">
        <f t="shared" si="1"/>
        <v>0.34534429727130722</v>
      </c>
      <c r="F66">
        <f t="shared" si="1"/>
        <v>0.25777939587825766</v>
      </c>
      <c r="G66">
        <f t="shared" si="1"/>
        <v>-8.8169230686156119E-2</v>
      </c>
      <c r="H66">
        <f t="shared" si="1"/>
        <v>-0.32682266253507575</v>
      </c>
      <c r="I66">
        <f t="shared" si="1"/>
        <v>0.74488671233534076</v>
      </c>
      <c r="J66">
        <f t="shared" si="1"/>
        <v>-6.7137880398838834E-2</v>
      </c>
      <c r="K66">
        <f t="shared" si="1"/>
        <v>0.39888912331726928</v>
      </c>
      <c r="L66">
        <f t="shared" si="1"/>
        <v>0.53659451815173598</v>
      </c>
      <c r="M66">
        <f t="shared" si="1"/>
        <v>0.52043060841227395</v>
      </c>
      <c r="N66">
        <f t="shared" si="1"/>
        <v>-0.22968724534452584</v>
      </c>
      <c r="O66">
        <f t="shared" si="1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">CORREL(B2:B16,B71:B85)</f>
        <v>2.2475660830923047E-2</v>
      </c>
      <c r="C101">
        <f t="shared" si="2"/>
        <v>-0.56834319128085553</v>
      </c>
      <c r="D101">
        <f t="shared" si="2"/>
        <v>0.47727563897375674</v>
      </c>
      <c r="E101">
        <f t="shared" si="2"/>
        <v>0.57498224271166443</v>
      </c>
      <c r="F101">
        <f t="shared" si="2"/>
        <v>-0.1783049992700233</v>
      </c>
      <c r="G101">
        <f t="shared" si="2"/>
        <v>0.52053357431412051</v>
      </c>
      <c r="H101">
        <f t="shared" si="2"/>
        <v>0.14962557264417067</v>
      </c>
      <c r="I101">
        <f t="shared" si="2"/>
        <v>0.19696432273872597</v>
      </c>
      <c r="J101">
        <f t="shared" si="2"/>
        <v>-0.3092985992612895</v>
      </c>
      <c r="K101">
        <f t="shared" si="2"/>
        <v>-0.7631082346448782</v>
      </c>
      <c r="L101">
        <f t="shared" si="2"/>
        <v>0.51883558419760056</v>
      </c>
      <c r="M101">
        <f t="shared" si="2"/>
        <v>1.032526752134867E-2</v>
      </c>
      <c r="N101">
        <f t="shared" si="2"/>
        <v>-5.9474575252571077E-2</v>
      </c>
      <c r="O101">
        <f t="shared" si="2"/>
        <v>0.12229114488530826</v>
      </c>
    </row>
    <row r="102" spans="1:15" x14ac:dyDescent="0.15">
      <c r="A102" s="4" t="s">
        <v>47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BCC-BCA3-4238-BD04-E0F5A366C187}">
  <dimension ref="A1:EK102"/>
  <sheetViews>
    <sheetView tabSelected="1" topLeftCell="W2" workbookViewId="0">
      <selection activeCell="AD36" sqref="AD36:AF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0.39884404838085169</v>
      </c>
      <c r="C2" s="6">
        <v>0.16122815608978269</v>
      </c>
      <c r="D2" s="6">
        <v>0.49279064290663782</v>
      </c>
      <c r="E2" s="6">
        <v>0.26594243330114031</v>
      </c>
      <c r="F2" s="6">
        <v>0.36500711739063257</v>
      </c>
      <c r="G2" s="6">
        <v>0.2302562713623047</v>
      </c>
      <c r="H2" s="6">
        <v>0.22285243084556181</v>
      </c>
      <c r="I2" s="6">
        <v>0.26890981992085777</v>
      </c>
      <c r="J2" s="6">
        <v>0.29577801102086121</v>
      </c>
      <c r="K2" s="6">
        <v>0.138451520134421</v>
      </c>
      <c r="L2" s="6">
        <v>0.24538646246257581</v>
      </c>
      <c r="M2" s="6">
        <v>0.23727818727493291</v>
      </c>
      <c r="N2" s="6">
        <v>0.2373886744181315</v>
      </c>
      <c r="O2" s="6">
        <v>0.34424360593159992</v>
      </c>
      <c r="P2">
        <f t="shared" ref="P2:AC2" si="0">B3</f>
        <v>0.14185869693756101</v>
      </c>
      <c r="Q2">
        <f t="shared" si="0"/>
        <v>0.23807066365292201</v>
      </c>
      <c r="R2">
        <f t="shared" si="0"/>
        <v>0.23348352644178599</v>
      </c>
      <c r="S2">
        <f t="shared" si="0"/>
        <v>0.26569491938540812</v>
      </c>
      <c r="T2">
        <f t="shared" si="0"/>
        <v>0.45114621851179337</v>
      </c>
      <c r="U2">
        <f t="shared" si="0"/>
        <v>0.41529926657676702</v>
      </c>
      <c r="V2">
        <f t="shared" si="0"/>
        <v>0.46956185102462772</v>
      </c>
      <c r="W2">
        <f t="shared" si="0"/>
        <v>0.28314307000901962</v>
      </c>
      <c r="X2">
        <f t="shared" si="0"/>
        <v>0.36796687631046071</v>
      </c>
      <c r="Y2">
        <f t="shared" si="0"/>
        <v>0.20495448112487791</v>
      </c>
      <c r="Z2">
        <f t="shared" si="0"/>
        <v>0.2470978647470474</v>
      </c>
      <c r="AA2">
        <f t="shared" si="0"/>
        <v>0.37992016006918522</v>
      </c>
      <c r="AB2">
        <f t="shared" si="0"/>
        <v>0.3136557277880217</v>
      </c>
      <c r="AC2">
        <f t="shared" si="0"/>
        <v>0.31725208461284637</v>
      </c>
      <c r="AD2">
        <f t="shared" ref="AD2:AQ2" si="1">B4</f>
        <v>0.28502319840823898</v>
      </c>
      <c r="AE2">
        <f t="shared" si="1"/>
        <v>0.20903956890106201</v>
      </c>
      <c r="AF2">
        <f t="shared" si="1"/>
        <v>0.33987459014443788</v>
      </c>
      <c r="AG2">
        <f t="shared" si="1"/>
        <v>0.25128601726732758</v>
      </c>
      <c r="AH2">
        <f t="shared" si="1"/>
        <v>4.9197146767064152E-2</v>
      </c>
      <c r="AI2">
        <f t="shared" si="1"/>
        <v>0.3484915432177092</v>
      </c>
      <c r="AJ2">
        <f t="shared" si="1"/>
        <v>0.32549250753302322</v>
      </c>
      <c r="AK2">
        <f t="shared" si="1"/>
        <v>0.19421874775606041</v>
      </c>
      <c r="AL2">
        <f t="shared" si="1"/>
        <v>0.23251899083455399</v>
      </c>
      <c r="AM2">
        <f t="shared" si="1"/>
        <v>0.2046847820281982</v>
      </c>
      <c r="AN2">
        <f t="shared" si="1"/>
        <v>0.30826387685887952</v>
      </c>
      <c r="AO2">
        <f t="shared" si="1"/>
        <v>0.2251948328579173</v>
      </c>
      <c r="AP2">
        <f t="shared" si="1"/>
        <v>0.19452059896368731</v>
      </c>
      <c r="AQ2">
        <f t="shared" si="1"/>
        <v>0.32202748248451629</v>
      </c>
      <c r="AR2">
        <f t="shared" ref="AR2:BE2" si="2">B5</f>
        <v>0.2069963773091634</v>
      </c>
      <c r="AS2">
        <f t="shared" si="2"/>
        <v>0.18234492672814259</v>
      </c>
      <c r="AT2">
        <f t="shared" si="2"/>
        <v>0.41387598855154861</v>
      </c>
      <c r="AU2">
        <f t="shared" si="2"/>
        <v>0.3355284438413732</v>
      </c>
      <c r="AV2">
        <f t="shared" si="2"/>
        <v>0.1087979555130005</v>
      </c>
      <c r="AW2">
        <f t="shared" si="2"/>
        <v>0.45679607110864978</v>
      </c>
      <c r="AX2">
        <f t="shared" si="2"/>
        <v>0.31135115358564591</v>
      </c>
      <c r="AY2">
        <f t="shared" si="2"/>
        <v>0.33960990344776831</v>
      </c>
      <c r="AZ2">
        <f t="shared" si="2"/>
        <v>0.22347300192889041</v>
      </c>
      <c r="BA2">
        <f t="shared" si="2"/>
        <v>0.29424765706062322</v>
      </c>
      <c r="BB2">
        <f t="shared" si="2"/>
        <v>0.30783722275181818</v>
      </c>
      <c r="BC2">
        <f t="shared" si="2"/>
        <v>0.28079258071051699</v>
      </c>
      <c r="BD2">
        <f t="shared" si="2"/>
        <v>0.25765866982309438</v>
      </c>
      <c r="BE2">
        <f t="shared" si="2"/>
        <v>0.3177512112785788</v>
      </c>
      <c r="BF2">
        <f t="shared" ref="BF2:BS2" si="3">B6</f>
        <v>0.33711439768473311</v>
      </c>
      <c r="BG2">
        <f t="shared" si="3"/>
        <v>0.33761093195746927</v>
      </c>
      <c r="BH2">
        <f t="shared" si="3"/>
        <v>0.30541475613911939</v>
      </c>
      <c r="BI2">
        <f t="shared" si="3"/>
        <v>0.4284655907574822</v>
      </c>
      <c r="BJ2">
        <f t="shared" si="3"/>
        <v>0.36573372167699469</v>
      </c>
      <c r="BK2">
        <f t="shared" si="3"/>
        <v>0.39265549884122958</v>
      </c>
      <c r="BL2">
        <f t="shared" si="3"/>
        <v>0.39681273348191198</v>
      </c>
      <c r="BM2">
        <f t="shared" si="3"/>
        <v>0.1979060305489434</v>
      </c>
      <c r="BN2">
        <f t="shared" si="3"/>
        <v>0.41764506171731391</v>
      </c>
      <c r="BO2">
        <f t="shared" si="3"/>
        <v>0.28129416353562298</v>
      </c>
      <c r="BP2">
        <f t="shared" si="3"/>
        <v>0.4291900098323822</v>
      </c>
      <c r="BQ2">
        <f t="shared" si="3"/>
        <v>0.26276681297703791</v>
      </c>
      <c r="BR2">
        <f t="shared" si="3"/>
        <v>0.22020532025231249</v>
      </c>
      <c r="BS2">
        <f t="shared" si="3"/>
        <v>0.49138681590557098</v>
      </c>
    </row>
    <row r="3" spans="1:141" x14ac:dyDescent="0.15">
      <c r="A3" s="1" t="s">
        <v>15</v>
      </c>
      <c r="B3" s="7">
        <v>0.14185869693756101</v>
      </c>
      <c r="C3">
        <v>0.23807066365292201</v>
      </c>
      <c r="D3">
        <v>0.23348352644178599</v>
      </c>
      <c r="E3">
        <v>0.26569491938540812</v>
      </c>
      <c r="F3">
        <v>0.45114621851179337</v>
      </c>
      <c r="G3">
        <v>0.41529926657676702</v>
      </c>
      <c r="H3">
        <v>0.46956185102462772</v>
      </c>
      <c r="I3">
        <v>0.28314307000901962</v>
      </c>
      <c r="J3">
        <v>0.36796687631046071</v>
      </c>
      <c r="K3">
        <v>0.20495448112487791</v>
      </c>
      <c r="L3">
        <v>0.2470978647470474</v>
      </c>
      <c r="M3">
        <v>0.37992016006918522</v>
      </c>
      <c r="N3">
        <v>0.3136557277880217</v>
      </c>
      <c r="O3">
        <v>0.31725208461284637</v>
      </c>
    </row>
    <row r="4" spans="1:141" x14ac:dyDescent="0.15">
      <c r="A4" s="1" t="s">
        <v>16</v>
      </c>
      <c r="B4" s="7">
        <v>0.28502319840823898</v>
      </c>
      <c r="C4">
        <v>0.20903956890106201</v>
      </c>
      <c r="D4">
        <v>0.33987459014443788</v>
      </c>
      <c r="E4">
        <v>0.25128601726732758</v>
      </c>
      <c r="F4">
        <v>4.9197146767064152E-2</v>
      </c>
      <c r="G4">
        <v>0.3484915432177092</v>
      </c>
      <c r="H4">
        <v>0.32549250753302322</v>
      </c>
      <c r="I4">
        <v>0.19421874775606041</v>
      </c>
      <c r="J4">
        <v>0.23251899083455399</v>
      </c>
      <c r="K4">
        <v>0.2046847820281982</v>
      </c>
      <c r="L4">
        <v>0.30826387685887952</v>
      </c>
      <c r="M4">
        <v>0.2251948328579173</v>
      </c>
      <c r="N4">
        <v>0.19452059896368731</v>
      </c>
      <c r="O4">
        <v>0.32202748248451629</v>
      </c>
    </row>
    <row r="5" spans="1:141" x14ac:dyDescent="0.15">
      <c r="A5" s="1" t="s">
        <v>17</v>
      </c>
      <c r="B5" s="7">
        <v>0.2069963773091634</v>
      </c>
      <c r="C5">
        <v>0.18234492672814259</v>
      </c>
      <c r="D5">
        <v>0.41387598855154861</v>
      </c>
      <c r="E5">
        <v>0.3355284438413732</v>
      </c>
      <c r="F5">
        <v>0.1087979555130005</v>
      </c>
      <c r="G5">
        <v>0.45679607110864978</v>
      </c>
      <c r="H5">
        <v>0.31135115358564591</v>
      </c>
      <c r="I5">
        <v>0.33960990344776831</v>
      </c>
      <c r="J5">
        <v>0.22347300192889041</v>
      </c>
      <c r="K5">
        <v>0.29424765706062322</v>
      </c>
      <c r="L5">
        <v>0.30783722275181818</v>
      </c>
      <c r="M5">
        <v>0.28079258071051699</v>
      </c>
      <c r="N5">
        <v>0.25765866982309438</v>
      </c>
      <c r="O5">
        <v>0.3177512112785788</v>
      </c>
    </row>
    <row r="6" spans="1:141" ht="14.25" thickBot="1" x14ac:dyDescent="0.2">
      <c r="A6" s="1" t="s">
        <v>18</v>
      </c>
      <c r="B6" s="8">
        <v>0.33711439768473311</v>
      </c>
      <c r="C6" s="9">
        <v>0.33761093195746927</v>
      </c>
      <c r="D6" s="9">
        <v>0.30541475613911939</v>
      </c>
      <c r="E6" s="9">
        <v>0.4284655907574822</v>
      </c>
      <c r="F6" s="9">
        <v>0.36573372167699469</v>
      </c>
      <c r="G6" s="9">
        <v>0.39265549884122958</v>
      </c>
      <c r="H6" s="9">
        <v>0.39681273348191198</v>
      </c>
      <c r="I6" s="9">
        <v>0.1979060305489434</v>
      </c>
      <c r="J6" s="9">
        <v>0.41764506171731391</v>
      </c>
      <c r="K6" s="9">
        <v>0.28129416353562298</v>
      </c>
      <c r="L6" s="9">
        <v>0.4291900098323822</v>
      </c>
      <c r="M6" s="9">
        <v>0.26276681297703791</v>
      </c>
      <c r="N6" s="9">
        <v>0.22020532025231249</v>
      </c>
      <c r="O6" s="9">
        <v>0.49138681590557098</v>
      </c>
    </row>
    <row r="7" spans="1:141" x14ac:dyDescent="0.15">
      <c r="A7" s="1" t="s">
        <v>19</v>
      </c>
      <c r="B7" s="10">
        <v>0.30130122689639821</v>
      </c>
      <c r="C7" s="11">
        <v>0.43449615107642281</v>
      </c>
      <c r="D7" s="11">
        <v>0.29924300511678059</v>
      </c>
      <c r="E7" s="11">
        <v>0.14182941913604741</v>
      </c>
      <c r="F7" s="11">
        <v>0.45217825384700999</v>
      </c>
      <c r="G7" s="11">
        <v>0.57906307776769006</v>
      </c>
      <c r="H7" s="11">
        <v>0.26121340857611758</v>
      </c>
      <c r="I7" s="11">
        <v>0.34944600217482619</v>
      </c>
      <c r="J7" s="11">
        <v>0.3862333960003323</v>
      </c>
      <c r="K7" s="11">
        <v>0.49488864839077001</v>
      </c>
      <c r="L7" s="11">
        <v>0.2104334831237793</v>
      </c>
      <c r="M7" s="11">
        <v>0.1262326380785774</v>
      </c>
      <c r="N7" s="11">
        <v>0.40136779679192441</v>
      </c>
      <c r="O7" s="11">
        <v>0.3724844753742218</v>
      </c>
      <c r="P7">
        <f t="shared" ref="P7:AC7" si="4">B8</f>
        <v>0.20884736846475041</v>
      </c>
      <c r="Q7">
        <f t="shared" si="4"/>
        <v>0.29283660336544642</v>
      </c>
      <c r="R7">
        <f t="shared" si="4"/>
        <v>0.22866520128752049</v>
      </c>
      <c r="S7">
        <f t="shared" si="4"/>
        <v>0.2305220365524292</v>
      </c>
      <c r="T7">
        <f t="shared" si="4"/>
        <v>0.42990582329886301</v>
      </c>
      <c r="U7">
        <f t="shared" si="4"/>
        <v>0.59679698944091797</v>
      </c>
      <c r="V7">
        <f t="shared" si="4"/>
        <v>0.40055960767409382</v>
      </c>
      <c r="W7">
        <f t="shared" si="4"/>
        <v>0.27773409731247839</v>
      </c>
      <c r="X7">
        <f t="shared" si="4"/>
        <v>0.37441769013038051</v>
      </c>
      <c r="Y7">
        <f t="shared" si="4"/>
        <v>0.45771656930446619</v>
      </c>
      <c r="Z7">
        <f t="shared" si="4"/>
        <v>0.20546702543894449</v>
      </c>
      <c r="AA7">
        <f t="shared" si="4"/>
        <v>0.26358357071876531</v>
      </c>
      <c r="AB7">
        <f t="shared" si="4"/>
        <v>0.203073777650532</v>
      </c>
      <c r="AC7">
        <f t="shared" si="4"/>
        <v>0.32690078682369661</v>
      </c>
      <c r="AD7">
        <f t="shared" ref="AD7:AQ7" si="5">B9</f>
        <v>9.2762975131764125E-2</v>
      </c>
      <c r="AE7">
        <f t="shared" si="5"/>
        <v>0.39491459528605138</v>
      </c>
      <c r="AF7">
        <f t="shared" si="5"/>
        <v>0.33402311100679283</v>
      </c>
      <c r="AG7">
        <f t="shared" si="5"/>
        <v>0.22856996953487399</v>
      </c>
      <c r="AH7">
        <f t="shared" si="5"/>
        <v>0.27282005862185832</v>
      </c>
      <c r="AI7">
        <f t="shared" si="5"/>
        <v>0.52825591143439798</v>
      </c>
      <c r="AJ7">
        <f t="shared" si="5"/>
        <v>0.24383254845937091</v>
      </c>
      <c r="AK7">
        <f t="shared" si="5"/>
        <v>0.1771928817033768</v>
      </c>
      <c r="AL7">
        <f t="shared" si="5"/>
        <v>0.45008333524068189</v>
      </c>
      <c r="AM7">
        <f t="shared" si="5"/>
        <v>0.51809930801391602</v>
      </c>
      <c r="AN7">
        <f t="shared" si="5"/>
        <v>0.1873337149620056</v>
      </c>
      <c r="AO7">
        <f t="shared" si="5"/>
        <v>0.29541640054611928</v>
      </c>
      <c r="AP7">
        <f t="shared" si="5"/>
        <v>0.38346772723727762</v>
      </c>
      <c r="AQ7">
        <f t="shared" si="5"/>
        <v>0.32728602091471348</v>
      </c>
      <c r="AR7">
        <f t="shared" ref="AR7:BE7" si="6">B10</f>
        <v>0.1257401767529939</v>
      </c>
      <c r="AS7">
        <f t="shared" si="6"/>
        <v>0.26835864120059538</v>
      </c>
      <c r="AT7">
        <f t="shared" si="6"/>
        <v>0.44986748695373541</v>
      </c>
      <c r="AU7">
        <f t="shared" si="6"/>
        <v>0.1919350226720174</v>
      </c>
      <c r="AV7">
        <f t="shared" si="6"/>
        <v>0.47654905319213869</v>
      </c>
      <c r="AW7">
        <f t="shared" si="6"/>
        <v>0.48204108874003088</v>
      </c>
      <c r="AX7">
        <f t="shared" si="6"/>
        <v>0.31172404791179459</v>
      </c>
      <c r="AY7">
        <f t="shared" si="6"/>
        <v>0.18791994783613419</v>
      </c>
      <c r="AZ7">
        <f t="shared" si="6"/>
        <v>0.37280628085136408</v>
      </c>
      <c r="BA7">
        <f t="shared" si="6"/>
        <v>0.40949716832902688</v>
      </c>
      <c r="BB7">
        <f t="shared" si="6"/>
        <v>0.38835073772229639</v>
      </c>
      <c r="BC7">
        <f t="shared" si="6"/>
        <v>0.29853495359420779</v>
      </c>
      <c r="BD7">
        <f t="shared" si="6"/>
        <v>0.36553918687920822</v>
      </c>
      <c r="BE7">
        <f t="shared" si="6"/>
        <v>0.42314516173468703</v>
      </c>
      <c r="BF7">
        <f t="shared" ref="BF7:BS7" si="7">B11</f>
        <v>2.2271055924265011E-3</v>
      </c>
      <c r="BG7">
        <f t="shared" si="7"/>
        <v>0.19607270391363851</v>
      </c>
      <c r="BH7">
        <f t="shared" si="7"/>
        <v>0.40496076856340679</v>
      </c>
      <c r="BI7">
        <f t="shared" si="7"/>
        <v>0.19353482127189639</v>
      </c>
      <c r="BJ7">
        <f t="shared" si="7"/>
        <v>0.3463626437717014</v>
      </c>
      <c r="BK7">
        <f t="shared" si="7"/>
        <v>0.38197093851426073</v>
      </c>
      <c r="BL7">
        <f t="shared" si="7"/>
        <v>0.41920665690773412</v>
      </c>
      <c r="BM7">
        <f t="shared" si="7"/>
        <v>0.2462417930364609</v>
      </c>
      <c r="BN7">
        <f t="shared" si="7"/>
        <v>0.28437599539756769</v>
      </c>
      <c r="BO7">
        <f t="shared" si="7"/>
        <v>0.30574585331810838</v>
      </c>
      <c r="BP7">
        <f t="shared" si="7"/>
        <v>0.2470497936010361</v>
      </c>
      <c r="BQ7">
        <f t="shared" si="7"/>
        <v>0.21182585954666139</v>
      </c>
      <c r="BR7">
        <f t="shared" si="7"/>
        <v>0.1407577364068282</v>
      </c>
      <c r="BS7">
        <f t="shared" si="7"/>
        <v>0.36611317333422211</v>
      </c>
      <c r="BT7">
        <f t="shared" ref="BT7:CG7" si="8">B12</f>
        <v>0.2123505788690904</v>
      </c>
      <c r="BU7">
        <f t="shared" si="8"/>
        <v>0.27775140369639678</v>
      </c>
      <c r="BV7">
        <f t="shared" si="8"/>
        <v>0.2154875463909573</v>
      </c>
      <c r="BW7">
        <f t="shared" si="8"/>
        <v>0.17164139747619631</v>
      </c>
      <c r="BX7">
        <f t="shared" si="8"/>
        <v>0.44747324287891388</v>
      </c>
      <c r="BY7">
        <f t="shared" si="8"/>
        <v>0.51994131505489349</v>
      </c>
      <c r="BZ7">
        <f t="shared" si="8"/>
        <v>0.25269728899002081</v>
      </c>
      <c r="CA7">
        <f t="shared" si="8"/>
        <v>0.27857711735893698</v>
      </c>
      <c r="CB7">
        <f t="shared" si="8"/>
        <v>0.39532934129238129</v>
      </c>
      <c r="CC7">
        <f t="shared" si="8"/>
        <v>0.33861338391023521</v>
      </c>
      <c r="CD7">
        <f t="shared" si="8"/>
        <v>0.24815580579969621</v>
      </c>
      <c r="CE7">
        <f t="shared" si="8"/>
        <v>0.38198533654212952</v>
      </c>
      <c r="CF7">
        <f t="shared" si="8"/>
        <v>0.29124291319596141</v>
      </c>
      <c r="CG7">
        <f t="shared" si="8"/>
        <v>0.41516208648681641</v>
      </c>
      <c r="CH7">
        <f t="shared" ref="CH7:CU7" si="9">B13</f>
        <v>0.14986249804496771</v>
      </c>
      <c r="CI7">
        <f t="shared" si="9"/>
        <v>0.3826994644968133</v>
      </c>
      <c r="CJ7">
        <f t="shared" si="9"/>
        <v>0.3092045783996582</v>
      </c>
      <c r="CK7">
        <f t="shared" si="9"/>
        <v>0.1713908463716507</v>
      </c>
      <c r="CL7">
        <f t="shared" si="9"/>
        <v>0.17147884649388931</v>
      </c>
      <c r="CM7">
        <f t="shared" si="9"/>
        <v>0.50358014447348454</v>
      </c>
      <c r="CN7">
        <f t="shared" si="9"/>
        <v>0.32760378893683939</v>
      </c>
      <c r="CO7">
        <f t="shared" si="9"/>
        <v>0.15454816818237299</v>
      </c>
      <c r="CP7">
        <f t="shared" si="9"/>
        <v>0.35944562691908621</v>
      </c>
      <c r="CQ7">
        <f t="shared" si="9"/>
        <v>0.45678652034086342</v>
      </c>
      <c r="CR7">
        <f t="shared" si="9"/>
        <v>0.28781978785991669</v>
      </c>
      <c r="CS7">
        <f t="shared" si="9"/>
        <v>0.38346144556999212</v>
      </c>
      <c r="CT7">
        <f t="shared" si="9"/>
        <v>0.24094418684641519</v>
      </c>
      <c r="CU7">
        <f t="shared" si="9"/>
        <v>0.37454957621438162</v>
      </c>
      <c r="CV7">
        <f t="shared" ref="CV7:DI7" si="10">B14</f>
        <v>9.1861107770134426E-2</v>
      </c>
      <c r="CW7">
        <f t="shared" si="10"/>
        <v>0.23322018455056581</v>
      </c>
      <c r="CX7">
        <f t="shared" si="10"/>
        <v>0.44466350972652441</v>
      </c>
      <c r="CY7">
        <f t="shared" si="10"/>
        <v>0.21900689601898191</v>
      </c>
      <c r="CZ7">
        <f t="shared" si="10"/>
        <v>0.26763634681701659</v>
      </c>
      <c r="DA7">
        <f t="shared" si="10"/>
        <v>0.29294693470001221</v>
      </c>
      <c r="DB7">
        <f t="shared" si="10"/>
        <v>0.39242214905588252</v>
      </c>
      <c r="DC7">
        <f t="shared" si="10"/>
        <v>0.2379720211029053</v>
      </c>
      <c r="DD7">
        <f t="shared" si="10"/>
        <v>0.32747602462768549</v>
      </c>
      <c r="DE7">
        <f t="shared" si="10"/>
        <v>0.47871904902988011</v>
      </c>
      <c r="DF7">
        <f t="shared" si="10"/>
        <v>0.24297095747555</v>
      </c>
      <c r="DG7">
        <f t="shared" si="10"/>
        <v>0.1999447686331613</v>
      </c>
      <c r="DH7">
        <f t="shared" si="10"/>
        <v>0.22255085496341481</v>
      </c>
      <c r="DI7">
        <f t="shared" si="10"/>
        <v>0.18296583961038029</v>
      </c>
      <c r="DJ7">
        <f t="shared" ref="DJ7:DW7" si="11">B15</f>
        <v>0.27081613540649407</v>
      </c>
      <c r="DK7">
        <f t="shared" si="11"/>
        <v>0.28389211261973663</v>
      </c>
      <c r="DL7">
        <f t="shared" si="11"/>
        <v>0.28721064329147339</v>
      </c>
      <c r="DM7">
        <f t="shared" si="11"/>
        <v>0.23277216208608531</v>
      </c>
      <c r="DN7">
        <f t="shared" si="11"/>
        <v>0.38110580163843488</v>
      </c>
      <c r="DO7">
        <f t="shared" si="11"/>
        <v>0.24647441175248891</v>
      </c>
      <c r="DP7">
        <f t="shared" si="11"/>
        <v>0.31390048776354113</v>
      </c>
      <c r="DQ7">
        <f t="shared" si="11"/>
        <v>0.14333164691925049</v>
      </c>
      <c r="DR7">
        <f t="shared" si="11"/>
        <v>0.31543183326721191</v>
      </c>
      <c r="DS7">
        <f t="shared" si="11"/>
        <v>0.18307727177937819</v>
      </c>
      <c r="DT7">
        <f t="shared" si="11"/>
        <v>0.11968675903652019</v>
      </c>
      <c r="DU7">
        <f t="shared" si="11"/>
        <v>0.33606068789958948</v>
      </c>
      <c r="DV7">
        <f t="shared" si="11"/>
        <v>0.20574753814273411</v>
      </c>
      <c r="DW7">
        <f t="shared" si="11"/>
        <v>0.33699190616607672</v>
      </c>
      <c r="DX7">
        <f t="shared" ref="DX7:EK7" si="12">B16</f>
        <v>0.18942968845367431</v>
      </c>
      <c r="DY7">
        <f t="shared" si="12"/>
        <v>0.20699789788987899</v>
      </c>
      <c r="DZ7">
        <f t="shared" si="12"/>
        <v>0.2466238588094711</v>
      </c>
      <c r="EA7">
        <f t="shared" si="12"/>
        <v>0.25643271558425013</v>
      </c>
      <c r="EB7">
        <f t="shared" si="12"/>
        <v>0.24354069373186901</v>
      </c>
      <c r="EC7">
        <f t="shared" si="12"/>
        <v>0.28491702344682479</v>
      </c>
      <c r="ED7">
        <f t="shared" si="12"/>
        <v>0.31731060931557098</v>
      </c>
      <c r="EE7">
        <f t="shared" si="12"/>
        <v>6.0162431315371863E-2</v>
      </c>
      <c r="EF7">
        <f t="shared" si="12"/>
        <v>0.25613179471757669</v>
      </c>
      <c r="EG7">
        <f t="shared" si="12"/>
        <v>0.37355396747589109</v>
      </c>
      <c r="EH7">
        <f t="shared" si="12"/>
        <v>0.2095785737037659</v>
      </c>
      <c r="EI7">
        <f t="shared" si="12"/>
        <v>0.38031002453395302</v>
      </c>
      <c r="EJ7">
        <f t="shared" si="12"/>
        <v>0.21119841407327089</v>
      </c>
      <c r="EK7">
        <f t="shared" si="12"/>
        <v>0.35745901219985071</v>
      </c>
    </row>
    <row r="8" spans="1:141" x14ac:dyDescent="0.15">
      <c r="A8" s="1" t="s">
        <v>20</v>
      </c>
      <c r="B8" s="7">
        <v>0.20884736846475041</v>
      </c>
      <c r="C8">
        <v>0.29283660336544642</v>
      </c>
      <c r="D8">
        <v>0.22866520128752049</v>
      </c>
      <c r="E8">
        <v>0.2305220365524292</v>
      </c>
      <c r="F8">
        <v>0.42990582329886301</v>
      </c>
      <c r="G8">
        <v>0.59679698944091797</v>
      </c>
      <c r="H8">
        <v>0.40055960767409382</v>
      </c>
      <c r="I8">
        <v>0.27773409731247839</v>
      </c>
      <c r="J8">
        <v>0.37441769013038051</v>
      </c>
      <c r="K8">
        <v>0.45771656930446619</v>
      </c>
      <c r="L8">
        <v>0.20546702543894449</v>
      </c>
      <c r="M8">
        <v>0.26358357071876531</v>
      </c>
      <c r="N8">
        <v>0.203073777650532</v>
      </c>
      <c r="O8">
        <v>0.32690078682369661</v>
      </c>
    </row>
    <row r="9" spans="1:141" x14ac:dyDescent="0.15">
      <c r="A9" s="1" t="s">
        <v>21</v>
      </c>
      <c r="B9" s="7">
        <v>9.2762975131764125E-2</v>
      </c>
      <c r="C9">
        <v>0.39491459528605138</v>
      </c>
      <c r="D9">
        <v>0.33402311100679283</v>
      </c>
      <c r="E9">
        <v>0.22856996953487399</v>
      </c>
      <c r="F9">
        <v>0.27282005862185832</v>
      </c>
      <c r="G9">
        <v>0.52825591143439798</v>
      </c>
      <c r="H9">
        <v>0.24383254845937091</v>
      </c>
      <c r="I9">
        <v>0.1771928817033768</v>
      </c>
      <c r="J9">
        <v>0.45008333524068189</v>
      </c>
      <c r="K9">
        <v>0.51809930801391602</v>
      </c>
      <c r="L9">
        <v>0.1873337149620056</v>
      </c>
      <c r="M9">
        <v>0.29541640054611928</v>
      </c>
      <c r="N9">
        <v>0.38346772723727762</v>
      </c>
      <c r="O9">
        <v>0.32728602091471348</v>
      </c>
    </row>
    <row r="10" spans="1:141" x14ac:dyDescent="0.15">
      <c r="A10" s="1" t="s">
        <v>22</v>
      </c>
      <c r="B10" s="7">
        <v>0.1257401767529939</v>
      </c>
      <c r="C10">
        <v>0.26835864120059538</v>
      </c>
      <c r="D10">
        <v>0.44986748695373541</v>
      </c>
      <c r="E10">
        <v>0.1919350226720174</v>
      </c>
      <c r="F10">
        <v>0.47654905319213869</v>
      </c>
      <c r="G10">
        <v>0.48204108874003088</v>
      </c>
      <c r="H10">
        <v>0.31172404791179459</v>
      </c>
      <c r="I10">
        <v>0.18791994783613419</v>
      </c>
      <c r="J10">
        <v>0.37280628085136408</v>
      </c>
      <c r="K10">
        <v>0.40949716832902688</v>
      </c>
      <c r="L10">
        <v>0.38835073772229639</v>
      </c>
      <c r="M10">
        <v>0.29853495359420779</v>
      </c>
      <c r="N10">
        <v>0.36553918687920822</v>
      </c>
      <c r="O10">
        <v>0.42314516173468703</v>
      </c>
    </row>
    <row r="11" spans="1:141" x14ac:dyDescent="0.15">
      <c r="A11" s="1" t="s">
        <v>23</v>
      </c>
      <c r="B11" s="7">
        <v>2.2271055924265011E-3</v>
      </c>
      <c r="C11">
        <v>0.19607270391363851</v>
      </c>
      <c r="D11">
        <v>0.40496076856340679</v>
      </c>
      <c r="E11">
        <v>0.19353482127189639</v>
      </c>
      <c r="F11">
        <v>0.3463626437717014</v>
      </c>
      <c r="G11">
        <v>0.38197093851426073</v>
      </c>
      <c r="H11">
        <v>0.41920665690773412</v>
      </c>
      <c r="I11">
        <v>0.2462417930364609</v>
      </c>
      <c r="J11">
        <v>0.28437599539756769</v>
      </c>
      <c r="K11">
        <v>0.30574585331810838</v>
      </c>
      <c r="L11">
        <v>0.2470497936010361</v>
      </c>
      <c r="M11">
        <v>0.21182585954666139</v>
      </c>
      <c r="N11">
        <v>0.1407577364068282</v>
      </c>
      <c r="O11">
        <v>0.36611317333422211</v>
      </c>
    </row>
    <row r="12" spans="1:141" x14ac:dyDescent="0.15">
      <c r="A12" s="1" t="s">
        <v>24</v>
      </c>
      <c r="B12" s="7">
        <v>0.2123505788690904</v>
      </c>
      <c r="C12">
        <v>0.27775140369639678</v>
      </c>
      <c r="D12">
        <v>0.2154875463909573</v>
      </c>
      <c r="E12">
        <v>0.17164139747619631</v>
      </c>
      <c r="F12">
        <v>0.44747324287891388</v>
      </c>
      <c r="G12">
        <v>0.51994131505489349</v>
      </c>
      <c r="H12">
        <v>0.25269728899002081</v>
      </c>
      <c r="I12">
        <v>0.27857711735893698</v>
      </c>
      <c r="J12">
        <v>0.39532934129238129</v>
      </c>
      <c r="K12">
        <v>0.33861338391023521</v>
      </c>
      <c r="L12">
        <v>0.24815580579969621</v>
      </c>
      <c r="M12">
        <v>0.38198533654212952</v>
      </c>
      <c r="N12">
        <v>0.29124291319596141</v>
      </c>
      <c r="O12">
        <v>0.41516208648681641</v>
      </c>
    </row>
    <row r="13" spans="1:141" x14ac:dyDescent="0.15">
      <c r="A13" s="1" t="s">
        <v>25</v>
      </c>
      <c r="B13" s="7">
        <v>0.14986249804496771</v>
      </c>
      <c r="C13">
        <v>0.3826994644968133</v>
      </c>
      <c r="D13">
        <v>0.3092045783996582</v>
      </c>
      <c r="E13">
        <v>0.1713908463716507</v>
      </c>
      <c r="F13">
        <v>0.17147884649388931</v>
      </c>
      <c r="G13">
        <v>0.50358014447348454</v>
      </c>
      <c r="H13">
        <v>0.32760378893683939</v>
      </c>
      <c r="I13">
        <v>0.15454816818237299</v>
      </c>
      <c r="J13">
        <v>0.35944562691908621</v>
      </c>
      <c r="K13">
        <v>0.45678652034086342</v>
      </c>
      <c r="L13">
        <v>0.28781978785991669</v>
      </c>
      <c r="M13">
        <v>0.38346144556999212</v>
      </c>
      <c r="N13">
        <v>0.24094418684641519</v>
      </c>
      <c r="O13">
        <v>0.37454957621438162</v>
      </c>
    </row>
    <row r="14" spans="1:141" x14ac:dyDescent="0.15">
      <c r="A14" s="1" t="s">
        <v>26</v>
      </c>
      <c r="B14" s="7">
        <v>9.1861107770134426E-2</v>
      </c>
      <c r="C14">
        <v>0.23322018455056581</v>
      </c>
      <c r="D14">
        <v>0.44466350972652441</v>
      </c>
      <c r="E14">
        <v>0.21900689601898191</v>
      </c>
      <c r="F14">
        <v>0.26763634681701659</v>
      </c>
      <c r="G14">
        <v>0.29294693470001221</v>
      </c>
      <c r="H14">
        <v>0.39242214905588252</v>
      </c>
      <c r="I14">
        <v>0.2379720211029053</v>
      </c>
      <c r="J14">
        <v>0.32747602462768549</v>
      </c>
      <c r="K14">
        <v>0.47871904902988011</v>
      </c>
      <c r="L14">
        <v>0.24297095747555</v>
      </c>
      <c r="M14">
        <v>0.1999447686331613</v>
      </c>
      <c r="N14">
        <v>0.22255085496341481</v>
      </c>
      <c r="O14">
        <v>0.18296583961038029</v>
      </c>
    </row>
    <row r="15" spans="1:141" x14ac:dyDescent="0.15">
      <c r="A15" s="1" t="s">
        <v>27</v>
      </c>
      <c r="B15" s="7">
        <v>0.27081613540649407</v>
      </c>
      <c r="C15">
        <v>0.28389211261973663</v>
      </c>
      <c r="D15">
        <v>0.28721064329147339</v>
      </c>
      <c r="E15">
        <v>0.23277216208608531</v>
      </c>
      <c r="F15">
        <v>0.38110580163843488</v>
      </c>
      <c r="G15">
        <v>0.24647441175248891</v>
      </c>
      <c r="H15">
        <v>0.31390048776354113</v>
      </c>
      <c r="I15">
        <v>0.14333164691925049</v>
      </c>
      <c r="J15">
        <v>0.31543183326721191</v>
      </c>
      <c r="K15">
        <v>0.18307727177937819</v>
      </c>
      <c r="L15">
        <v>0.11968675903652019</v>
      </c>
      <c r="M15">
        <v>0.33606068789958948</v>
      </c>
      <c r="N15">
        <v>0.20574753814273411</v>
      </c>
      <c r="O15">
        <v>0.33699190616607672</v>
      </c>
    </row>
    <row r="16" spans="1:141" ht="14.25" thickBot="1" x14ac:dyDescent="0.2">
      <c r="A16" s="1" t="s">
        <v>28</v>
      </c>
      <c r="B16" s="8">
        <v>0.18942968845367431</v>
      </c>
      <c r="C16" s="9">
        <v>0.20699789788987899</v>
      </c>
      <c r="D16" s="9">
        <v>0.2466238588094711</v>
      </c>
      <c r="E16" s="9">
        <v>0.25643271558425013</v>
      </c>
      <c r="F16" s="9">
        <v>0.24354069373186901</v>
      </c>
      <c r="G16" s="9">
        <v>0.28491702344682479</v>
      </c>
      <c r="H16" s="9">
        <v>0.31731060931557098</v>
      </c>
      <c r="I16" s="9">
        <v>6.0162431315371863E-2</v>
      </c>
      <c r="J16" s="9">
        <v>0.25613179471757669</v>
      </c>
      <c r="K16" s="9">
        <v>0.37355396747589109</v>
      </c>
      <c r="L16" s="9">
        <v>0.2095785737037659</v>
      </c>
      <c r="M16" s="9">
        <v>0.38031002453395302</v>
      </c>
      <c r="N16" s="9">
        <v>0.21119841407327089</v>
      </c>
      <c r="O16" s="9">
        <v>0.35745901219985071</v>
      </c>
    </row>
    <row r="17" spans="1:141" x14ac:dyDescent="0.15">
      <c r="A17" s="1" t="s">
        <v>29</v>
      </c>
      <c r="B17" s="10">
        <v>0.24077589511871339</v>
      </c>
      <c r="C17" s="11">
        <v>0.1757279634475708</v>
      </c>
      <c r="D17" s="11">
        <v>0.31577112939622659</v>
      </c>
      <c r="E17" s="11">
        <v>0.38972513675689702</v>
      </c>
      <c r="F17" s="11">
        <v>0.23674273490905759</v>
      </c>
      <c r="G17" s="11">
        <v>0.41765440834893119</v>
      </c>
      <c r="H17" s="11">
        <v>0.36702430248260498</v>
      </c>
      <c r="I17" s="11">
        <v>0.3328554630279541</v>
      </c>
      <c r="J17" s="11">
        <v>0.40561132960849339</v>
      </c>
      <c r="K17" s="11">
        <v>0.24080965518951419</v>
      </c>
      <c r="L17" s="11">
        <v>0.30951819419860838</v>
      </c>
      <c r="M17" s="11">
        <v>0.14890766143798831</v>
      </c>
      <c r="N17" s="11">
        <v>0.38410179615020751</v>
      </c>
      <c r="O17" s="11">
        <v>0.38479223251342781</v>
      </c>
      <c r="P17">
        <f t="shared" ref="P17:AC17" si="13">B18</f>
        <v>0.29460503657658887</v>
      </c>
      <c r="Q17">
        <f t="shared" si="13"/>
        <v>0.2503766616185506</v>
      </c>
      <c r="R17">
        <f t="shared" si="13"/>
        <v>0.25002928574879962</v>
      </c>
      <c r="S17">
        <f t="shared" si="13"/>
        <v>0.23229873180389399</v>
      </c>
      <c r="T17">
        <f t="shared" si="13"/>
        <v>0.35213428735733032</v>
      </c>
      <c r="U17">
        <f t="shared" si="13"/>
        <v>0.438956618309021</v>
      </c>
      <c r="V17">
        <f t="shared" si="13"/>
        <v>0.42046594619750982</v>
      </c>
      <c r="W17">
        <f t="shared" si="13"/>
        <v>0.2465716058557684</v>
      </c>
      <c r="X17">
        <f t="shared" si="13"/>
        <v>0.26418785254160571</v>
      </c>
      <c r="Y17">
        <f t="shared" si="13"/>
        <v>0.64853457609812415</v>
      </c>
      <c r="Z17">
        <f t="shared" si="13"/>
        <v>0.301566739877065</v>
      </c>
      <c r="AA17">
        <f t="shared" si="13"/>
        <v>0.2283284266789754</v>
      </c>
      <c r="AB17">
        <f t="shared" si="13"/>
        <v>0.24786426623662311</v>
      </c>
      <c r="AC17">
        <f t="shared" si="13"/>
        <v>0.38242568572362262</v>
      </c>
      <c r="AD17">
        <f t="shared" ref="AD17:AQ17" si="14">B19</f>
        <v>0.2639592427473802</v>
      </c>
      <c r="AE17">
        <f t="shared" si="14"/>
        <v>0.23490179502047029</v>
      </c>
      <c r="AF17">
        <f t="shared" si="14"/>
        <v>0.26352101105910081</v>
      </c>
      <c r="AG17">
        <f t="shared" si="14"/>
        <v>0.29459214210510248</v>
      </c>
      <c r="AH17">
        <f t="shared" si="14"/>
        <v>0.30257477362950641</v>
      </c>
      <c r="AI17">
        <f t="shared" si="14"/>
        <v>0.32663061221440631</v>
      </c>
      <c r="AJ17">
        <f t="shared" si="14"/>
        <v>0.31335403369023251</v>
      </c>
      <c r="AK17">
        <f t="shared" si="14"/>
        <v>0.25228575865427649</v>
      </c>
      <c r="AL17">
        <f t="shared" si="14"/>
        <v>0.31253202144916242</v>
      </c>
      <c r="AM17">
        <f t="shared" si="14"/>
        <v>0.28843824068705243</v>
      </c>
      <c r="AN17">
        <f t="shared" si="14"/>
        <v>0.17639699349036581</v>
      </c>
      <c r="AO17">
        <f t="shared" si="14"/>
        <v>0.41253959215604341</v>
      </c>
      <c r="AP17">
        <f t="shared" si="14"/>
        <v>0.1530794547154353</v>
      </c>
      <c r="AQ17">
        <f t="shared" si="14"/>
        <v>0.37738776206970209</v>
      </c>
      <c r="AR17">
        <f t="shared" ref="AR17:BE17" si="15">B20</f>
        <v>0.33255731142484218</v>
      </c>
      <c r="AS17">
        <f t="shared" si="15"/>
        <v>0.35325939005071472</v>
      </c>
      <c r="AT17">
        <f t="shared" si="15"/>
        <v>0.34840357303619379</v>
      </c>
      <c r="AU17">
        <f t="shared" si="15"/>
        <v>0.15458061144902149</v>
      </c>
      <c r="AV17">
        <f t="shared" si="15"/>
        <v>0.20835270484288529</v>
      </c>
      <c r="AW17">
        <f t="shared" si="15"/>
        <v>0.24226462841033941</v>
      </c>
      <c r="AX17">
        <f t="shared" si="15"/>
        <v>0.29623420421893781</v>
      </c>
      <c r="AY17">
        <f t="shared" si="15"/>
        <v>0.28139207579872832</v>
      </c>
      <c r="AZ17">
        <f t="shared" si="15"/>
        <v>0.20540901330801159</v>
      </c>
      <c r="BA17">
        <f t="shared" si="15"/>
        <v>0.31912416678208572</v>
      </c>
      <c r="BB17">
        <f t="shared" si="15"/>
        <v>0.24010828825143671</v>
      </c>
      <c r="BC17">
        <f t="shared" si="15"/>
        <v>0.30429655855352228</v>
      </c>
      <c r="BD17">
        <f t="shared" si="15"/>
        <v>0.15372192859649661</v>
      </c>
      <c r="BE17">
        <f t="shared" si="15"/>
        <v>0.35931768784156221</v>
      </c>
      <c r="BF17">
        <f t="shared" ref="BF17:BS17" si="16">B21</f>
        <v>0.2194151694958027</v>
      </c>
      <c r="BG17">
        <f t="shared" si="16"/>
        <v>0.24075537461500901</v>
      </c>
      <c r="BH17">
        <f t="shared" si="16"/>
        <v>0.35256464481353761</v>
      </c>
      <c r="BI17">
        <f t="shared" si="16"/>
        <v>0.1714842536232688</v>
      </c>
      <c r="BJ17">
        <f t="shared" si="16"/>
        <v>9.1120501359303788E-2</v>
      </c>
      <c r="BK17">
        <f t="shared" si="16"/>
        <v>0.30544414122899372</v>
      </c>
      <c r="BL17">
        <f t="shared" si="16"/>
        <v>0.1734181841214498</v>
      </c>
      <c r="BM17">
        <f t="shared" si="16"/>
        <v>0.1911095248328315</v>
      </c>
      <c r="BN17">
        <f t="shared" si="16"/>
        <v>0.25307291746139532</v>
      </c>
      <c r="BO17">
        <f t="shared" si="16"/>
        <v>0.3229400157928467</v>
      </c>
      <c r="BP17">
        <f t="shared" si="16"/>
        <v>0.21139192581176761</v>
      </c>
      <c r="BQ17">
        <f t="shared" si="16"/>
        <v>0.2321713964144389</v>
      </c>
      <c r="BR17">
        <f t="shared" si="16"/>
        <v>9.656232053583319E-2</v>
      </c>
      <c r="BS17">
        <f t="shared" si="16"/>
        <v>0.12307260433832801</v>
      </c>
    </row>
    <row r="18" spans="1:141" x14ac:dyDescent="0.15">
      <c r="A18" s="1" t="s">
        <v>30</v>
      </c>
      <c r="B18" s="7">
        <v>0.29460503657658887</v>
      </c>
      <c r="C18">
        <v>0.2503766616185506</v>
      </c>
      <c r="D18">
        <v>0.25002928574879962</v>
      </c>
      <c r="E18">
        <v>0.23229873180389399</v>
      </c>
      <c r="F18">
        <v>0.35213428735733032</v>
      </c>
      <c r="G18">
        <v>0.438956618309021</v>
      </c>
      <c r="H18">
        <v>0.42046594619750982</v>
      </c>
      <c r="I18">
        <v>0.2465716058557684</v>
      </c>
      <c r="J18">
        <v>0.26418785254160571</v>
      </c>
      <c r="K18">
        <v>0.64853457609812415</v>
      </c>
      <c r="L18">
        <v>0.301566739877065</v>
      </c>
      <c r="M18">
        <v>0.2283284266789754</v>
      </c>
      <c r="N18">
        <v>0.24786426623662311</v>
      </c>
      <c r="O18">
        <v>0.38242568572362262</v>
      </c>
    </row>
    <row r="19" spans="1:141" x14ac:dyDescent="0.15">
      <c r="A19" s="1" t="s">
        <v>31</v>
      </c>
      <c r="B19" s="7">
        <v>0.2639592427473802</v>
      </c>
      <c r="C19">
        <v>0.23490179502047029</v>
      </c>
      <c r="D19">
        <v>0.26352101105910081</v>
      </c>
      <c r="E19">
        <v>0.29459214210510248</v>
      </c>
      <c r="F19">
        <v>0.30257477362950641</v>
      </c>
      <c r="G19">
        <v>0.32663061221440631</v>
      </c>
      <c r="H19">
        <v>0.31335403369023251</v>
      </c>
      <c r="I19">
        <v>0.25228575865427649</v>
      </c>
      <c r="J19">
        <v>0.31253202144916242</v>
      </c>
      <c r="K19">
        <v>0.28843824068705243</v>
      </c>
      <c r="L19">
        <v>0.17639699349036581</v>
      </c>
      <c r="M19">
        <v>0.41253959215604341</v>
      </c>
      <c r="N19">
        <v>0.1530794547154353</v>
      </c>
      <c r="O19">
        <v>0.37738776206970209</v>
      </c>
    </row>
    <row r="20" spans="1:141" x14ac:dyDescent="0.15">
      <c r="A20" s="1" t="s">
        <v>32</v>
      </c>
      <c r="B20" s="7">
        <v>0.33255731142484218</v>
      </c>
      <c r="C20">
        <v>0.35325939005071472</v>
      </c>
      <c r="D20">
        <v>0.34840357303619379</v>
      </c>
      <c r="E20">
        <v>0.15458061144902149</v>
      </c>
      <c r="F20">
        <v>0.20835270484288529</v>
      </c>
      <c r="G20">
        <v>0.24226462841033941</v>
      </c>
      <c r="H20">
        <v>0.29623420421893781</v>
      </c>
      <c r="I20">
        <v>0.28139207579872832</v>
      </c>
      <c r="J20">
        <v>0.20540901330801159</v>
      </c>
      <c r="K20">
        <v>0.31912416678208572</v>
      </c>
      <c r="L20">
        <v>0.24010828825143671</v>
      </c>
      <c r="M20">
        <v>0.30429655855352228</v>
      </c>
      <c r="N20">
        <v>0.15372192859649661</v>
      </c>
      <c r="O20">
        <v>0.35931768784156221</v>
      </c>
    </row>
    <row r="21" spans="1:141" ht="14.25" thickBot="1" x14ac:dyDescent="0.2">
      <c r="A21" s="1" t="s">
        <v>33</v>
      </c>
      <c r="B21" s="8">
        <v>0.2194151694958027</v>
      </c>
      <c r="C21" s="9">
        <v>0.24075537461500901</v>
      </c>
      <c r="D21" s="9">
        <v>0.35256464481353761</v>
      </c>
      <c r="E21" s="9">
        <v>0.1714842536232688</v>
      </c>
      <c r="F21" s="9">
        <v>9.1120501359303788E-2</v>
      </c>
      <c r="G21" s="9">
        <v>0.30544414122899372</v>
      </c>
      <c r="H21" s="9">
        <v>0.1734181841214498</v>
      </c>
      <c r="I21" s="9">
        <v>0.1911095248328315</v>
      </c>
      <c r="J21" s="9">
        <v>0.25307291746139532</v>
      </c>
      <c r="K21" s="9">
        <v>0.3229400157928467</v>
      </c>
      <c r="L21" s="9">
        <v>0.21139192581176761</v>
      </c>
      <c r="M21" s="9">
        <v>0.2321713964144389</v>
      </c>
      <c r="N21" s="9">
        <v>9.656232053583319E-2</v>
      </c>
      <c r="O21" s="9">
        <v>0.12307260433832801</v>
      </c>
    </row>
    <row r="22" spans="1:141" x14ac:dyDescent="0.15">
      <c r="A22" s="1" t="s">
        <v>34</v>
      </c>
      <c r="B22">
        <v>0.20330262184143069</v>
      </c>
      <c r="C22">
        <v>0.20115621089935301</v>
      </c>
      <c r="D22">
        <v>0.33166810444423128</v>
      </c>
      <c r="E22">
        <v>0.11156565802437921</v>
      </c>
      <c r="F22">
        <v>0.2332713868882921</v>
      </c>
      <c r="G22">
        <v>0.20684507914951869</v>
      </c>
      <c r="H22">
        <v>0.43541240692138672</v>
      </c>
      <c r="I22">
        <v>0.15061717033386229</v>
      </c>
      <c r="J22">
        <v>0.2265651702880859</v>
      </c>
      <c r="K22">
        <v>0.19302794337272641</v>
      </c>
      <c r="L22">
        <v>0.13436943292617801</v>
      </c>
      <c r="M22">
        <v>0.15525415965488981</v>
      </c>
      <c r="N22">
        <v>0.39497184753417969</v>
      </c>
      <c r="O22">
        <v>0.51533186435699463</v>
      </c>
      <c r="P22">
        <f t="shared" ref="P22:AC22" si="17">B23</f>
        <v>0.2467087268829346</v>
      </c>
      <c r="Q22">
        <f t="shared" si="17"/>
        <v>0.25535673565334738</v>
      </c>
      <c r="R22">
        <f t="shared" si="17"/>
        <v>0.4237795557294573</v>
      </c>
      <c r="S22">
        <f t="shared" si="17"/>
        <v>0.20440200396946501</v>
      </c>
      <c r="T22">
        <f t="shared" si="17"/>
        <v>0.29457266330719001</v>
      </c>
      <c r="U22">
        <f t="shared" si="17"/>
        <v>0.41239378452301018</v>
      </c>
      <c r="V22">
        <f t="shared" si="17"/>
        <v>0.19338893890380859</v>
      </c>
      <c r="W22">
        <f t="shared" si="17"/>
        <v>0.22865162955390081</v>
      </c>
      <c r="X22">
        <f t="shared" si="17"/>
        <v>0.29713428020477289</v>
      </c>
      <c r="Y22">
        <f t="shared" si="17"/>
        <v>0.41385006904602051</v>
      </c>
      <c r="Z22">
        <f t="shared" si="17"/>
        <v>0.27213728427886957</v>
      </c>
      <c r="AA22">
        <f t="shared" si="17"/>
        <v>0.23768619696299231</v>
      </c>
      <c r="AB22">
        <f t="shared" si="17"/>
        <v>0.25131545066833488</v>
      </c>
      <c r="AC22">
        <f t="shared" si="17"/>
        <v>0.35382860898971558</v>
      </c>
      <c r="AD22">
        <f t="shared" ref="AD22:AQ22" si="18">B24</f>
        <v>0.17431215445200601</v>
      </c>
      <c r="AE22">
        <f t="shared" si="18"/>
        <v>0.2216108278794722</v>
      </c>
      <c r="AF22">
        <f t="shared" si="18"/>
        <v>0.40605249404907229</v>
      </c>
      <c r="AG22">
        <f t="shared" si="18"/>
        <v>0.1083983508023349</v>
      </c>
      <c r="AH22">
        <f t="shared" si="18"/>
        <v>0.26512320836385089</v>
      </c>
      <c r="AI22">
        <f t="shared" si="18"/>
        <v>0.27735817432403559</v>
      </c>
      <c r="AJ22">
        <f t="shared" si="18"/>
        <v>0.30946262677510578</v>
      </c>
      <c r="AK22">
        <f t="shared" si="18"/>
        <v>0.16972426934675741</v>
      </c>
      <c r="AL22">
        <f t="shared" si="18"/>
        <v>0.22107791900634771</v>
      </c>
      <c r="AM22">
        <f t="shared" si="18"/>
        <v>0.35973625712924528</v>
      </c>
      <c r="AN22">
        <f t="shared" si="18"/>
        <v>7.6508021354675299E-2</v>
      </c>
      <c r="AO22">
        <f t="shared" si="18"/>
        <v>5.3573250770568848E-2</v>
      </c>
      <c r="AP22">
        <f t="shared" si="18"/>
        <v>0.19796927769978839</v>
      </c>
      <c r="AQ22">
        <f t="shared" si="18"/>
        <v>0.42122462391853333</v>
      </c>
      <c r="AR22">
        <f t="shared" ref="AR22:BE22" si="19">B25</f>
        <v>0.2292182445526123</v>
      </c>
      <c r="AS22">
        <f t="shared" si="19"/>
        <v>0.26246587435404461</v>
      </c>
      <c r="AT22">
        <f t="shared" si="19"/>
        <v>0.19149000644683839</v>
      </c>
      <c r="AU22">
        <f t="shared" si="19"/>
        <v>0.21491203705469769</v>
      </c>
      <c r="AV22">
        <f t="shared" si="19"/>
        <v>0.29696319500605273</v>
      </c>
      <c r="AW22">
        <f t="shared" si="19"/>
        <v>0.33244588158347388</v>
      </c>
      <c r="AX22">
        <f t="shared" si="19"/>
        <v>0.4436105622185601</v>
      </c>
      <c r="AY22">
        <f t="shared" si="19"/>
        <v>0.2251772663810036</v>
      </c>
      <c r="AZ22">
        <f t="shared" si="19"/>
        <v>0.17265135049819949</v>
      </c>
      <c r="BA22">
        <f t="shared" si="19"/>
        <v>0.4561314582824707</v>
      </c>
      <c r="BB22">
        <f t="shared" si="19"/>
        <v>3.55827808380127E-3</v>
      </c>
      <c r="BC22">
        <f t="shared" si="19"/>
        <v>-2.580663892957899E-2</v>
      </c>
      <c r="BD22">
        <f t="shared" si="19"/>
        <v>0.31394209464391071</v>
      </c>
      <c r="BE22">
        <f t="shared" si="19"/>
        <v>0.20092294216156009</v>
      </c>
      <c r="BF22">
        <f t="shared" ref="BF22:BS22" si="20">B26</f>
        <v>0.17857747811537519</v>
      </c>
      <c r="BG22">
        <f t="shared" si="20"/>
        <v>0.17435592871445879</v>
      </c>
      <c r="BH22">
        <f t="shared" si="20"/>
        <v>0.17756748199462891</v>
      </c>
      <c r="BI22">
        <f t="shared" si="20"/>
        <v>0.35681021213531489</v>
      </c>
      <c r="BJ22">
        <f t="shared" si="20"/>
        <v>0.28858067591985059</v>
      </c>
      <c r="BK22">
        <f t="shared" si="20"/>
        <v>0.4005630933321439</v>
      </c>
      <c r="BL22">
        <f t="shared" si="20"/>
        <v>0.28485994868808318</v>
      </c>
      <c r="BM22">
        <f t="shared" si="20"/>
        <v>0.19028242429097489</v>
      </c>
      <c r="BN22">
        <f t="shared" si="20"/>
        <v>0.25267965977008527</v>
      </c>
      <c r="BO22">
        <f t="shared" si="20"/>
        <v>0.3207079263833853</v>
      </c>
      <c r="BP22">
        <f t="shared" si="20"/>
        <v>0.39755554632707069</v>
      </c>
      <c r="BQ22">
        <f t="shared" si="20"/>
        <v>0.31546962261199951</v>
      </c>
      <c r="BR22">
        <f t="shared" si="20"/>
        <v>0.30175040318415708</v>
      </c>
      <c r="BS22">
        <f t="shared" si="20"/>
        <v>0.49401421980424359</v>
      </c>
      <c r="BT22">
        <f t="shared" ref="BT22:CG22" si="21">B27</f>
        <v>0.2488537232081095</v>
      </c>
      <c r="BU22">
        <f t="shared" si="21"/>
        <v>0.1683663404904879</v>
      </c>
      <c r="BV22">
        <f t="shared" si="21"/>
        <v>3.1905719212123318E-2</v>
      </c>
      <c r="BW22">
        <f t="shared" si="21"/>
        <v>0.25679035981496168</v>
      </c>
      <c r="BX22">
        <f t="shared" si="21"/>
        <v>0.32471530254070569</v>
      </c>
      <c r="BY22">
        <f t="shared" si="21"/>
        <v>0.43154855874868542</v>
      </c>
      <c r="BZ22">
        <f t="shared" si="21"/>
        <v>0.53156724843111902</v>
      </c>
      <c r="CA22">
        <f t="shared" si="21"/>
        <v>0.38223028182983398</v>
      </c>
      <c r="CB22">
        <f t="shared" si="21"/>
        <v>0.22246628541212821</v>
      </c>
      <c r="CC22">
        <f t="shared" si="21"/>
        <v>0.3718400200208028</v>
      </c>
      <c r="CD22">
        <f t="shared" si="21"/>
        <v>0.10947077614920479</v>
      </c>
      <c r="CE22">
        <f t="shared" si="21"/>
        <v>7.6032121976216629E-2</v>
      </c>
      <c r="CF22">
        <f t="shared" si="21"/>
        <v>0.22662366353548491</v>
      </c>
      <c r="CG22">
        <f t="shared" si="21"/>
        <v>0.4614124114696796</v>
      </c>
      <c r="CH22">
        <f t="shared" ref="CH22:CU22" si="22">B28</f>
        <v>0.25579177416287929</v>
      </c>
      <c r="CI22">
        <f t="shared" si="22"/>
        <v>0.3046859044295091</v>
      </c>
      <c r="CJ22">
        <f t="shared" si="22"/>
        <v>0.37628734111785889</v>
      </c>
      <c r="CK22">
        <f t="shared" si="22"/>
        <v>0.15533530712127691</v>
      </c>
      <c r="CL22">
        <f t="shared" si="22"/>
        <v>0.29025637186490572</v>
      </c>
      <c r="CM22">
        <f t="shared" si="22"/>
        <v>0.5091077566146851</v>
      </c>
      <c r="CN22">
        <f t="shared" si="22"/>
        <v>0.44577094912528992</v>
      </c>
      <c r="CO22">
        <f t="shared" si="22"/>
        <v>0.1302056789398193</v>
      </c>
      <c r="CP22">
        <f t="shared" si="22"/>
        <v>0.35006568648598407</v>
      </c>
      <c r="CQ22">
        <f t="shared" si="22"/>
        <v>0.12008290820651581</v>
      </c>
      <c r="CR22">
        <f t="shared" si="22"/>
        <v>0.25896655188666451</v>
      </c>
      <c r="CS22">
        <f t="shared" si="22"/>
        <v>1.696324348449707E-2</v>
      </c>
      <c r="CT22">
        <f t="shared" si="22"/>
        <v>0.43546031071589542</v>
      </c>
      <c r="CU22">
        <f t="shared" si="22"/>
        <v>0.2387143075466156</v>
      </c>
      <c r="CV22">
        <f t="shared" ref="CV22:DI22" si="23">B29</f>
        <v>0.2050893306732178</v>
      </c>
      <c r="CW22">
        <f t="shared" si="23"/>
        <v>0.32189334355867832</v>
      </c>
      <c r="CX22">
        <f t="shared" si="23"/>
        <v>0.26048745049370658</v>
      </c>
      <c r="CY22">
        <f t="shared" si="23"/>
        <v>0.33164982795715331</v>
      </c>
      <c r="CZ22">
        <f t="shared" si="23"/>
        <v>0.22318106431227461</v>
      </c>
      <c r="DA22">
        <f t="shared" si="23"/>
        <v>0.25777704715728761</v>
      </c>
      <c r="DB22">
        <f t="shared" si="23"/>
        <v>0.47305009100172257</v>
      </c>
      <c r="DC22">
        <f t="shared" si="23"/>
        <v>-3.9708534876505532E-2</v>
      </c>
      <c r="DD22">
        <f t="shared" si="23"/>
        <v>0.1392435431480408</v>
      </c>
      <c r="DE22">
        <f t="shared" si="23"/>
        <v>0.43324746688206989</v>
      </c>
      <c r="DF22">
        <f t="shared" si="23"/>
        <v>0.16346848011016851</v>
      </c>
      <c r="DG22">
        <f t="shared" si="23"/>
        <v>0.1855154302385118</v>
      </c>
      <c r="DH22">
        <f t="shared" si="23"/>
        <v>0.26142460649663751</v>
      </c>
      <c r="DI22">
        <f t="shared" si="23"/>
        <v>0.45251500606536871</v>
      </c>
      <c r="DJ22">
        <f t="shared" ref="DJ22:DW22" si="24">B30</f>
        <v>0.1093433962927924</v>
      </c>
      <c r="DK22">
        <f t="shared" si="24"/>
        <v>0.17548444535997179</v>
      </c>
      <c r="DL22">
        <f t="shared" si="24"/>
        <v>0.14312209023369679</v>
      </c>
      <c r="DM22">
        <f t="shared" si="24"/>
        <v>0.40450600783030188</v>
      </c>
      <c r="DN22">
        <f t="shared" si="24"/>
        <v>8.5991309239314154E-2</v>
      </c>
      <c r="DO22">
        <f t="shared" si="24"/>
        <v>0.40811419486999512</v>
      </c>
      <c r="DP22">
        <f t="shared" si="24"/>
        <v>0.27971818712022573</v>
      </c>
      <c r="DQ22">
        <f t="shared" si="24"/>
        <v>-0.1958141803741455</v>
      </c>
      <c r="DR22">
        <f t="shared" si="24"/>
        <v>0.31657562255859367</v>
      </c>
      <c r="DS22">
        <f t="shared" si="24"/>
        <v>0.2242966890335083</v>
      </c>
      <c r="DT22">
        <f t="shared" si="24"/>
        <v>-6.7920605341593429E-2</v>
      </c>
      <c r="DU22">
        <f t="shared" si="24"/>
        <v>-9.8206996917724609E-3</v>
      </c>
      <c r="DV22">
        <f t="shared" si="24"/>
        <v>0.32709717750549322</v>
      </c>
      <c r="DW22">
        <f t="shared" si="24"/>
        <v>0.28927186131477362</v>
      </c>
      <c r="DX22">
        <f t="shared" ref="DX22:EK22" si="25">B31</f>
        <v>6.1056939038363373E-2</v>
      </c>
      <c r="DY22">
        <f t="shared" si="25"/>
        <v>0.37465977668762213</v>
      </c>
      <c r="DZ22">
        <f t="shared" si="25"/>
        <v>-2.195709943771362E-2</v>
      </c>
      <c r="EA22">
        <f t="shared" si="25"/>
        <v>0.17441942691802981</v>
      </c>
      <c r="EB22">
        <f t="shared" si="25"/>
        <v>0.2683072273547833</v>
      </c>
      <c r="EC22">
        <f t="shared" si="25"/>
        <v>0.38146071434020989</v>
      </c>
      <c r="ED22">
        <f t="shared" si="25"/>
        <v>0.46803049246470141</v>
      </c>
      <c r="EE22">
        <f t="shared" si="25"/>
        <v>-3.5190582275390621E-3</v>
      </c>
      <c r="EF22">
        <f t="shared" si="25"/>
        <v>0.22660395503044131</v>
      </c>
      <c r="EG22">
        <f t="shared" si="25"/>
        <v>0.2885361909866333</v>
      </c>
      <c r="EH22">
        <f t="shared" si="25"/>
        <v>1.03494439806257E-2</v>
      </c>
      <c r="EI22">
        <f t="shared" si="25"/>
        <v>0.1119744247860379</v>
      </c>
      <c r="EJ22">
        <f t="shared" si="25"/>
        <v>0.25471351146698001</v>
      </c>
      <c r="EK22">
        <f t="shared" si="25"/>
        <v>0.29942375421524048</v>
      </c>
    </row>
    <row r="23" spans="1:141" x14ac:dyDescent="0.15">
      <c r="A23" s="1" t="s">
        <v>35</v>
      </c>
      <c r="B23">
        <v>0.2467087268829346</v>
      </c>
      <c r="C23">
        <v>0.25535673565334738</v>
      </c>
      <c r="D23">
        <v>0.4237795557294573</v>
      </c>
      <c r="E23">
        <v>0.20440200396946501</v>
      </c>
      <c r="F23">
        <v>0.29457266330719001</v>
      </c>
      <c r="G23">
        <v>0.41239378452301018</v>
      </c>
      <c r="H23">
        <v>0.19338893890380859</v>
      </c>
      <c r="I23">
        <v>0.22865162955390081</v>
      </c>
      <c r="J23">
        <v>0.29713428020477289</v>
      </c>
      <c r="K23">
        <v>0.41385006904602051</v>
      </c>
      <c r="L23">
        <v>0.27213728427886957</v>
      </c>
      <c r="M23">
        <v>0.23768619696299231</v>
      </c>
      <c r="N23">
        <v>0.25131545066833488</v>
      </c>
      <c r="O23">
        <v>0.35382860898971558</v>
      </c>
    </row>
    <row r="24" spans="1:141" x14ac:dyDescent="0.15">
      <c r="A24" s="1" t="s">
        <v>36</v>
      </c>
      <c r="B24">
        <v>0.17431215445200601</v>
      </c>
      <c r="C24">
        <v>0.2216108278794722</v>
      </c>
      <c r="D24">
        <v>0.40605249404907229</v>
      </c>
      <c r="E24">
        <v>0.1083983508023349</v>
      </c>
      <c r="F24">
        <v>0.26512320836385089</v>
      </c>
      <c r="G24">
        <v>0.27735817432403559</v>
      </c>
      <c r="H24">
        <v>0.30946262677510578</v>
      </c>
      <c r="I24">
        <v>0.16972426934675741</v>
      </c>
      <c r="J24">
        <v>0.22107791900634771</v>
      </c>
      <c r="K24">
        <v>0.35973625712924528</v>
      </c>
      <c r="L24">
        <v>7.6508021354675299E-2</v>
      </c>
      <c r="M24">
        <v>5.3573250770568848E-2</v>
      </c>
      <c r="N24">
        <v>0.19796927769978839</v>
      </c>
      <c r="O24">
        <v>0.42122462391853333</v>
      </c>
    </row>
    <row r="25" spans="1:141" x14ac:dyDescent="0.15">
      <c r="A25" s="1" t="s">
        <v>37</v>
      </c>
      <c r="B25">
        <v>0.2292182445526123</v>
      </c>
      <c r="C25">
        <v>0.26246587435404461</v>
      </c>
      <c r="D25">
        <v>0.19149000644683839</v>
      </c>
      <c r="E25">
        <v>0.21491203705469769</v>
      </c>
      <c r="F25">
        <v>0.29696319500605273</v>
      </c>
      <c r="G25">
        <v>0.33244588158347388</v>
      </c>
      <c r="H25">
        <v>0.4436105622185601</v>
      </c>
      <c r="I25">
        <v>0.2251772663810036</v>
      </c>
      <c r="J25">
        <v>0.17265135049819949</v>
      </c>
      <c r="K25">
        <v>0.4561314582824707</v>
      </c>
      <c r="L25">
        <v>3.55827808380127E-3</v>
      </c>
      <c r="M25">
        <v>-2.580663892957899E-2</v>
      </c>
      <c r="N25">
        <v>0.31394209464391071</v>
      </c>
      <c r="O25">
        <v>0.20092294216156009</v>
      </c>
    </row>
    <row r="26" spans="1:141" x14ac:dyDescent="0.15">
      <c r="A26" s="1" t="s">
        <v>38</v>
      </c>
      <c r="B26">
        <v>0.17857747811537519</v>
      </c>
      <c r="C26">
        <v>0.17435592871445879</v>
      </c>
      <c r="D26">
        <v>0.17756748199462891</v>
      </c>
      <c r="E26">
        <v>0.35681021213531489</v>
      </c>
      <c r="F26">
        <v>0.28858067591985059</v>
      </c>
      <c r="G26">
        <v>0.4005630933321439</v>
      </c>
      <c r="H26">
        <v>0.28485994868808318</v>
      </c>
      <c r="I26">
        <v>0.19028242429097489</v>
      </c>
      <c r="J26">
        <v>0.25267965977008527</v>
      </c>
      <c r="K26">
        <v>0.3207079263833853</v>
      </c>
      <c r="L26">
        <v>0.39755554632707069</v>
      </c>
      <c r="M26">
        <v>0.31546962261199951</v>
      </c>
      <c r="N26">
        <v>0.30175040318415708</v>
      </c>
      <c r="O26">
        <v>0.49401421980424359</v>
      </c>
    </row>
    <row r="27" spans="1:141" x14ac:dyDescent="0.15">
      <c r="A27" s="1" t="s">
        <v>39</v>
      </c>
      <c r="B27">
        <v>0.2488537232081095</v>
      </c>
      <c r="C27">
        <v>0.1683663404904879</v>
      </c>
      <c r="D27">
        <v>3.1905719212123318E-2</v>
      </c>
      <c r="E27">
        <v>0.25679035981496168</v>
      </c>
      <c r="F27">
        <v>0.32471530254070569</v>
      </c>
      <c r="G27">
        <v>0.43154855874868542</v>
      </c>
      <c r="H27">
        <v>0.53156724843111902</v>
      </c>
      <c r="I27">
        <v>0.38223028182983398</v>
      </c>
      <c r="J27">
        <v>0.22246628541212821</v>
      </c>
      <c r="K27">
        <v>0.3718400200208028</v>
      </c>
      <c r="L27">
        <v>0.10947077614920479</v>
      </c>
      <c r="M27">
        <v>7.6032121976216629E-2</v>
      </c>
      <c r="N27">
        <v>0.22662366353548491</v>
      </c>
      <c r="O27">
        <v>0.4614124114696796</v>
      </c>
    </row>
    <row r="28" spans="1:141" x14ac:dyDescent="0.15">
      <c r="A28" s="1" t="s">
        <v>40</v>
      </c>
      <c r="B28">
        <v>0.25579177416287929</v>
      </c>
      <c r="C28">
        <v>0.3046859044295091</v>
      </c>
      <c r="D28">
        <v>0.37628734111785889</v>
      </c>
      <c r="E28">
        <v>0.15533530712127691</v>
      </c>
      <c r="F28">
        <v>0.29025637186490572</v>
      </c>
      <c r="G28">
        <v>0.5091077566146851</v>
      </c>
      <c r="H28">
        <v>0.44577094912528992</v>
      </c>
      <c r="I28">
        <v>0.1302056789398193</v>
      </c>
      <c r="J28">
        <v>0.35006568648598407</v>
      </c>
      <c r="K28">
        <v>0.12008290820651581</v>
      </c>
      <c r="L28">
        <v>0.25896655188666451</v>
      </c>
      <c r="M28">
        <v>1.696324348449707E-2</v>
      </c>
      <c r="N28">
        <v>0.43546031071589542</v>
      </c>
      <c r="O28">
        <v>0.2387143075466156</v>
      </c>
    </row>
    <row r="29" spans="1:141" x14ac:dyDescent="0.15">
      <c r="A29" s="1" t="s">
        <v>41</v>
      </c>
      <c r="B29">
        <v>0.2050893306732178</v>
      </c>
      <c r="C29">
        <v>0.32189334355867832</v>
      </c>
      <c r="D29">
        <v>0.26048745049370658</v>
      </c>
      <c r="E29">
        <v>0.33164982795715331</v>
      </c>
      <c r="F29">
        <v>0.22318106431227461</v>
      </c>
      <c r="G29">
        <v>0.25777704715728761</v>
      </c>
      <c r="H29">
        <v>0.47305009100172257</v>
      </c>
      <c r="I29">
        <v>-3.9708534876505532E-2</v>
      </c>
      <c r="J29">
        <v>0.1392435431480408</v>
      </c>
      <c r="K29">
        <v>0.43324746688206989</v>
      </c>
      <c r="L29">
        <v>0.16346848011016851</v>
      </c>
      <c r="M29">
        <v>0.1855154302385118</v>
      </c>
      <c r="N29">
        <v>0.26142460649663751</v>
      </c>
      <c r="O29">
        <v>0.45251500606536871</v>
      </c>
    </row>
    <row r="30" spans="1:141" x14ac:dyDescent="0.15">
      <c r="A30" s="1" t="s">
        <v>42</v>
      </c>
      <c r="B30">
        <v>0.1093433962927924</v>
      </c>
      <c r="C30">
        <v>0.17548444535997179</v>
      </c>
      <c r="D30">
        <v>0.14312209023369679</v>
      </c>
      <c r="E30">
        <v>0.40450600783030188</v>
      </c>
      <c r="F30">
        <v>8.5991309239314154E-2</v>
      </c>
      <c r="G30">
        <v>0.40811419486999512</v>
      </c>
      <c r="H30">
        <v>0.27971818712022573</v>
      </c>
      <c r="I30">
        <v>-0.1958141803741455</v>
      </c>
      <c r="J30">
        <v>0.31657562255859367</v>
      </c>
      <c r="K30">
        <v>0.2242966890335083</v>
      </c>
      <c r="L30">
        <v>-6.7920605341593429E-2</v>
      </c>
      <c r="M30">
        <v>-9.8206996917724609E-3</v>
      </c>
      <c r="N30">
        <v>0.32709717750549322</v>
      </c>
      <c r="O30">
        <v>0.28927186131477362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6.1056939038363373E-2</v>
      </c>
      <c r="C31">
        <v>0.37465977668762213</v>
      </c>
      <c r="D31">
        <v>-2.195709943771362E-2</v>
      </c>
      <c r="E31">
        <v>0.17441942691802981</v>
      </c>
      <c r="F31">
        <v>0.2683072273547833</v>
      </c>
      <c r="G31">
        <v>0.38146071434020989</v>
      </c>
      <c r="H31">
        <v>0.46803049246470141</v>
      </c>
      <c r="I31">
        <v>-3.5190582275390621E-3</v>
      </c>
      <c r="J31">
        <v>0.22660395503044131</v>
      </c>
      <c r="K31">
        <v>0.2885361909866333</v>
      </c>
      <c r="L31">
        <v>1.03494439806257E-2</v>
      </c>
      <c r="M31">
        <v>0.1119744247860379</v>
      </c>
      <c r="N31">
        <v>0.25471351146698001</v>
      </c>
      <c r="O31">
        <v>0.29942375421524048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0.14354082025273718</v>
      </c>
      <c r="R32">
        <f>CORREL(B2:O16,B71:O85)</f>
        <v>0.14096978712633512</v>
      </c>
      <c r="T32">
        <f>Q32*SQRT(68)/SQRT(1-Q32^2)</f>
        <v>1.1960537848963486</v>
      </c>
      <c r="U32">
        <f>TDIST(ABS(T32),68,2)</f>
        <v>0.23582953135590587</v>
      </c>
      <c r="V32">
        <f>R32*SQRT(68)/SQRT(1-R32^2)</f>
        <v>1.1741922477142506</v>
      </c>
      <c r="W32">
        <f>TDIST(ABS(V32),68,2)</f>
        <v>0.24441390440195379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0.3482512226383539</v>
      </c>
      <c r="R34">
        <f>CORREL(B17:O31,B86:O100)</f>
        <v>0.27200642305844075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3.0635260824414865</v>
      </c>
      <c r="U35">
        <f>TDIST(ABS(T35),68,2)</f>
        <v>3.1338443210178735E-3</v>
      </c>
      <c r="V35">
        <f>R34*SQRT(68)/SQRT(1-R34^2)</f>
        <v>2.3309083081157289</v>
      </c>
      <c r="W35">
        <f>TDIST(ABS(V35),68,2)</f>
        <v>2.2730980274394255E-2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9.359304116056265E-4</v>
      </c>
      <c r="S39" s="12">
        <f>CORREL(B7:O16,B40:O49)</f>
        <v>0.24870430689074147</v>
      </c>
      <c r="T39" s="12">
        <f>CORREL(B2:O6,B71:O75)</f>
        <v>0.29522207119741029</v>
      </c>
      <c r="U39" s="12">
        <f>CORREL(B7:O16,B76:O85)</f>
        <v>0.14415421580351007</v>
      </c>
      <c r="Z39" s="13" t="s">
        <v>92</v>
      </c>
      <c r="AA39" s="13">
        <v>0.29463656688003187</v>
      </c>
      <c r="AB39" s="13">
        <v>0.30031598906892021</v>
      </c>
      <c r="AD39" s="13" t="s">
        <v>92</v>
      </c>
      <c r="AE39" s="13">
        <v>0.28091574534153563</v>
      </c>
      <c r="AF39" s="13">
        <v>0.2505466419150455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0.2922321080118071</v>
      </c>
      <c r="S40" s="12">
        <f>CORREL(B22:O31,B55:O64)</f>
        <v>0.34509875318214783</v>
      </c>
      <c r="T40" s="12">
        <f>CORREL(B17:O21,B86:O90)</f>
        <v>0.26091801954279586</v>
      </c>
      <c r="U40" s="12">
        <f>CORREL(B22:O31,B91:O100)</f>
        <v>0.25119464978239509</v>
      </c>
      <c r="Z40" s="13" t="s">
        <v>93</v>
      </c>
      <c r="AA40" s="13">
        <v>8.6804666411390719E-3</v>
      </c>
      <c r="AB40" s="13">
        <v>1.2284974843778317E-2</v>
      </c>
      <c r="AD40" s="13" t="s">
        <v>93</v>
      </c>
      <c r="AE40" s="13">
        <v>8.6271112533947755E-3</v>
      </c>
      <c r="AF40" s="13">
        <v>1.809901939530251E-2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3" t="s">
        <v>94</v>
      </c>
      <c r="AA41" s="13">
        <v>70</v>
      </c>
      <c r="AB41" s="13">
        <v>140</v>
      </c>
      <c r="AD41" s="13" t="s">
        <v>94</v>
      </c>
      <c r="AE41" s="13">
        <v>70</v>
      </c>
      <c r="AF41" s="13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s="13" t="s">
        <v>95</v>
      </c>
      <c r="AA42" s="13">
        <v>1.1089248565018183E-2</v>
      </c>
      <c r="AB42" s="13"/>
      <c r="AD42" s="13" t="s">
        <v>95</v>
      </c>
      <c r="AE42" s="13">
        <v>1.4956896021304272E-2</v>
      </c>
      <c r="AF42" s="13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s="13" t="s">
        <v>96</v>
      </c>
      <c r="AA43" s="13">
        <v>0</v>
      </c>
      <c r="AB43" s="13"/>
      <c r="AD43" s="13" t="s">
        <v>96</v>
      </c>
      <c r="AE43" s="13">
        <v>0</v>
      </c>
      <c r="AF43" s="13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7.7178832708570105E-3</v>
      </c>
      <c r="R44">
        <f>TDIST(ABS(Q44),68,2)</f>
        <v>0.99386467915417898</v>
      </c>
      <c r="S44">
        <f>T39*SQRT(138)/SQRT(T39^2)</f>
        <v>11.74734012447073</v>
      </c>
      <c r="T44">
        <f>TDIST(ABS(S44),138,2)</f>
        <v>1.6129081532651016E-22</v>
      </c>
      <c r="U44">
        <f>T39*SQRT(68)/SQRT(1-T39^2)</f>
        <v>2.5480327954043376</v>
      </c>
      <c r="V44">
        <f>TDIST(ABS(U44),68,2)</f>
        <v>1.3097709659222759E-2</v>
      </c>
      <c r="W44">
        <f>U39*SQRT(138)/SQRT(U39^2)</f>
        <v>11.74734012447073</v>
      </c>
      <c r="X44">
        <f>TDIST(ABS(W44),138,2)</f>
        <v>1.6129081532651016E-22</v>
      </c>
      <c r="Z44" s="13" t="s">
        <v>97</v>
      </c>
      <c r="AA44" s="13">
        <v>208</v>
      </c>
      <c r="AB44" s="13"/>
      <c r="AD44" s="13" t="s">
        <v>97</v>
      </c>
      <c r="AE44" s="13">
        <v>208</v>
      </c>
      <c r="AF44" s="13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s="13" t="s">
        <v>98</v>
      </c>
      <c r="AA45" s="13">
        <v>-0.36843127176074397</v>
      </c>
      <c r="AB45" s="13"/>
      <c r="AD45" s="13" t="s">
        <v>98</v>
      </c>
      <c r="AE45" s="13">
        <v>1.6963467218229342</v>
      </c>
      <c r="AF45" s="13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s="13" t="s">
        <v>99</v>
      </c>
      <c r="AA46" s="13">
        <v>0.35646319190812847</v>
      </c>
      <c r="AB46" s="13"/>
      <c r="AD46" s="13" t="s">
        <v>99</v>
      </c>
      <c r="AE46" s="13">
        <v>4.5658133446839645E-2</v>
      </c>
      <c r="AF46" s="13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2.5198036163821724</v>
      </c>
      <c r="R47">
        <f>TDIST(ABS(Q47),68,2)</f>
        <v>1.4095926654985319E-2</v>
      </c>
      <c r="S47">
        <f>S40*SQRT(138)/SQRT(1-S40^2)</f>
        <v>4.319345455484096</v>
      </c>
      <c r="T47">
        <f>TDIST(ABS(S47),138,2)</f>
        <v>2.9710538269207312E-5</v>
      </c>
      <c r="U47">
        <f>T40*SQRT(68)/SQRT(1-T40^2)</f>
        <v>2.2287881869624968</v>
      </c>
      <c r="V47">
        <f>TDIST(ABS(U47),68,2)</f>
        <v>2.9136693080953274E-2</v>
      </c>
      <c r="W47">
        <f>U40*SQRT(138)/SQRT(1-U40^2)</f>
        <v>3.0486180706609325</v>
      </c>
      <c r="X47">
        <f>TDIST(ABS(W47),138,2)</f>
        <v>2.7563366383012012E-3</v>
      </c>
      <c r="Z47" s="13" t="s">
        <v>100</v>
      </c>
      <c r="AA47" s="13">
        <v>1.6522123760661407</v>
      </c>
      <c r="AB47" s="13"/>
      <c r="AD47" s="13" t="s">
        <v>100</v>
      </c>
      <c r="AE47" s="13">
        <v>1.6522123760661407</v>
      </c>
      <c r="AF47" s="13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3" t="s">
        <v>101</v>
      </c>
      <c r="AA48" s="13">
        <v>0.71292638381625695</v>
      </c>
      <c r="AB48" s="13"/>
      <c r="AD48" s="13" t="s">
        <v>101</v>
      </c>
      <c r="AE48" s="13">
        <v>9.131626689367929E-2</v>
      </c>
      <c r="AF48" s="13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46</v>
      </c>
      <c r="B65">
        <f t="shared" ref="B65:O65" si="26">CORREL(B2:B16,B35:B49)</f>
        <v>0.18520036702787751</v>
      </c>
      <c r="C65">
        <f t="shared" si="26"/>
        <v>-0.49506790117018062</v>
      </c>
      <c r="D65">
        <f t="shared" si="26"/>
        <v>0.15263938944944133</v>
      </c>
      <c r="E65">
        <f t="shared" si="26"/>
        <v>0.4368238296751048</v>
      </c>
      <c r="F65">
        <f t="shared" si="26"/>
        <v>-0.25800456043162684</v>
      </c>
      <c r="G65">
        <f t="shared" si="26"/>
        <v>0.33763381455086844</v>
      </c>
      <c r="H65">
        <f t="shared" si="26"/>
        <v>0.16057725388112731</v>
      </c>
      <c r="I65">
        <f t="shared" si="26"/>
        <v>0.44247615030819121</v>
      </c>
      <c r="J65">
        <f t="shared" si="26"/>
        <v>-0.20990313088521981</v>
      </c>
      <c r="K65">
        <f t="shared" si="26"/>
        <v>-0.77662258751360169</v>
      </c>
      <c r="L65">
        <f t="shared" si="26"/>
        <v>0.21587137281427993</v>
      </c>
      <c r="M65">
        <f t="shared" si="26"/>
        <v>0.13363424696826545</v>
      </c>
      <c r="N65">
        <f t="shared" si="26"/>
        <v>-6.4739660281906877E-2</v>
      </c>
      <c r="O65">
        <f t="shared" si="26"/>
        <v>-1.33527726457428E-3</v>
      </c>
    </row>
    <row r="66" spans="1:15" x14ac:dyDescent="0.15">
      <c r="A66" s="2" t="s">
        <v>47</v>
      </c>
      <c r="B66">
        <f t="shared" ref="B66:O66" si="27">CORREL(B17:B31,B50:B64)</f>
        <v>0.74206074994773175</v>
      </c>
      <c r="C66">
        <f t="shared" si="27"/>
        <v>-0.17264389634101054</v>
      </c>
      <c r="D66">
        <f t="shared" si="27"/>
        <v>2.4508786949263364E-2</v>
      </c>
      <c r="E66">
        <f t="shared" si="27"/>
        <v>0.34534429727130722</v>
      </c>
      <c r="F66">
        <f t="shared" si="27"/>
        <v>0.25777939587825766</v>
      </c>
      <c r="G66">
        <f t="shared" si="27"/>
        <v>-8.8169230686156119E-2</v>
      </c>
      <c r="H66">
        <f t="shared" si="27"/>
        <v>-0.32682266253507575</v>
      </c>
      <c r="I66">
        <f t="shared" si="27"/>
        <v>0.74488671233534076</v>
      </c>
      <c r="J66">
        <f t="shared" si="27"/>
        <v>-6.7137880398838834E-2</v>
      </c>
      <c r="K66">
        <f t="shared" si="27"/>
        <v>0.39888912331726928</v>
      </c>
      <c r="L66">
        <f t="shared" si="27"/>
        <v>0.53659451815173598</v>
      </c>
      <c r="M66">
        <f t="shared" si="27"/>
        <v>0.52043060841227395</v>
      </c>
      <c r="N66">
        <f t="shared" si="27"/>
        <v>-0.22968724534452584</v>
      </c>
      <c r="O66">
        <f t="shared" si="27"/>
        <v>0.35041621864977263</v>
      </c>
    </row>
    <row r="67" spans="1:15" x14ac:dyDescent="0.15">
      <c r="A67" s="2"/>
    </row>
    <row r="68" spans="1:15" x14ac:dyDescent="0.15">
      <c r="A68" s="2"/>
    </row>
    <row r="69" spans="1:15" x14ac:dyDescent="0.15">
      <c r="A69" s="2" t="s">
        <v>45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2.2475660830923047E-2</v>
      </c>
      <c r="C101">
        <f t="shared" si="28"/>
        <v>-0.56834319128085553</v>
      </c>
      <c r="D101">
        <f t="shared" si="28"/>
        <v>0.47727563897375674</v>
      </c>
      <c r="E101">
        <f t="shared" si="28"/>
        <v>0.57498224271166443</v>
      </c>
      <c r="F101">
        <f t="shared" si="28"/>
        <v>-0.1783049992700233</v>
      </c>
      <c r="G101">
        <f t="shared" si="28"/>
        <v>0.52053357431412051</v>
      </c>
      <c r="H101">
        <f t="shared" si="28"/>
        <v>0.14962557264417067</v>
      </c>
      <c r="I101">
        <f t="shared" si="28"/>
        <v>0.19696432273872597</v>
      </c>
      <c r="J101">
        <f t="shared" si="28"/>
        <v>-0.3092985992612895</v>
      </c>
      <c r="K101">
        <f t="shared" si="28"/>
        <v>-0.7631082346448782</v>
      </c>
      <c r="L101">
        <f t="shared" si="28"/>
        <v>0.51883558419760056</v>
      </c>
      <c r="M101">
        <f t="shared" si="28"/>
        <v>1.032526752134867E-2</v>
      </c>
      <c r="N101">
        <f t="shared" si="28"/>
        <v>-5.9474575252571077E-2</v>
      </c>
      <c r="O101">
        <f t="shared" si="28"/>
        <v>0.12229114488530826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2023-02-01T02:23:36Z</dcterms:created>
  <dcterms:modified xsi:type="dcterms:W3CDTF">2023-02-03T06:53:44Z</dcterms:modified>
</cp:coreProperties>
</file>