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147" documentId="13_ncr:1_{913F16E8-0D4D-45D0-9DF4-00CDF1D5C5E8}" xr6:coauthVersionLast="47" xr6:coauthVersionMax="47" xr10:uidLastSave="{D4D03BC1-6B71-475C-A3A5-8E785682629D}"/>
  <bookViews>
    <workbookView xWindow="1515" yWindow="1515" windowWidth="17805" windowHeight="13575" xr2:uid="{00000000-000D-0000-FFFF-FFFF00000000}"/>
  </bookViews>
  <sheets>
    <sheet name="Sheet1" sheetId="1" r:id="rId1"/>
    <sheet name="Sheet1 (2)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2" l="1"/>
  <c r="V44" i="2" s="1"/>
  <c r="W47" i="2"/>
  <c r="W44" i="2"/>
  <c r="X44" i="2" s="1"/>
  <c r="X47" i="2"/>
  <c r="T44" i="2"/>
  <c r="T47" i="2"/>
  <c r="S47" i="2"/>
  <c r="Q47" i="2"/>
  <c r="Q44" i="2"/>
  <c r="S44" i="2"/>
  <c r="V47" i="2"/>
  <c r="U47" i="2"/>
  <c r="R47" i="2"/>
  <c r="S39" i="2"/>
  <c r="R39" i="2"/>
  <c r="R44" i="2" s="1"/>
  <c r="Q32" i="2"/>
  <c r="T32" i="2" s="1"/>
  <c r="U40" i="2"/>
  <c r="T40" i="2"/>
  <c r="S40" i="2"/>
  <c r="R40" i="2"/>
  <c r="U39" i="2"/>
  <c r="T39" i="2"/>
  <c r="R34" i="2"/>
  <c r="V35" i="2" s="1"/>
  <c r="W35" i="2" s="1"/>
  <c r="Q34" i="2"/>
  <c r="T35" i="2" s="1"/>
  <c r="U35" i="2" s="1"/>
  <c r="R32" i="2"/>
  <c r="V32" i="2" s="1"/>
  <c r="W32" i="2" s="1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T24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S24" i="1"/>
  <c r="V23" i="1"/>
  <c r="U23" i="1"/>
  <c r="T23" i="1"/>
  <c r="S23" i="1"/>
  <c r="V22" i="1"/>
  <c r="U22" i="1"/>
  <c r="T22" i="1"/>
  <c r="S22" i="1"/>
  <c r="V21" i="1"/>
  <c r="T21" i="1"/>
  <c r="S21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U32" i="2" l="1"/>
</calcChain>
</file>

<file path=xl/sharedStrings.xml><?xml version="1.0" encoding="utf-8"?>
<sst xmlns="http://schemas.openxmlformats.org/spreadsheetml/2006/main" count="386" uniqueCount="103">
  <si>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</si>
  <si>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</si>
  <si>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</si>
  <si>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</si>
  <si>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</si>
  <si>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</si>
  <si>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</si>
  <si>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</si>
  <si>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</si>
  <si>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</si>
  <si>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</si>
  <si>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</si>
  <si>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</si>
  <si>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</si>
  <si>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</si>
  <si>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</si>
  <si>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</si>
  <si>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</si>
  <si>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</si>
  <si>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</si>
  <si>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</si>
  <si>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</si>
  <si>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</si>
  <si>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</si>
  <si>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</si>
  <si>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</si>
  <si>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</si>
  <si>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</si>
  <si>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</si>
  <si>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</si>
  <si>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</si>
  <si>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</si>
  <si>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</si>
  <si>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</si>
  <si>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</si>
  <si>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</si>
  <si>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</si>
  <si>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</si>
  <si>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</si>
  <si>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</si>
  <si>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</si>
  <si>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</si>
  <si>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</si>
  <si>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</si>
  <si>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</si>
  <si>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</si>
  <si>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</si>
  <si>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</si>
  <si>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</si>
  <si>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</si>
  <si>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</si>
  <si>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</si>
  <si>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</si>
  <si>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</si>
  <si>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</si>
  <si>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</si>
  <si>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</si>
  <si>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</si>
  <si>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</si>
  <si>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</si>
  <si>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</si>
  <si>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</si>
  <si>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</si>
  <si>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</si>
  <si>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</si>
  <si>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</si>
  <si>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</si>
  <si>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</si>
  <si>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</si>
  <si>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</si>
  <si>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</si>
  <si>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</si>
  <si>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</si>
  <si>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</si>
  <si>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</si>
  <si>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</si>
  <si>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</si>
  <si>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</si>
  <si>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</si>
  <si>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</si>
  <si>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</si>
  <si>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</si>
  <si>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</si>
  <si>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</si>
  <si>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</si>
  <si>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難易毎</t>
    <rPh sb="0" eb="2">
      <t>ナンイ</t>
    </rPh>
    <rPh sb="2" eb="3">
      <t>マイ</t>
    </rPh>
    <phoneticPr fontId="2"/>
  </si>
  <si>
    <t>課題ごと</t>
    <rPh sb="0" eb="2">
      <t>カダイ</t>
    </rPh>
    <phoneticPr fontId="2"/>
  </si>
  <si>
    <t>rp_pre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</si>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</sst>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13.06818181818182</c:v>
                </c:pt>
                <c:pt idx="1">
                  <c:v>32.228889221821056</c:v>
                </c:pt>
                <c:pt idx="3">
                  <c:v>28.72815179715332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D-49E7-8C41-E5D207111937}"/>
            </c:ext>
          </c:extLst>
        </c:ser>
        <c:ser>
          <c:idx val="1"/>
          <c:order val="1"/>
          <c:tx>
            <c:strRef>
              <c:f>[1]Sheet1!$R$22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20.692524925195325</c:v>
                </c:pt>
                <c:pt idx="1">
                  <c:v>32.234358600147928</c:v>
                </c:pt>
                <c:pt idx="2">
                  <c:v>18.541943296482508</c:v>
                </c:pt>
                <c:pt idx="3">
                  <c:v>33.11854664158809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D-49E7-8C41-E5D207111937}"/>
            </c:ext>
          </c:extLst>
        </c:ser>
        <c:ser>
          <c:idx val="2"/>
          <c:order val="2"/>
          <c:tx>
            <c:strRef>
              <c:f>[1]Sheet1!$R$23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21.379298023785704</c:v>
                </c:pt>
                <c:pt idx="1">
                  <c:v>25.748735767126789</c:v>
                </c:pt>
                <c:pt idx="2">
                  <c:v>19.21690817092686</c:v>
                </c:pt>
                <c:pt idx="3">
                  <c:v>26.334652986598357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9D-49E7-8C41-E5D207111937}"/>
            </c:ext>
          </c:extLst>
        </c:ser>
        <c:ser>
          <c:idx val="3"/>
          <c:order val="3"/>
          <c:tx>
            <c:strRef>
              <c:f>[1]Sheet1!$R$24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21.599122302953528</c:v>
                </c:pt>
                <c:pt idx="1">
                  <c:v>22.840408027800382</c:v>
                </c:pt>
                <c:pt idx="2">
                  <c:v>21.31473244549602</c:v>
                </c:pt>
                <c:pt idx="3">
                  <c:v>23.437699816778313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9D-49E7-8C41-E5D207111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671311"/>
        <c:axId val="555677551"/>
      </c:barChart>
      <c:catAx>
        <c:axId val="5556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677551"/>
        <c:crosses val="autoZero"/>
        <c:auto val="1"/>
        <c:lblAlgn val="ctr"/>
        <c:lblOffset val="100"/>
        <c:noMultiLvlLbl val="0"/>
      </c:catAx>
      <c:valAx>
        <c:axId val="55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周辺５０ピクセル注視割合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6111111111111108E-2"/>
              <c:y val="3.24074074074074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671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32.429824440911496</c:v>
                </c:pt>
                <c:pt idx="2">
                  <c:v>30.49095607235142</c:v>
                </c:pt>
                <c:pt idx="3">
                  <c:v>35.464502831581065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9-49FF-B6E2-4A8BFCA0B621}"/>
            </c:ext>
          </c:extLst>
        </c:ser>
        <c:ser>
          <c:idx val="1"/>
          <c:order val="1"/>
          <c:tx>
            <c:strRef>
              <c:f>[1]Sheet1!$R$31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68.10933273751759</c:v>
                </c:pt>
                <c:pt idx="1">
                  <c:v>45.515144799182018</c:v>
                </c:pt>
                <c:pt idx="2">
                  <c:v>60.427606160648438</c:v>
                </c:pt>
                <c:pt idx="3">
                  <c:v>46.996481648999115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9-49FF-B6E2-4A8BFCA0B621}"/>
            </c:ext>
          </c:extLst>
        </c:ser>
        <c:ser>
          <c:idx val="2"/>
          <c:order val="2"/>
          <c:tx>
            <c:strRef>
              <c:f>[1]Sheet1!$R$32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54.889336126439105</c:v>
                </c:pt>
                <c:pt idx="1">
                  <c:v>47.22983751471493</c:v>
                </c:pt>
                <c:pt idx="2">
                  <c:v>47.581024488055476</c:v>
                </c:pt>
                <c:pt idx="3">
                  <c:v>48.4996691409196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9-49FF-B6E2-4A8BFCA0B621}"/>
            </c:ext>
          </c:extLst>
        </c:ser>
        <c:ser>
          <c:idx val="3"/>
          <c:order val="3"/>
          <c:tx>
            <c:strRef>
              <c:f>[1]Sheet1!$R$33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53.526980222400461</c:v>
                </c:pt>
                <c:pt idx="1">
                  <c:v>57.215025871453818</c:v>
                </c:pt>
                <c:pt idx="2">
                  <c:v>50.706715641578285</c:v>
                </c:pt>
                <c:pt idx="3">
                  <c:v>53.902295450892638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9-49FF-B6E2-4A8BFCA0B621}"/>
            </c:ext>
          </c:extLst>
        </c:ser>
        <c:ser>
          <c:idx val="4"/>
          <c:order val="4"/>
          <c:tx>
            <c:strRef>
              <c:f>[1]Sheet1!$R$34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39.591962596448425</c:v>
                </c:pt>
                <c:pt idx="1">
                  <c:v>64.049811120088378</c:v>
                </c:pt>
                <c:pt idx="2">
                  <c:v>40.150763438970934</c:v>
                </c:pt>
                <c:pt idx="3">
                  <c:v>60.36667331737268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E9-49FF-B6E2-4A8BFCA0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047151"/>
        <c:axId val="586028847"/>
      </c:barChart>
      <c:catAx>
        <c:axId val="58604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028847"/>
        <c:crosses val="autoZero"/>
        <c:auto val="1"/>
        <c:lblAlgn val="ctr"/>
        <c:lblOffset val="100"/>
        <c:noMultiLvlLbl val="0"/>
      </c:catAx>
      <c:valAx>
        <c:axId val="5860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周辺５０ピクセル注視割合</a:t>
                </a:r>
                <a:r>
                  <a:rPr lang="en-US" altLang="ja-JP" sz="1000" b="0" i="0" baseline="0">
                    <a:effectLst/>
                  </a:rPr>
                  <a:t>[%]</a:t>
                </a:r>
                <a:endParaRPr lang="ja-JP" altLang="ja-JP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555555555555552E-2"/>
              <c:y val="2.31481481481481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0471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319087</xdr:colOff>
      <xdr:row>1</xdr:row>
      <xdr:rowOff>80962</xdr:rowOff>
    </xdr:from>
    <xdr:to>
      <xdr:col>16</xdr:col>
      <xdr:colOff>90487</xdr:colOff>
      <xdr:row>17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C90596-C0E3-2718-975B-3F2055E0F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21</xdr:row>
      <xdr:rowOff>14287</xdr:rowOff>
    </xdr:from>
    <xdr:to>
      <xdr:col>17</xdr:col>
      <xdr:colOff>61912</xdr:colOff>
      <xdr:row>37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B91DC7-0E87-FDE8-5655-764922FAC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48939b20a31529/&#12489;&#12461;&#12517;&#12513;&#12531;&#12488;/b4_analysis/kaiseki/sac_kyori.xlsx" TargetMode="External"/><Relationship Id="rId1" Type="http://schemas.openxmlformats.org/officeDocument/2006/relationships/externalLinkPath" Target="sac_kyo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1 (2)"/>
    </sheetNames>
    <sheetDataSet>
      <sheetData sheetId="0">
        <row r="21">
          <cell r="R21" t="str">
            <v>se：21-40</v>
          </cell>
        </row>
        <row r="22">
          <cell r="R22" t="str">
            <v>se：41-60</v>
          </cell>
        </row>
        <row r="23">
          <cell r="R23" t="str">
            <v>se：61-80</v>
          </cell>
        </row>
        <row r="24">
          <cell r="R24" t="str">
            <v>se：81-100</v>
          </cell>
        </row>
        <row r="30">
          <cell r="R30" t="str">
            <v>se：0-20</v>
          </cell>
        </row>
        <row r="31">
          <cell r="R31" t="str">
            <v>se：21-40</v>
          </cell>
        </row>
        <row r="32">
          <cell r="R32" t="str">
            <v>se：41-60</v>
          </cell>
        </row>
        <row r="33">
          <cell r="R33" t="str">
            <v>se：61-80</v>
          </cell>
        </row>
        <row r="34">
          <cell r="R34" t="str">
            <v>se：81-100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topLeftCell="J1" workbookViewId="0">
      <selection activeCell="X21" sqref="X21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26.16393442622951</v>
      </c>
      <c r="C2" s="6">
        <v>24.402985074626869</v>
      </c>
      <c r="D2" s="6">
        <v>19.44595328625747</v>
      </c>
      <c r="E2" s="6">
        <v>29.56425813568671</v>
      </c>
      <c r="F2" s="6">
        <v>22.865412445730829</v>
      </c>
      <c r="G2" s="6">
        <v>23.169864960909731</v>
      </c>
      <c r="H2" s="6">
        <v>21.982467970330411</v>
      </c>
      <c r="I2" s="6">
        <v>12.22375690607735</v>
      </c>
      <c r="J2" s="6">
        <v>30.640243902439021</v>
      </c>
      <c r="K2" s="6">
        <v>25.16077170418006</v>
      </c>
      <c r="L2" s="6">
        <v>22.542595019659242</v>
      </c>
      <c r="M2" s="6">
        <v>18.427175430432762</v>
      </c>
      <c r="N2" s="6">
        <v>11.34259259259259</v>
      </c>
      <c r="O2" s="6">
        <v>20.715249662618081</v>
      </c>
    </row>
    <row r="3" spans="1:15" x14ac:dyDescent="0.15">
      <c r="A3" s="1" t="s">
        <v>15</v>
      </c>
      <c r="B3" s="7">
        <v>18.60824742268041</v>
      </c>
      <c r="C3">
        <v>24.875267284390588</v>
      </c>
      <c r="D3">
        <v>18.475639170284609</v>
      </c>
      <c r="E3">
        <v>26.126558005752639</v>
      </c>
      <c r="F3">
        <v>24.769992922859171</v>
      </c>
      <c r="G3">
        <v>20.626959247648902</v>
      </c>
      <c r="H3">
        <v>24.153074027603509</v>
      </c>
      <c r="I3">
        <v>16.36363636363636</v>
      </c>
      <c r="J3">
        <v>19.108669108669108</v>
      </c>
      <c r="K3">
        <v>15.42662116040956</v>
      </c>
      <c r="L3">
        <v>20.591517857142861</v>
      </c>
      <c r="M3">
        <v>11.28951329653788</v>
      </c>
      <c r="N3">
        <v>15.538847117794489</v>
      </c>
      <c r="O3">
        <v>16.888888888888889</v>
      </c>
    </row>
    <row r="4" spans="1:15" x14ac:dyDescent="0.15">
      <c r="A4" s="1" t="s">
        <v>16</v>
      </c>
      <c r="B4" s="7">
        <v>27.506426735218511</v>
      </c>
      <c r="C4">
        <v>20.607857672349891</v>
      </c>
      <c r="D4">
        <v>19.713831478537362</v>
      </c>
      <c r="E4">
        <v>29.65738758029979</v>
      </c>
      <c r="F4">
        <v>26.827717736808651</v>
      </c>
      <c r="G4">
        <v>22.592592592592592</v>
      </c>
      <c r="H4">
        <v>24.916051040967091</v>
      </c>
      <c r="I4">
        <v>13.233287858117331</v>
      </c>
      <c r="J4">
        <v>19.86486486486486</v>
      </c>
      <c r="K4">
        <v>21.99850857568978</v>
      </c>
      <c r="L4">
        <v>23.043712898003239</v>
      </c>
      <c r="M4">
        <v>13.73481246698362</v>
      </c>
      <c r="N4">
        <v>17.135023989033581</v>
      </c>
      <c r="O4">
        <v>22.857142857142861</v>
      </c>
    </row>
    <row r="5" spans="1:15" x14ac:dyDescent="0.15">
      <c r="A5" s="1" t="s">
        <v>17</v>
      </c>
      <c r="B5" s="7">
        <v>27.721822541966429</v>
      </c>
      <c r="C5">
        <v>29.364161849710989</v>
      </c>
      <c r="D5">
        <v>20.3125</v>
      </c>
      <c r="E5">
        <v>33.895516248457433</v>
      </c>
      <c r="F5">
        <v>30.255516840882699</v>
      </c>
      <c r="G5">
        <v>21.504702194357371</v>
      </c>
      <c r="H5">
        <v>22.404371584699451</v>
      </c>
      <c r="I5">
        <v>20.64270152505447</v>
      </c>
      <c r="J5">
        <v>26.845238095238091</v>
      </c>
      <c r="K5">
        <v>24.00521852576647</v>
      </c>
      <c r="L5">
        <v>27.16516800757217</v>
      </c>
      <c r="M5">
        <v>20.449116101290009</v>
      </c>
      <c r="N5">
        <v>24.440411373260741</v>
      </c>
      <c r="O5">
        <v>22.303783173348389</v>
      </c>
    </row>
    <row r="6" spans="1:15" ht="14.25" thickBot="1" x14ac:dyDescent="0.2">
      <c r="A6" s="1" t="s">
        <v>18</v>
      </c>
      <c r="B6" s="8">
        <v>22.399020807833541</v>
      </c>
      <c r="C6" s="9">
        <v>20.19867549668874</v>
      </c>
      <c r="D6" s="9">
        <v>13.06818181818182</v>
      </c>
      <c r="E6" s="9">
        <v>28.942746750965931</v>
      </c>
      <c r="F6" s="9">
        <v>20.37205081669692</v>
      </c>
      <c r="G6" s="9">
        <v>16.64152840623429</v>
      </c>
      <c r="H6" s="9">
        <v>23.06654676258993</v>
      </c>
      <c r="I6" s="9">
        <v>6.5015479876161004</v>
      </c>
      <c r="J6" s="9">
        <v>15.573404730031241</v>
      </c>
      <c r="K6" s="9">
        <v>18.720602069614301</v>
      </c>
      <c r="L6" s="9">
        <v>16.817063166529941</v>
      </c>
      <c r="M6" s="9">
        <v>20.075757575757571</v>
      </c>
      <c r="N6" s="9">
        <v>20.295037997317831</v>
      </c>
      <c r="O6" s="9">
        <v>16.38766519823789</v>
      </c>
    </row>
    <row r="7" spans="1:15" x14ac:dyDescent="0.15">
      <c r="A7" s="1" t="s">
        <v>19</v>
      </c>
      <c r="B7" s="10">
        <v>31.198517298187809</v>
      </c>
      <c r="C7" s="11">
        <v>19.640564826700899</v>
      </c>
      <c r="D7" s="11">
        <v>23.07435254803676</v>
      </c>
      <c r="E7" s="11">
        <v>55.147775251705099</v>
      </c>
      <c r="F7" s="11">
        <v>33.298264071541297</v>
      </c>
      <c r="G7" s="11">
        <v>14.700496991891191</v>
      </c>
      <c r="H7" s="11">
        <v>32.476730068798062</v>
      </c>
      <c r="I7" s="11">
        <v>11.885115836242459</v>
      </c>
      <c r="J7" s="11">
        <v>22.697962342017021</v>
      </c>
      <c r="K7" s="11">
        <v>26.25778629611883</v>
      </c>
      <c r="L7" s="11">
        <v>30.329978937514628</v>
      </c>
      <c r="M7" s="11">
        <v>39.293390650188073</v>
      </c>
      <c r="N7" s="11">
        <v>22.297480357626661</v>
      </c>
      <c r="O7" s="11">
        <v>22.57059800664452</v>
      </c>
    </row>
    <row r="8" spans="1:15" x14ac:dyDescent="0.15">
      <c r="A8" s="1" t="s">
        <v>20</v>
      </c>
      <c r="B8" s="7">
        <v>27.81672508763145</v>
      </c>
      <c r="C8">
        <v>19.256848386221861</v>
      </c>
      <c r="D8">
        <v>16.085686465433302</v>
      </c>
      <c r="E8">
        <v>51.828902658404949</v>
      </c>
      <c r="F8">
        <v>28.88963887951401</v>
      </c>
      <c r="G8">
        <v>14.849869451697129</v>
      </c>
      <c r="H8">
        <v>30.706452435603161</v>
      </c>
      <c r="I8">
        <v>11.111111111111111</v>
      </c>
      <c r="J8">
        <v>27.83163265306122</v>
      </c>
      <c r="K8">
        <v>23.127680633454311</v>
      </c>
      <c r="L8">
        <v>28.807434176561689</v>
      </c>
      <c r="M8">
        <v>38.209355828220858</v>
      </c>
      <c r="N8">
        <v>23.452659752425561</v>
      </c>
      <c r="O8">
        <v>19.866488651535381</v>
      </c>
    </row>
    <row r="9" spans="1:15" x14ac:dyDescent="0.15">
      <c r="A9" s="1" t="s">
        <v>21</v>
      </c>
      <c r="B9" s="7">
        <v>32.612352799807738</v>
      </c>
      <c r="C9">
        <v>21.631644004944381</v>
      </c>
      <c r="D9">
        <v>26.219623606797001</v>
      </c>
      <c r="E9">
        <v>53.699284009546552</v>
      </c>
      <c r="F9">
        <v>33.569440930938534</v>
      </c>
      <c r="G9">
        <v>16.92307692307692</v>
      </c>
      <c r="H9">
        <v>39.360916143332098</v>
      </c>
      <c r="I9">
        <v>13.515443670773079</v>
      </c>
      <c r="J9">
        <v>28.43367826904986</v>
      </c>
      <c r="K9">
        <v>20.1462968607132</v>
      </c>
      <c r="L9">
        <v>25.09090909090909</v>
      </c>
      <c r="M9">
        <v>37.379380396140171</v>
      </c>
      <c r="N9">
        <v>25.751759436980169</v>
      </c>
      <c r="O9">
        <v>24.39396831456385</v>
      </c>
    </row>
    <row r="10" spans="1:15" x14ac:dyDescent="0.15">
      <c r="A10" s="1" t="s">
        <v>22</v>
      </c>
      <c r="B10" s="7">
        <v>35.133819951338197</v>
      </c>
      <c r="C10">
        <v>15.73308846036119</v>
      </c>
      <c r="D10">
        <v>24.90081680280047</v>
      </c>
      <c r="E10">
        <v>50.670186839967499</v>
      </c>
      <c r="F10">
        <v>23.536895674300251</v>
      </c>
      <c r="G10">
        <v>13.06306306306306</v>
      </c>
      <c r="H10">
        <v>41.446172490405978</v>
      </c>
      <c r="I10">
        <v>10.723718964606441</v>
      </c>
      <c r="J10">
        <v>21.385209713024281</v>
      </c>
      <c r="K10">
        <v>24.54651843183148</v>
      </c>
      <c r="L10">
        <v>22.958233572758711</v>
      </c>
      <c r="M10">
        <v>32.736778604464106</v>
      </c>
      <c r="N10">
        <v>27.31481481481481</v>
      </c>
      <c r="O10">
        <v>24.23576423576424</v>
      </c>
    </row>
    <row r="11" spans="1:15" x14ac:dyDescent="0.15">
      <c r="A11" s="1" t="s">
        <v>23</v>
      </c>
      <c r="B11" s="7">
        <v>33.604336043360433</v>
      </c>
      <c r="C11">
        <v>17.906160229811679</v>
      </c>
      <c r="D11">
        <v>19.920494699646639</v>
      </c>
      <c r="E11">
        <v>49.093904448105427</v>
      </c>
      <c r="F11">
        <v>31.77004538577912</v>
      </c>
      <c r="G11">
        <v>13.43860779890429</v>
      </c>
      <c r="H11">
        <v>40.382197636409359</v>
      </c>
      <c r="I11">
        <v>10.289783889980351</v>
      </c>
      <c r="J11">
        <v>35.263500325309053</v>
      </c>
      <c r="K11">
        <v>30.845225027442371</v>
      </c>
      <c r="L11">
        <v>31.795673703414121</v>
      </c>
      <c r="M11">
        <v>42.125898497059467</v>
      </c>
      <c r="N11">
        <v>26.497774734679901</v>
      </c>
      <c r="O11">
        <v>26.905337140347029</v>
      </c>
    </row>
    <row r="12" spans="1:15" x14ac:dyDescent="0.15">
      <c r="A12" s="1" t="s">
        <v>24</v>
      </c>
      <c r="B12" s="7">
        <v>34.934007301319852</v>
      </c>
      <c r="C12">
        <v>14.07716371220021</v>
      </c>
      <c r="D12">
        <v>29.039576506175951</v>
      </c>
      <c r="E12">
        <v>49.691358024691347</v>
      </c>
      <c r="F12">
        <v>26.632984482136411</v>
      </c>
      <c r="G12">
        <v>13.350286077558801</v>
      </c>
      <c r="H12">
        <v>37.342864185358643</v>
      </c>
      <c r="I12">
        <v>7.8861788617886166</v>
      </c>
      <c r="J12">
        <v>31.826086956521738</v>
      </c>
      <c r="K12">
        <v>25.78635938959826</v>
      </c>
      <c r="L12">
        <v>25.107296137339059</v>
      </c>
      <c r="M12">
        <v>38.186876883839552</v>
      </c>
      <c r="N12">
        <v>26.676438255771341</v>
      </c>
      <c r="O12">
        <v>26.999300536255539</v>
      </c>
    </row>
    <row r="13" spans="1:15" x14ac:dyDescent="0.15">
      <c r="A13" s="1" t="s">
        <v>25</v>
      </c>
      <c r="B13" s="7">
        <v>26.275033377837119</v>
      </c>
      <c r="C13">
        <v>23.13000276014353</v>
      </c>
      <c r="D13">
        <v>27.956521739130441</v>
      </c>
      <c r="E13">
        <v>56.858924395947</v>
      </c>
      <c r="F13">
        <v>32.805970149253731</v>
      </c>
      <c r="G13">
        <v>20.448798988621991</v>
      </c>
      <c r="H13">
        <v>42.767787333854571</v>
      </c>
      <c r="I13">
        <v>11.88725490196078</v>
      </c>
      <c r="J13">
        <v>30.244338498212159</v>
      </c>
      <c r="K13">
        <v>22.059272838374579</v>
      </c>
      <c r="L13">
        <v>35.035294117647062</v>
      </c>
      <c r="M13">
        <v>44.002684113403788</v>
      </c>
      <c r="N13">
        <v>27.809652379345259</v>
      </c>
      <c r="O13">
        <v>38.289249146757683</v>
      </c>
    </row>
    <row r="14" spans="1:15" x14ac:dyDescent="0.15">
      <c r="A14" s="1" t="s">
        <v>26</v>
      </c>
      <c r="B14" s="7">
        <v>26.58719875615445</v>
      </c>
      <c r="C14">
        <v>19.233004067402671</v>
      </c>
      <c r="D14">
        <v>20.152671755725191</v>
      </c>
      <c r="E14">
        <v>48.627375695910921</v>
      </c>
      <c r="F14">
        <v>28.589460397601769</v>
      </c>
      <c r="G14">
        <v>17.59705298951544</v>
      </c>
      <c r="H14">
        <v>44.704570791527317</v>
      </c>
      <c r="I14">
        <v>22.828593389700231</v>
      </c>
      <c r="J14">
        <v>33.014484831921287</v>
      </c>
      <c r="K14">
        <v>22.350041084634348</v>
      </c>
      <c r="L14">
        <v>25.980493878398011</v>
      </c>
      <c r="M14">
        <v>46.725302340191618</v>
      </c>
      <c r="N14">
        <v>38.90577507598784</v>
      </c>
      <c r="O14">
        <v>37.786802030456847</v>
      </c>
    </row>
    <row r="15" spans="1:15" x14ac:dyDescent="0.15">
      <c r="A15" s="1" t="s">
        <v>27</v>
      </c>
      <c r="B15" s="7">
        <v>26.367025683512839</v>
      </c>
      <c r="C15">
        <v>16.018542364151429</v>
      </c>
      <c r="D15">
        <v>22.714989667779371</v>
      </c>
      <c r="E15">
        <v>43.341591824094152</v>
      </c>
      <c r="F15">
        <v>28.453796889295521</v>
      </c>
      <c r="G15">
        <v>14.22423068646439</v>
      </c>
      <c r="H15">
        <v>29.80787890549195</v>
      </c>
      <c r="I15">
        <v>20.882107023411368</v>
      </c>
      <c r="J15">
        <v>26.462513199577611</v>
      </c>
      <c r="K15">
        <v>21.046484466246209</v>
      </c>
      <c r="L15">
        <v>34.307760795370243</v>
      </c>
      <c r="M15">
        <v>33.429353305487538</v>
      </c>
      <c r="N15">
        <v>32.820997871837307</v>
      </c>
      <c r="O15">
        <v>34.315286624203821</v>
      </c>
    </row>
    <row r="16" spans="1:15" ht="14.25" thickBot="1" x14ac:dyDescent="0.2">
      <c r="A16" s="1" t="s">
        <v>28</v>
      </c>
      <c r="B16" s="8">
        <v>29.698818147159741</v>
      </c>
      <c r="C16" s="9">
        <v>14.804677780542431</v>
      </c>
      <c r="D16" s="9">
        <v>20.241537676475591</v>
      </c>
      <c r="E16" s="9">
        <v>41.122112211221122</v>
      </c>
      <c r="F16" s="9">
        <v>28.926839553025509</v>
      </c>
      <c r="G16" s="9">
        <v>15.572187349106709</v>
      </c>
      <c r="H16" s="9">
        <v>37.223309742508661</v>
      </c>
      <c r="I16" s="9">
        <v>6.6239316239316244</v>
      </c>
      <c r="J16" s="9">
        <v>22.79730380356283</v>
      </c>
      <c r="K16" s="9">
        <v>17.510293049164449</v>
      </c>
      <c r="L16" s="9">
        <v>20.492214967353089</v>
      </c>
      <c r="M16" s="9">
        <v>32.630736392742797</v>
      </c>
      <c r="N16" s="9">
        <v>29.41874258600237</v>
      </c>
      <c r="O16" s="9">
        <v>31.3321986693486</v>
      </c>
    </row>
    <row r="17" spans="1:22" x14ac:dyDescent="0.15">
      <c r="A17" s="1" t="s">
        <v>29</v>
      </c>
      <c r="B17" s="10">
        <v>49.380530973451329</v>
      </c>
      <c r="C17" s="11">
        <v>35.89108910891089</v>
      </c>
      <c r="D17" s="11">
        <v>33.386327503974563</v>
      </c>
      <c r="E17" s="11">
        <v>58.745644599303127</v>
      </c>
      <c r="F17" s="11">
        <v>17.8125</v>
      </c>
      <c r="G17" s="11">
        <v>37.5</v>
      </c>
      <c r="H17" s="11">
        <v>43.729096989966557</v>
      </c>
      <c r="I17" s="11">
        <v>28.249744114636641</v>
      </c>
      <c r="J17" s="11">
        <v>7.5877689694224228</v>
      </c>
      <c r="K17" s="11">
        <v>18.589743589743591</v>
      </c>
      <c r="L17" s="11">
        <v>34.123222748815166</v>
      </c>
      <c r="M17" s="11">
        <v>48.041389504804137</v>
      </c>
      <c r="N17" s="11">
        <v>43.554006968641112</v>
      </c>
      <c r="O17" s="11">
        <v>14.320388349514561</v>
      </c>
    </row>
    <row r="18" spans="1:22" x14ac:dyDescent="0.15">
      <c r="A18" s="1" t="s">
        <v>30</v>
      </c>
      <c r="B18" s="7">
        <v>63.082133784928033</v>
      </c>
      <c r="C18">
        <v>41.684901531728663</v>
      </c>
      <c r="D18">
        <v>55.726872246696033</v>
      </c>
      <c r="E18">
        <v>65.365239294710335</v>
      </c>
      <c r="F18">
        <v>38.583815028901739</v>
      </c>
      <c r="G18">
        <v>34.27734375</v>
      </c>
      <c r="H18">
        <v>31.76930596285435</v>
      </c>
      <c r="I18">
        <v>39.012345679012341</v>
      </c>
      <c r="J18">
        <v>28.125</v>
      </c>
      <c r="K18">
        <v>35.202492211838013</v>
      </c>
      <c r="L18">
        <v>48.722986247544213</v>
      </c>
      <c r="M18">
        <v>36.176194939081533</v>
      </c>
      <c r="N18">
        <v>48.651960784313722</v>
      </c>
      <c r="O18">
        <v>21.771217712177119</v>
      </c>
      <c r="Q18" t="s">
        <v>48</v>
      </c>
      <c r="R18" t="s">
        <v>49</v>
      </c>
    </row>
    <row r="19" spans="1:22" x14ac:dyDescent="0.15">
      <c r="A19" s="1" t="s">
        <v>31</v>
      </c>
      <c r="B19" s="7">
        <v>66.08054452637549</v>
      </c>
      <c r="C19">
        <v>41.382765531062127</v>
      </c>
      <c r="D19">
        <v>48.388829215896877</v>
      </c>
      <c r="E19">
        <v>75.28393726338561</v>
      </c>
      <c r="F19">
        <v>35.660218671152229</v>
      </c>
      <c r="G19">
        <v>34.7005742411813</v>
      </c>
      <c r="H19">
        <v>53.014553014553009</v>
      </c>
      <c r="I19">
        <v>29.76796830786644</v>
      </c>
      <c r="J19">
        <v>40.52325581395349</v>
      </c>
      <c r="K19">
        <v>37.724014336917563</v>
      </c>
      <c r="L19">
        <v>56.151202749140893</v>
      </c>
      <c r="M19">
        <v>55.613238157040882</v>
      </c>
      <c r="N19">
        <v>51.700680272108848</v>
      </c>
      <c r="O19">
        <v>38.638638638638639</v>
      </c>
      <c r="S19" t="s">
        <v>50</v>
      </c>
      <c r="T19" t="s">
        <v>51</v>
      </c>
      <c r="U19" t="s">
        <v>52</v>
      </c>
      <c r="V19" t="s">
        <v>53</v>
      </c>
    </row>
    <row r="20" spans="1:22" x14ac:dyDescent="0.15">
      <c r="A20" s="1" t="s">
        <v>32</v>
      </c>
      <c r="B20" s="7">
        <v>76.256582096696974</v>
      </c>
      <c r="C20">
        <v>49.853372434017587</v>
      </c>
      <c r="D20">
        <v>55.656286953094202</v>
      </c>
      <c r="E20">
        <v>80</v>
      </c>
      <c r="F20">
        <v>49.555099247091043</v>
      </c>
      <c r="G20">
        <v>42.712550607287447</v>
      </c>
      <c r="H20">
        <v>63.932584269662918</v>
      </c>
      <c r="I20">
        <v>41.603224361845051</v>
      </c>
      <c r="J20">
        <v>38.156484458735257</v>
      </c>
      <c r="K20">
        <v>44.369230769230782</v>
      </c>
      <c r="L20">
        <v>62.217194570135753</v>
      </c>
      <c r="M20">
        <v>53.683791318199923</v>
      </c>
      <c r="N20">
        <v>57.190265486725657</v>
      </c>
      <c r="O20">
        <v>34.300947867298582</v>
      </c>
      <c r="Q20" t="s">
        <v>54</v>
      </c>
      <c r="R20" t="s">
        <v>60</v>
      </c>
    </row>
    <row r="21" spans="1:22" ht="14.25" thickBot="1" x14ac:dyDescent="0.2">
      <c r="A21" s="1" t="s">
        <v>33</v>
      </c>
      <c r="B21" s="8">
        <v>83.969465648854964</v>
      </c>
      <c r="C21" s="9">
        <v>64.190639759553463</v>
      </c>
      <c r="D21" s="9">
        <v>70.978001590246492</v>
      </c>
      <c r="E21" s="9">
        <v>91.072319201995015</v>
      </c>
      <c r="F21" s="9">
        <v>43.40836012861736</v>
      </c>
      <c r="G21" s="9">
        <v>73.435897435897431</v>
      </c>
      <c r="H21" s="9">
        <v>83.768778576094064</v>
      </c>
      <c r="I21" s="9">
        <v>30.49095607235142</v>
      </c>
      <c r="J21" s="9">
        <v>43.874722838137473</v>
      </c>
      <c r="K21" s="9">
        <v>63.831127914303721</v>
      </c>
      <c r="L21" s="9">
        <v>68.016507608976013</v>
      </c>
      <c r="M21" s="9">
        <v>65.806451612903231</v>
      </c>
      <c r="N21" s="9">
        <v>70.144011239901644</v>
      </c>
      <c r="O21" s="9">
        <v>50.676183320811418</v>
      </c>
      <c r="Q21" t="s">
        <v>55</v>
      </c>
      <c r="R21" t="s">
        <v>61</v>
      </c>
      <c r="S21" s="12">
        <f>AVERAGE(D6)</f>
        <v>13.06818181818182</v>
      </c>
      <c r="T21" s="12">
        <f>AVERAGE(B7:B10,D7,B13,E9,E13,K8,K9,K16,M7)</f>
        <v>32.228889221821056</v>
      </c>
      <c r="V21" s="12">
        <f>AVERAGE(B7,K7)</f>
        <v>28.72815179715332</v>
      </c>
    </row>
    <row r="22" spans="1:22" x14ac:dyDescent="0.15">
      <c r="A22" s="1" t="s">
        <v>34</v>
      </c>
      <c r="B22">
        <v>54.147982062780272</v>
      </c>
      <c r="C22">
        <v>59.003831417624518</v>
      </c>
      <c r="D22">
        <v>59.035833977829327</v>
      </c>
      <c r="E22">
        <v>69.418331374853111</v>
      </c>
      <c r="F22">
        <v>52.847754654983568</v>
      </c>
      <c r="G22">
        <v>54.248366013071887</v>
      </c>
      <c r="H22">
        <v>60.087025316455701</v>
      </c>
      <c r="I22">
        <v>18.548148148148151</v>
      </c>
      <c r="J22">
        <v>61.495535714285708</v>
      </c>
      <c r="K22">
        <v>55.000000000000007</v>
      </c>
      <c r="L22">
        <v>47.211638378940073</v>
      </c>
      <c r="M22">
        <v>42.984575357740198</v>
      </c>
      <c r="N22">
        <v>63.644605621033548</v>
      </c>
      <c r="O22">
        <v>62.295521587556991</v>
      </c>
      <c r="Q22" t="s">
        <v>56</v>
      </c>
      <c r="R22" t="s">
        <v>62</v>
      </c>
      <c r="S22" s="12">
        <f>AVERAGE(B4:B6,D4:D5,I6)</f>
        <v>20.692524925195325</v>
      </c>
      <c r="T22" s="12">
        <f>AVERAGE(B11:B12,B15:B16,D9,D11,D13,D15,E8,E10:E11,E14:E15,F8:F10,F16,H7:H11,H13,H15:H16,K7,K10:K15,L16,M8,M10,M12,M14:M16,)</f>
        <v>32.234358600147928</v>
      </c>
      <c r="U22" s="12">
        <f>AVERAGE(B3,D3)</f>
        <v>18.541943296482508</v>
      </c>
      <c r="V22" s="12">
        <f>AVERAGE(B8:B9,B15:B16,E7:F9,F11,E13,E15:F16,H7,H9:H10,H14:H15,K8:K16,L15:L16,M13:M16,M7,M11,)</f>
        <v>33.11854664158809</v>
      </c>
    </row>
    <row r="23" spans="1:22" x14ac:dyDescent="0.15">
      <c r="A23" s="1" t="s">
        <v>35</v>
      </c>
      <c r="B23">
        <v>59.211986681465042</v>
      </c>
      <c r="C23">
        <v>55.76800509878904</v>
      </c>
      <c r="D23">
        <v>56.703296703296701</v>
      </c>
      <c r="E23">
        <v>55.653054336820787</v>
      </c>
      <c r="F23">
        <v>49.44852941176471</v>
      </c>
      <c r="G23">
        <v>56.709956709956707</v>
      </c>
      <c r="H23">
        <v>69.563058589870906</v>
      </c>
      <c r="I23">
        <v>32.039871840512639</v>
      </c>
      <c r="J23">
        <v>68.511685116851169</v>
      </c>
      <c r="K23">
        <v>56.346927053417573</v>
      </c>
      <c r="L23">
        <v>44.231521314039888</v>
      </c>
      <c r="M23">
        <v>34.874941009910337</v>
      </c>
      <c r="N23">
        <v>59.856115107913674</v>
      </c>
      <c r="O23">
        <v>64.549384768872628</v>
      </c>
      <c r="Q23" t="s">
        <v>57</v>
      </c>
      <c r="R23" t="s">
        <v>63</v>
      </c>
      <c r="S23" s="12">
        <f>AVERAGE(B2:B3,D3,C5:C6,E6,I4:I5,K5:K6,L6)</f>
        <v>21.379298023785704</v>
      </c>
      <c r="T23" s="12">
        <f>AVERAGE(C7:C16,B14,D8,D10,D12,D14,D16,E16,E12,E7,F7,F11:F15,G15,H12,H14,I7:I16,L9,L11:L15,M9,M11,M13,N7:N13,O7:O16,N15:N16)</f>
        <v>25.748735767126789</v>
      </c>
      <c r="U23" s="12">
        <f>AVERAGE(B4:B6,C5,D6,F4,F6,I3:I6,K5:K6,M5,N6,)</f>
        <v>19.21690817092686</v>
      </c>
      <c r="V23" s="12">
        <f>AVERAGE(B10:B14,C7:C16,D12,D15,E10:E12,E14,F10,F12:F14,G15,H8,H11:H13,H16,I7:I16,J8,L13:L14,M8:M10,N10,N12,N14,O7:O16,)</f>
        <v>26.334652986598357</v>
      </c>
    </row>
    <row r="24" spans="1:22" x14ac:dyDescent="0.15">
      <c r="A24" s="1" t="s">
        <v>36</v>
      </c>
      <c r="B24">
        <v>63.631790744466798</v>
      </c>
      <c r="C24">
        <v>60.5543710021322</v>
      </c>
      <c r="D24">
        <v>51.515151515151523</v>
      </c>
      <c r="E24">
        <v>77.564102564102569</v>
      </c>
      <c r="F24">
        <v>66.475315729047068</v>
      </c>
      <c r="G24">
        <v>50.644883920894237</v>
      </c>
      <c r="H24">
        <v>40.517241379310342</v>
      </c>
      <c r="I24">
        <v>30.585480093676811</v>
      </c>
      <c r="J24">
        <v>58.777487886693997</v>
      </c>
      <c r="K24">
        <v>43.535045711797999</v>
      </c>
      <c r="L24">
        <v>43.807543807543809</v>
      </c>
      <c r="M24">
        <v>25.47956630525438</v>
      </c>
      <c r="N24">
        <v>65.136145221569677</v>
      </c>
      <c r="O24">
        <v>60.252913463922638</v>
      </c>
      <c r="Q24" t="s">
        <v>58</v>
      </c>
      <c r="R24" t="s">
        <v>64</v>
      </c>
      <c r="S24" s="12">
        <f>AVERAGE(C2:C4,D2,E2:E5,F2:F6,G2:G6,H2:H6,I2:I3,J2:J6,K2:K4,L2:L5,M2:M6,N2:N6,O2:O6)</f>
        <v>21.599122302953528</v>
      </c>
      <c r="T24" s="12">
        <f>AVERAGE(G7:G14,J7:J16,L7:L8,L10,N14,)</f>
        <v>22.840408027800382</v>
      </c>
      <c r="U24" s="12">
        <f>AVERAGE(B2:O2,C3:C4,C6,D4,E3:E6,D5,F3,F5,G3:H6,J3:J6,K3:K4,L3:L6,M3:O4,N5:O5,O6,M6,)</f>
        <v>21.31473244549602</v>
      </c>
      <c r="V24" s="12">
        <f>AVERAGE(D7:D11,D13:D14,D16,G7:G14,G16,J7,J9:J16,L7:L12,M12,N7:N9,N11,N13,N15:N16,)</f>
        <v>23.437699816778313</v>
      </c>
    </row>
    <row r="25" spans="1:22" x14ac:dyDescent="0.15">
      <c r="A25" s="1" t="s">
        <v>37</v>
      </c>
      <c r="B25">
        <v>55.291790306627099</v>
      </c>
      <c r="C25">
        <v>62.602880658436213</v>
      </c>
      <c r="D25">
        <v>40.954686959529568</v>
      </c>
      <c r="E25">
        <v>74.672209785737138</v>
      </c>
      <c r="F25">
        <v>52.189781021897808</v>
      </c>
      <c r="G25">
        <v>49.72527472527473</v>
      </c>
      <c r="H25">
        <v>42.577030812324928</v>
      </c>
      <c r="I25">
        <v>29.536231884057969</v>
      </c>
      <c r="J25">
        <v>55.236051502145919</v>
      </c>
      <c r="K25">
        <v>38.928722058203292</v>
      </c>
      <c r="L25">
        <v>42.625081221572437</v>
      </c>
      <c r="M25">
        <v>42.222222222222221</v>
      </c>
      <c r="N25">
        <v>59.574468085106382</v>
      </c>
      <c r="O25">
        <v>63.19818542670825</v>
      </c>
    </row>
    <row r="26" spans="1:22" x14ac:dyDescent="0.15">
      <c r="A26" s="1" t="s">
        <v>38</v>
      </c>
      <c r="B26">
        <v>68.562329390354876</v>
      </c>
      <c r="C26">
        <v>56.781687734882127</v>
      </c>
      <c r="D26">
        <v>45.623784384551257</v>
      </c>
      <c r="E26">
        <v>79.850167915267377</v>
      </c>
      <c r="F26">
        <v>53.867791842475377</v>
      </c>
      <c r="G26">
        <v>72.638655462184872</v>
      </c>
      <c r="H26">
        <v>61.768399899522727</v>
      </c>
      <c r="I26">
        <v>26.768574475648769</v>
      </c>
      <c r="J26">
        <v>65.224913494809684</v>
      </c>
      <c r="K26">
        <v>52.294246176256379</v>
      </c>
      <c r="L26">
        <v>44.624794166078573</v>
      </c>
      <c r="M26">
        <v>31.671621312600049</v>
      </c>
      <c r="N26">
        <v>67.135549872122752</v>
      </c>
      <c r="O26">
        <v>53.07504741262531</v>
      </c>
    </row>
    <row r="27" spans="1:22" x14ac:dyDescent="0.15">
      <c r="A27" s="1" t="s">
        <v>39</v>
      </c>
      <c r="B27">
        <v>48.080438756855578</v>
      </c>
      <c r="C27">
        <v>57.639484978540757</v>
      </c>
      <c r="D27">
        <v>41.421036301582383</v>
      </c>
      <c r="E27">
        <v>71.375694016039475</v>
      </c>
      <c r="F27">
        <v>46.995244271508859</v>
      </c>
      <c r="G27">
        <v>59.157650695517773</v>
      </c>
      <c r="H27">
        <v>63.522848034006373</v>
      </c>
      <c r="I27">
        <v>17.193523515805701</v>
      </c>
      <c r="J27">
        <v>76.156351791530938</v>
      </c>
      <c r="K27">
        <v>54.293009894669638</v>
      </c>
      <c r="L27">
        <v>29.303938568243751</v>
      </c>
      <c r="M27">
        <v>36.944763153581377</v>
      </c>
      <c r="N27">
        <v>67.285908473040323</v>
      </c>
      <c r="O27">
        <v>63.535079795242403</v>
      </c>
    </row>
    <row r="28" spans="1:22" x14ac:dyDescent="0.15">
      <c r="A28" s="1" t="s">
        <v>40</v>
      </c>
      <c r="B28">
        <v>49.19990446620492</v>
      </c>
      <c r="C28">
        <v>63.067418748321238</v>
      </c>
      <c r="D28">
        <v>51.851851851851848</v>
      </c>
      <c r="E28">
        <v>81.975071907957826</v>
      </c>
      <c r="F28">
        <v>81.820987654320987</v>
      </c>
      <c r="G28">
        <v>61.001283697047491</v>
      </c>
      <c r="H28">
        <v>72.724853645556138</v>
      </c>
      <c r="I28">
        <v>31.79356482956355</v>
      </c>
      <c r="J28">
        <v>67.565139263252476</v>
      </c>
      <c r="K28">
        <v>68.298109010011117</v>
      </c>
      <c r="L28">
        <v>37.593516209476313</v>
      </c>
      <c r="M28">
        <v>53.67102012001412</v>
      </c>
      <c r="N28">
        <v>63.949006818855622</v>
      </c>
      <c r="O28">
        <v>41.459792064502437</v>
      </c>
      <c r="R28" t="s">
        <v>59</v>
      </c>
    </row>
    <row r="29" spans="1:22" x14ac:dyDescent="0.15">
      <c r="A29" s="1" t="s">
        <v>41</v>
      </c>
      <c r="B29">
        <v>45.122832369942188</v>
      </c>
      <c r="C29">
        <v>62.826086956521742</v>
      </c>
      <c r="D29">
        <v>37.988826815642447</v>
      </c>
      <c r="E29">
        <v>79.297269969666331</v>
      </c>
      <c r="F29">
        <v>79.128738621586479</v>
      </c>
      <c r="G29">
        <v>66.531294792164346</v>
      </c>
      <c r="H29">
        <v>61.185789726356219</v>
      </c>
      <c r="I29">
        <v>14.54240536655486</v>
      </c>
      <c r="J29">
        <v>60.171847359110437</v>
      </c>
      <c r="K29">
        <v>65.130727413927005</v>
      </c>
      <c r="L29">
        <v>35.127330007876083</v>
      </c>
      <c r="M29">
        <v>41.981424148606813</v>
      </c>
      <c r="N29">
        <v>58.810068649885579</v>
      </c>
      <c r="O29">
        <v>39.717425431711142</v>
      </c>
      <c r="S29" t="s">
        <v>50</v>
      </c>
      <c r="T29" t="s">
        <v>51</v>
      </c>
      <c r="U29" t="s">
        <v>52</v>
      </c>
      <c r="V29" t="s">
        <v>53</v>
      </c>
    </row>
    <row r="30" spans="1:22" x14ac:dyDescent="0.15">
      <c r="A30" s="1" t="s">
        <v>42</v>
      </c>
      <c r="B30">
        <v>47.323671497584542</v>
      </c>
      <c r="C30">
        <v>63.474791439970979</v>
      </c>
      <c r="D30">
        <v>58.497480531378827</v>
      </c>
      <c r="E30">
        <v>87.337057728119177</v>
      </c>
      <c r="F30">
        <v>78.994816317331527</v>
      </c>
      <c r="G30">
        <v>50.367346938775512</v>
      </c>
      <c r="H30">
        <v>75.877040639110803</v>
      </c>
      <c r="I30">
        <v>6.3755752609720506</v>
      </c>
      <c r="J30">
        <v>65.99303135888502</v>
      </c>
      <c r="K30">
        <v>59.069836997158667</v>
      </c>
      <c r="L30">
        <v>16.9503063308373</v>
      </c>
      <c r="M30">
        <v>28.93555043087753</v>
      </c>
      <c r="N30">
        <v>66.72182006204757</v>
      </c>
      <c r="O30">
        <v>53.695255474452551</v>
      </c>
      <c r="Q30" t="s">
        <v>54</v>
      </c>
      <c r="R30" t="s">
        <v>60</v>
      </c>
      <c r="T30" s="12">
        <f>AVERAGE(B30:B31,I30,K31,M22:M23,)</f>
        <v>32.429824440911496</v>
      </c>
      <c r="U30" s="12">
        <f>AVERAGE(I21)</f>
        <v>30.49095607235142</v>
      </c>
      <c r="V30" s="12">
        <f>AVERAGE(B30,K30,)</f>
        <v>35.464502831581065</v>
      </c>
    </row>
    <row r="31" spans="1:22" x14ac:dyDescent="0.15">
      <c r="A31" s="1" t="s">
        <v>43</v>
      </c>
      <c r="B31">
        <v>44.611005692599619</v>
      </c>
      <c r="C31">
        <v>68.824897156143805</v>
      </c>
      <c r="D31">
        <v>47.695293546821929</v>
      </c>
      <c r="E31">
        <v>85.908124897825729</v>
      </c>
      <c r="F31">
        <v>78.881729370193312</v>
      </c>
      <c r="G31">
        <v>67.543723881752044</v>
      </c>
      <c r="H31">
        <v>83.507264170247595</v>
      </c>
      <c r="I31">
        <v>11.403715024688459</v>
      </c>
      <c r="J31">
        <v>63.542197317031757</v>
      </c>
      <c r="K31">
        <v>50.839002267573697</v>
      </c>
      <c r="L31">
        <v>11.09844165716458</v>
      </c>
      <c r="M31">
        <v>37.639393559704303</v>
      </c>
      <c r="N31">
        <v>63.978088401964477</v>
      </c>
      <c r="O31">
        <v>45.778364116094991</v>
      </c>
      <c r="Q31" t="s">
        <v>55</v>
      </c>
      <c r="R31" t="s">
        <v>61</v>
      </c>
      <c r="S31" s="12">
        <f>AVERAGE(B17,B21,D21)</f>
        <v>68.10933273751759</v>
      </c>
      <c r="T31" s="12">
        <f>AVERAGE(B26,B28:B29,D22:D24,D26,D28,C30:D31,E31,I26,I28,I31,K30,M30:M31,M24,O31,M25,M28,M26:M27,)</f>
        <v>45.515144799182018</v>
      </c>
      <c r="U31" s="12">
        <f>AVERAGE(B20,D21:E21,K21,)</f>
        <v>60.427606160648438</v>
      </c>
      <c r="V31" s="12">
        <f>AVERAGE(B28,B31,C30:E30,C31,H31:I31,I30,K29,K31,M24:M27,N30:O30,)</f>
        <v>46.996481648999115</v>
      </c>
    </row>
    <row r="32" spans="1:22" x14ac:dyDescent="0.15">
      <c r="Q32" t="s">
        <v>56</v>
      </c>
      <c r="R32" t="s">
        <v>62</v>
      </c>
      <c r="S32" s="12">
        <f>AVERAGE(B19:B20,D20,D18,E21,I21,K21,)</f>
        <v>54.889336126439105</v>
      </c>
      <c r="T32" s="12">
        <f>AVERAGE(B22:B25,C22,C28:C29,D25,D27,D29,H22:I22,I24,I27,N28,K28:L28,K29,M29,,H28,I29,H30:H31,K22:K23,L30:L31,N30:N31,O30,)</f>
        <v>47.22983751471493</v>
      </c>
      <c r="U32" s="12">
        <f>AVERAGE(B18:B19,B21,D17,E20,F21,I19:I20,K19:K20,)</f>
        <v>47.581024488055476</v>
      </c>
      <c r="V32" s="12">
        <f>AVERAGE(B24:B25,B27,B29,C28:C29,D24:D26,D31:F31,F30,F26,H27,H29:H30,I25:I29,K22:K23,K27:K28,L24,L26:L28,L30:L31,M28:M31,N22,N25:N26,N28,N31:O31,)</f>
        <v>48.4996691409196</v>
      </c>
    </row>
    <row r="33" spans="1:22" x14ac:dyDescent="0.15">
      <c r="A33" s="2" t="s">
        <v>44</v>
      </c>
      <c r="Q33" t="s">
        <v>57</v>
      </c>
      <c r="R33" t="s">
        <v>63</v>
      </c>
      <c r="S33" s="12">
        <f>AVERAGE(D17,B18,C21,D19,E19:E20,F20:F21,I20,N17:N21,L20:M21,O21,)</f>
        <v>53.526980222400461</v>
      </c>
      <c r="T33" s="12">
        <f>AVERAGE(B27,C23:C27,E22,E26,E28,E30,F22:F30,G22:G24,F31,G26,G28,G30:G31,H23:H24,H27,H29,I23,I25,K24:K27,L22:L27,L29,N22:N27,O22:O29,N29)</f>
        <v>57.215025871453818</v>
      </c>
      <c r="U33" s="12">
        <f>AVERAGE(C21,D19:D20,F19:F20,G21:H21,I17:J17,N17,L19:N21,O20:O21,)</f>
        <v>50.706715641578285</v>
      </c>
      <c r="V33" s="12">
        <f>AVERAGE(B22:B23,B26,C22:C27,D22,D27,D29,F22:F25,F27:F29,G22,G26:H26,G28:G31,H28,H22:H23,I22:I24,J31,K24:K26,L25,L29,L22:M23,N23:N24,O22:O25,N27:O27,O28:O29,N29,)</f>
        <v>53.902295450892638</v>
      </c>
    </row>
    <row r="34" spans="1:2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64</v>
      </c>
      <c r="S34" s="12">
        <f>AVERAGE(C17:C20,E17:E18,F17:F19,G17:H21,I17:I19,J17:J21,K17:K20,L17:M19,O17:O20,)</f>
        <v>39.591962596448425</v>
      </c>
      <c r="T34" s="12">
        <f>AVERAGE(E23:E25,E27,E29,G25,G27,G29,H25:H26,J22:J31)</f>
        <v>64.049811120088378</v>
      </c>
      <c r="U34" s="12">
        <f>AVERAGE(B17:C17,C18:C20,D18:H18,E17:H17,E19,G19:H20,I18,J18:J21,K17:M18,N18,O17:O19,)</f>
        <v>40.150763438970934</v>
      </c>
      <c r="V34" s="12">
        <f>AVERAGE(D23,D28,E22:E29,G23:G25,G27,H24:H25,J22:J30,O26,)</f>
        <v>60.36667331737268</v>
      </c>
    </row>
    <row r="35" spans="1:2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-0.40888343230700602</v>
      </c>
      <c r="C65">
        <f t="shared" si="0"/>
        <v>0.34050608925990722</v>
      </c>
      <c r="D65">
        <f t="shared" si="0"/>
        <v>3.8859124449469117E-2</v>
      </c>
      <c r="E65">
        <f t="shared" si="0"/>
        <v>-0.79009436195241445</v>
      </c>
      <c r="F65">
        <f t="shared" si="0"/>
        <v>-0.43875179693820621</v>
      </c>
      <c r="G65">
        <f t="shared" si="0"/>
        <v>0.40594362192967054</v>
      </c>
      <c r="H65">
        <f t="shared" si="0"/>
        <v>-0.74713461580374529</v>
      </c>
      <c r="I65">
        <f t="shared" si="0"/>
        <v>0.15610217542601454</v>
      </c>
      <c r="J65">
        <f t="shared" si="0"/>
        <v>6.768719602754783E-2</v>
      </c>
      <c r="K65">
        <f t="shared" si="0"/>
        <v>-0.23293943522245469</v>
      </c>
      <c r="L65">
        <f t="shared" si="0"/>
        <v>-0.10154477812742964</v>
      </c>
      <c r="M65">
        <f t="shared" si="0"/>
        <v>-0.75868606799890848</v>
      </c>
      <c r="N65">
        <f t="shared" si="0"/>
        <v>-0.61253255417058283</v>
      </c>
      <c r="O65">
        <f t="shared" si="0"/>
        <v>-0.57229537627377725</v>
      </c>
    </row>
    <row r="66" spans="1:15" x14ac:dyDescent="0.15">
      <c r="A66" s="2" t="s">
        <v>46</v>
      </c>
      <c r="B66">
        <f t="shared" ref="B66:O66" si="1">CORREL(B17:B31,B50:B64)</f>
        <v>0.22126905053859058</v>
      </c>
      <c r="C66">
        <f t="shared" si="1"/>
        <v>-0.77224451451212006</v>
      </c>
      <c r="D66">
        <f t="shared" si="1"/>
        <v>-0.61994794652320528</v>
      </c>
      <c r="E66">
        <f t="shared" si="1"/>
        <v>-0.61365136462928471</v>
      </c>
      <c r="F66">
        <f t="shared" si="1"/>
        <v>-0.77293376868753261</v>
      </c>
      <c r="G66">
        <f t="shared" si="1"/>
        <v>-0.48761415241121397</v>
      </c>
      <c r="H66">
        <f t="shared" si="1"/>
        <v>-0.54690581961669926</v>
      </c>
      <c r="I66">
        <f t="shared" si="1"/>
        <v>0.68020231739375425</v>
      </c>
      <c r="J66">
        <f t="shared" si="1"/>
        <v>0.29110254090630105</v>
      </c>
      <c r="K66">
        <f t="shared" si="1"/>
        <v>-0.64465852992354988</v>
      </c>
      <c r="L66">
        <f t="shared" si="1"/>
        <v>0.41340351955639726</v>
      </c>
      <c r="M66">
        <f t="shared" si="1"/>
        <v>0.48981563830269287</v>
      </c>
      <c r="N66">
        <f t="shared" si="1"/>
        <v>-0.64013075310188339</v>
      </c>
      <c r="O66">
        <f t="shared" si="1"/>
        <v>-0.41092904929179397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-4.6659257254112928E-2</v>
      </c>
      <c r="C101">
        <f t="shared" si="2"/>
        <v>0.34033324756164851</v>
      </c>
      <c r="D101">
        <f t="shared" si="2"/>
        <v>0.19881321219305426</v>
      </c>
      <c r="E101">
        <f t="shared" si="2"/>
        <v>-0.82218631390524022</v>
      </c>
      <c r="F101">
        <f t="shared" si="2"/>
        <v>-0.56551087032522473</v>
      </c>
      <c r="G101">
        <f t="shared" si="2"/>
        <v>0.2423593624646945</v>
      </c>
      <c r="H101">
        <f t="shared" si="2"/>
        <v>-0.84922333319619547</v>
      </c>
      <c r="I101">
        <f t="shared" si="2"/>
        <v>-8.1684884218246254E-2</v>
      </c>
      <c r="J101">
        <f t="shared" si="2"/>
        <v>8.5317664379652894E-2</v>
      </c>
      <c r="K101">
        <f t="shared" si="2"/>
        <v>-0.29002892719809109</v>
      </c>
      <c r="L101">
        <f t="shared" si="2"/>
        <v>-0.23354515227986444</v>
      </c>
      <c r="M101">
        <f t="shared" si="2"/>
        <v>-0.8363348487194926</v>
      </c>
      <c r="N101">
        <f t="shared" si="2"/>
        <v>-0.72979588108165705</v>
      </c>
      <c r="O101">
        <f t="shared" si="2"/>
        <v>-0.56079529540552442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DC98-7C4C-45C8-B8C8-BAB914A45EA4}">
  <dimension ref="A1:EK102"/>
  <sheetViews>
    <sheetView topLeftCell="A7" zoomScale="70" zoomScaleNormal="70" workbookViewId="0">
      <selection activeCell="P2" sqref="P2:EK23"/>
    </sheetView>
  </sheetViews>
  <sheetFormatPr defaultRowHeight="13.5" x14ac:dyDescent="0.15"/>
  <cols>
    <col min="20" max="20" width="12.75" bestFit="1" customWidth="1"/>
  </cols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26.16393442622951</v>
      </c>
      <c r="C2" s="6">
        <v>24.402985074626869</v>
      </c>
      <c r="D2" s="6">
        <v>19.44595328625747</v>
      </c>
      <c r="E2" s="6">
        <v>29.56425813568671</v>
      </c>
      <c r="F2" s="6">
        <v>22.865412445730829</v>
      </c>
      <c r="G2" s="6">
        <v>23.169864960909731</v>
      </c>
      <c r="H2" s="6">
        <v>21.982467970330411</v>
      </c>
      <c r="I2" s="6">
        <v>12.22375690607735</v>
      </c>
      <c r="J2" s="6">
        <v>30.640243902439021</v>
      </c>
      <c r="K2" s="6">
        <v>25.16077170418006</v>
      </c>
      <c r="L2" s="6">
        <v>22.542595019659242</v>
      </c>
      <c r="M2" s="6">
        <v>18.427175430432762</v>
      </c>
      <c r="N2" s="6">
        <v>11.34259259259259</v>
      </c>
      <c r="O2" s="6">
        <v>20.715249662618081</v>
      </c>
      <c r="P2">
        <f t="shared" ref="P2:AC2" si="0">B3</f>
        <v>18.60824742268041</v>
      </c>
      <c r="Q2">
        <f t="shared" si="0"/>
        <v>24.875267284390588</v>
      </c>
      <c r="R2">
        <f t="shared" si="0"/>
        <v>18.475639170284609</v>
      </c>
      <c r="S2">
        <f t="shared" si="0"/>
        <v>26.126558005752639</v>
      </c>
      <c r="T2">
        <f t="shared" si="0"/>
        <v>24.769992922859171</v>
      </c>
      <c r="U2">
        <f t="shared" si="0"/>
        <v>20.626959247648902</v>
      </c>
      <c r="V2">
        <f t="shared" si="0"/>
        <v>24.153074027603509</v>
      </c>
      <c r="W2">
        <f t="shared" si="0"/>
        <v>16.36363636363636</v>
      </c>
      <c r="X2">
        <f t="shared" si="0"/>
        <v>19.108669108669108</v>
      </c>
      <c r="Y2">
        <f t="shared" si="0"/>
        <v>15.42662116040956</v>
      </c>
      <c r="Z2">
        <f t="shared" si="0"/>
        <v>20.591517857142861</v>
      </c>
      <c r="AA2">
        <f t="shared" si="0"/>
        <v>11.28951329653788</v>
      </c>
      <c r="AB2">
        <f t="shared" si="0"/>
        <v>15.538847117794489</v>
      </c>
      <c r="AC2">
        <f t="shared" si="0"/>
        <v>16.888888888888889</v>
      </c>
      <c r="AD2">
        <f t="shared" ref="AD2:AQ2" si="1">B4</f>
        <v>27.506426735218511</v>
      </c>
      <c r="AE2">
        <f t="shared" si="1"/>
        <v>20.607857672349891</v>
      </c>
      <c r="AF2">
        <f t="shared" si="1"/>
        <v>19.713831478537362</v>
      </c>
      <c r="AG2">
        <f t="shared" si="1"/>
        <v>29.65738758029979</v>
      </c>
      <c r="AH2">
        <f t="shared" si="1"/>
        <v>26.827717736808651</v>
      </c>
      <c r="AI2">
        <f t="shared" si="1"/>
        <v>22.592592592592592</v>
      </c>
      <c r="AJ2">
        <f t="shared" si="1"/>
        <v>24.916051040967091</v>
      </c>
      <c r="AK2">
        <f t="shared" si="1"/>
        <v>13.233287858117331</v>
      </c>
      <c r="AL2">
        <f t="shared" si="1"/>
        <v>19.86486486486486</v>
      </c>
      <c r="AM2">
        <f t="shared" si="1"/>
        <v>21.99850857568978</v>
      </c>
      <c r="AN2">
        <f t="shared" si="1"/>
        <v>23.043712898003239</v>
      </c>
      <c r="AO2">
        <f t="shared" si="1"/>
        <v>13.73481246698362</v>
      </c>
      <c r="AP2">
        <f t="shared" si="1"/>
        <v>17.135023989033581</v>
      </c>
      <c r="AQ2">
        <f t="shared" si="1"/>
        <v>22.857142857142861</v>
      </c>
      <c r="AR2">
        <f t="shared" ref="AR2:BE2" si="2">B5</f>
        <v>27.721822541966429</v>
      </c>
      <c r="AS2">
        <f t="shared" si="2"/>
        <v>29.364161849710989</v>
      </c>
      <c r="AT2">
        <f t="shared" si="2"/>
        <v>20.3125</v>
      </c>
      <c r="AU2">
        <f t="shared" si="2"/>
        <v>33.895516248457433</v>
      </c>
      <c r="AV2">
        <f t="shared" si="2"/>
        <v>30.255516840882699</v>
      </c>
      <c r="AW2">
        <f t="shared" si="2"/>
        <v>21.504702194357371</v>
      </c>
      <c r="AX2">
        <f t="shared" si="2"/>
        <v>22.404371584699451</v>
      </c>
      <c r="AY2">
        <f t="shared" si="2"/>
        <v>20.64270152505447</v>
      </c>
      <c r="AZ2">
        <f t="shared" si="2"/>
        <v>26.845238095238091</v>
      </c>
      <c r="BA2">
        <f t="shared" si="2"/>
        <v>24.00521852576647</v>
      </c>
      <c r="BB2">
        <f t="shared" si="2"/>
        <v>27.16516800757217</v>
      </c>
      <c r="BC2">
        <f t="shared" si="2"/>
        <v>20.449116101290009</v>
      </c>
      <c r="BD2">
        <f t="shared" si="2"/>
        <v>24.440411373260741</v>
      </c>
      <c r="BE2">
        <f t="shared" si="2"/>
        <v>22.303783173348389</v>
      </c>
      <c r="BF2">
        <f t="shared" ref="BF2:BS2" si="3">B6</f>
        <v>22.399020807833541</v>
      </c>
      <c r="BG2">
        <f t="shared" si="3"/>
        <v>20.19867549668874</v>
      </c>
      <c r="BH2">
        <f t="shared" si="3"/>
        <v>13.06818181818182</v>
      </c>
      <c r="BI2">
        <f t="shared" si="3"/>
        <v>28.942746750965931</v>
      </c>
      <c r="BJ2">
        <f t="shared" si="3"/>
        <v>20.37205081669692</v>
      </c>
      <c r="BK2">
        <f t="shared" si="3"/>
        <v>16.64152840623429</v>
      </c>
      <c r="BL2">
        <f t="shared" si="3"/>
        <v>23.06654676258993</v>
      </c>
      <c r="BM2">
        <f t="shared" si="3"/>
        <v>6.5015479876161004</v>
      </c>
      <c r="BN2">
        <f t="shared" si="3"/>
        <v>15.573404730031241</v>
      </c>
      <c r="BO2">
        <f t="shared" si="3"/>
        <v>18.720602069614301</v>
      </c>
      <c r="BP2">
        <f t="shared" si="3"/>
        <v>16.817063166529941</v>
      </c>
      <c r="BQ2">
        <f t="shared" si="3"/>
        <v>20.075757575757571</v>
      </c>
      <c r="BR2">
        <f t="shared" si="3"/>
        <v>20.295037997317831</v>
      </c>
      <c r="BS2">
        <f t="shared" si="3"/>
        <v>16.38766519823789</v>
      </c>
    </row>
    <row r="3" spans="1:141" x14ac:dyDescent="0.15">
      <c r="A3" s="1" t="s">
        <v>15</v>
      </c>
      <c r="B3" s="7">
        <v>18.60824742268041</v>
      </c>
      <c r="C3">
        <v>24.875267284390588</v>
      </c>
      <c r="D3">
        <v>18.475639170284609</v>
      </c>
      <c r="E3">
        <v>26.126558005752639</v>
      </c>
      <c r="F3">
        <v>24.769992922859171</v>
      </c>
      <c r="G3">
        <v>20.626959247648902</v>
      </c>
      <c r="H3">
        <v>24.153074027603509</v>
      </c>
      <c r="I3">
        <v>16.36363636363636</v>
      </c>
      <c r="J3">
        <v>19.108669108669108</v>
      </c>
      <c r="K3">
        <v>15.42662116040956</v>
      </c>
      <c r="L3">
        <v>20.591517857142861</v>
      </c>
      <c r="M3">
        <v>11.28951329653788</v>
      </c>
      <c r="N3">
        <v>15.538847117794489</v>
      </c>
      <c r="O3">
        <v>16.888888888888889</v>
      </c>
    </row>
    <row r="4" spans="1:141" x14ac:dyDescent="0.15">
      <c r="A4" s="1" t="s">
        <v>16</v>
      </c>
      <c r="B4" s="7">
        <v>27.506426735218511</v>
      </c>
      <c r="C4">
        <v>20.607857672349891</v>
      </c>
      <c r="D4">
        <v>19.713831478537362</v>
      </c>
      <c r="E4">
        <v>29.65738758029979</v>
      </c>
      <c r="F4">
        <v>26.827717736808651</v>
      </c>
      <c r="G4">
        <v>22.592592592592592</v>
      </c>
      <c r="H4">
        <v>24.916051040967091</v>
      </c>
      <c r="I4">
        <v>13.233287858117331</v>
      </c>
      <c r="J4">
        <v>19.86486486486486</v>
      </c>
      <c r="K4">
        <v>21.99850857568978</v>
      </c>
      <c r="L4">
        <v>23.043712898003239</v>
      </c>
      <c r="M4">
        <v>13.73481246698362</v>
      </c>
      <c r="N4">
        <v>17.135023989033581</v>
      </c>
      <c r="O4">
        <v>22.857142857142861</v>
      </c>
    </row>
    <row r="5" spans="1:141" x14ac:dyDescent="0.15">
      <c r="A5" s="1" t="s">
        <v>17</v>
      </c>
      <c r="B5" s="7">
        <v>27.721822541966429</v>
      </c>
      <c r="C5">
        <v>29.364161849710989</v>
      </c>
      <c r="D5">
        <v>20.3125</v>
      </c>
      <c r="E5">
        <v>33.895516248457433</v>
      </c>
      <c r="F5">
        <v>30.255516840882699</v>
      </c>
      <c r="G5">
        <v>21.504702194357371</v>
      </c>
      <c r="H5">
        <v>22.404371584699451</v>
      </c>
      <c r="I5">
        <v>20.64270152505447</v>
      </c>
      <c r="J5">
        <v>26.845238095238091</v>
      </c>
      <c r="K5">
        <v>24.00521852576647</v>
      </c>
      <c r="L5">
        <v>27.16516800757217</v>
      </c>
      <c r="M5">
        <v>20.449116101290009</v>
      </c>
      <c r="N5">
        <v>24.440411373260741</v>
      </c>
      <c r="O5">
        <v>22.303783173348389</v>
      </c>
    </row>
    <row r="6" spans="1:141" ht="14.25" thickBot="1" x14ac:dyDescent="0.2">
      <c r="A6" s="1" t="s">
        <v>18</v>
      </c>
      <c r="B6" s="8">
        <v>22.399020807833541</v>
      </c>
      <c r="C6" s="9">
        <v>20.19867549668874</v>
      </c>
      <c r="D6" s="9">
        <v>13.06818181818182</v>
      </c>
      <c r="E6" s="9">
        <v>28.942746750965931</v>
      </c>
      <c r="F6" s="9">
        <v>20.37205081669692</v>
      </c>
      <c r="G6" s="9">
        <v>16.64152840623429</v>
      </c>
      <c r="H6" s="9">
        <v>23.06654676258993</v>
      </c>
      <c r="I6" s="9">
        <v>6.5015479876161004</v>
      </c>
      <c r="J6" s="9">
        <v>15.573404730031241</v>
      </c>
      <c r="K6" s="9">
        <v>18.720602069614301</v>
      </c>
      <c r="L6" s="9">
        <v>16.817063166529941</v>
      </c>
      <c r="M6" s="9">
        <v>20.075757575757571</v>
      </c>
      <c r="N6" s="9">
        <v>20.295037997317831</v>
      </c>
      <c r="O6" s="9">
        <v>16.38766519823789</v>
      </c>
    </row>
    <row r="7" spans="1:141" x14ac:dyDescent="0.15">
      <c r="A7" s="1" t="s">
        <v>19</v>
      </c>
      <c r="B7" s="10">
        <v>31.198517298187809</v>
      </c>
      <c r="C7" s="11">
        <v>19.640564826700899</v>
      </c>
      <c r="D7" s="11">
        <v>23.07435254803676</v>
      </c>
      <c r="E7" s="11">
        <v>55.147775251705099</v>
      </c>
      <c r="F7" s="11">
        <v>33.298264071541297</v>
      </c>
      <c r="G7" s="11">
        <v>14.700496991891191</v>
      </c>
      <c r="H7" s="11">
        <v>32.476730068798062</v>
      </c>
      <c r="I7" s="11">
        <v>11.885115836242459</v>
      </c>
      <c r="J7" s="11">
        <v>22.697962342017021</v>
      </c>
      <c r="K7" s="11">
        <v>26.25778629611883</v>
      </c>
      <c r="L7" s="11">
        <v>30.329978937514628</v>
      </c>
      <c r="M7" s="11">
        <v>39.293390650188073</v>
      </c>
      <c r="N7" s="11">
        <v>22.297480357626661</v>
      </c>
      <c r="O7" s="11">
        <v>22.57059800664452</v>
      </c>
      <c r="P7">
        <f t="shared" ref="P7" si="4">B8</f>
        <v>27.81672508763145</v>
      </c>
      <c r="Q7">
        <f t="shared" ref="Q7" si="5">C8</f>
        <v>19.256848386221861</v>
      </c>
      <c r="R7">
        <f t="shared" ref="R7" si="6">D8</f>
        <v>16.085686465433302</v>
      </c>
      <c r="S7">
        <f t="shared" ref="S7" si="7">E8</f>
        <v>51.828902658404949</v>
      </c>
      <c r="T7">
        <f t="shared" ref="T7" si="8">F8</f>
        <v>28.88963887951401</v>
      </c>
      <c r="U7">
        <f t="shared" ref="U7" si="9">G8</f>
        <v>14.849869451697129</v>
      </c>
      <c r="V7">
        <f t="shared" ref="V7" si="10">H8</f>
        <v>30.706452435603161</v>
      </c>
      <c r="W7">
        <f t="shared" ref="W7" si="11">I8</f>
        <v>11.111111111111111</v>
      </c>
      <c r="X7">
        <f t="shared" ref="X7" si="12">J8</f>
        <v>27.83163265306122</v>
      </c>
      <c r="Y7">
        <f t="shared" ref="Y7" si="13">K8</f>
        <v>23.127680633454311</v>
      </c>
      <c r="Z7">
        <f t="shared" ref="Z7" si="14">L8</f>
        <v>28.807434176561689</v>
      </c>
      <c r="AA7">
        <f t="shared" ref="AA7" si="15">M8</f>
        <v>38.209355828220858</v>
      </c>
      <c r="AB7">
        <f t="shared" ref="AB7" si="16">N8</f>
        <v>23.452659752425561</v>
      </c>
      <c r="AC7">
        <f t="shared" ref="AC7" si="17">O8</f>
        <v>19.866488651535381</v>
      </c>
      <c r="AD7">
        <f t="shared" ref="AD7:AQ7" si="18">B9</f>
        <v>32.612352799807738</v>
      </c>
      <c r="AE7">
        <f t="shared" si="18"/>
        <v>21.631644004944381</v>
      </c>
      <c r="AF7">
        <f t="shared" si="18"/>
        <v>26.219623606797001</v>
      </c>
      <c r="AG7">
        <f t="shared" si="18"/>
        <v>53.699284009546552</v>
      </c>
      <c r="AH7">
        <f t="shared" si="18"/>
        <v>33.569440930938534</v>
      </c>
      <c r="AI7">
        <f t="shared" si="18"/>
        <v>16.92307692307692</v>
      </c>
      <c r="AJ7">
        <f t="shared" si="18"/>
        <v>39.360916143332098</v>
      </c>
      <c r="AK7">
        <f t="shared" si="18"/>
        <v>13.515443670773079</v>
      </c>
      <c r="AL7">
        <f t="shared" si="18"/>
        <v>28.43367826904986</v>
      </c>
      <c r="AM7">
        <f t="shared" si="18"/>
        <v>20.1462968607132</v>
      </c>
      <c r="AN7">
        <f t="shared" si="18"/>
        <v>25.09090909090909</v>
      </c>
      <c r="AO7">
        <f t="shared" si="18"/>
        <v>37.379380396140171</v>
      </c>
      <c r="AP7">
        <f t="shared" si="18"/>
        <v>25.751759436980169</v>
      </c>
      <c r="AQ7">
        <f t="shared" si="18"/>
        <v>24.39396831456385</v>
      </c>
      <c r="AR7">
        <f t="shared" ref="AR7:BE7" si="19">B10</f>
        <v>35.133819951338197</v>
      </c>
      <c r="AS7">
        <f t="shared" si="19"/>
        <v>15.73308846036119</v>
      </c>
      <c r="AT7">
        <f t="shared" si="19"/>
        <v>24.90081680280047</v>
      </c>
      <c r="AU7">
        <f t="shared" si="19"/>
        <v>50.670186839967499</v>
      </c>
      <c r="AV7">
        <f t="shared" si="19"/>
        <v>23.536895674300251</v>
      </c>
      <c r="AW7">
        <f t="shared" si="19"/>
        <v>13.06306306306306</v>
      </c>
      <c r="AX7">
        <f t="shared" si="19"/>
        <v>41.446172490405978</v>
      </c>
      <c r="AY7">
        <f t="shared" si="19"/>
        <v>10.723718964606441</v>
      </c>
      <c r="AZ7">
        <f t="shared" si="19"/>
        <v>21.385209713024281</v>
      </c>
      <c r="BA7">
        <f t="shared" si="19"/>
        <v>24.54651843183148</v>
      </c>
      <c r="BB7">
        <f t="shared" si="19"/>
        <v>22.958233572758711</v>
      </c>
      <c r="BC7">
        <f t="shared" si="19"/>
        <v>32.736778604464106</v>
      </c>
      <c r="BD7">
        <f t="shared" si="19"/>
        <v>27.31481481481481</v>
      </c>
      <c r="BE7">
        <f t="shared" si="19"/>
        <v>24.23576423576424</v>
      </c>
      <c r="BF7">
        <f t="shared" ref="BF7:BS7" si="20">B11</f>
        <v>33.604336043360433</v>
      </c>
      <c r="BG7">
        <f t="shared" si="20"/>
        <v>17.906160229811679</v>
      </c>
      <c r="BH7">
        <f t="shared" si="20"/>
        <v>19.920494699646639</v>
      </c>
      <c r="BI7">
        <f t="shared" si="20"/>
        <v>49.093904448105427</v>
      </c>
      <c r="BJ7">
        <f t="shared" si="20"/>
        <v>31.77004538577912</v>
      </c>
      <c r="BK7">
        <f t="shared" si="20"/>
        <v>13.43860779890429</v>
      </c>
      <c r="BL7">
        <f t="shared" si="20"/>
        <v>40.382197636409359</v>
      </c>
      <c r="BM7">
        <f t="shared" si="20"/>
        <v>10.289783889980351</v>
      </c>
      <c r="BN7">
        <f t="shared" si="20"/>
        <v>35.263500325309053</v>
      </c>
      <c r="BO7">
        <f t="shared" si="20"/>
        <v>30.845225027442371</v>
      </c>
      <c r="BP7">
        <f t="shared" si="20"/>
        <v>31.795673703414121</v>
      </c>
      <c r="BQ7">
        <f t="shared" si="20"/>
        <v>42.125898497059467</v>
      </c>
      <c r="BR7">
        <f t="shared" si="20"/>
        <v>26.497774734679901</v>
      </c>
      <c r="BS7">
        <f t="shared" si="20"/>
        <v>26.905337140347029</v>
      </c>
      <c r="BT7">
        <f t="shared" ref="BT7:CG7" si="21">B12</f>
        <v>34.934007301319852</v>
      </c>
      <c r="BU7">
        <f t="shared" si="21"/>
        <v>14.07716371220021</v>
      </c>
      <c r="BV7">
        <f t="shared" si="21"/>
        <v>29.039576506175951</v>
      </c>
      <c r="BW7">
        <f t="shared" si="21"/>
        <v>49.691358024691347</v>
      </c>
      <c r="BX7">
        <f t="shared" si="21"/>
        <v>26.632984482136411</v>
      </c>
      <c r="BY7">
        <f t="shared" si="21"/>
        <v>13.350286077558801</v>
      </c>
      <c r="BZ7">
        <f t="shared" si="21"/>
        <v>37.342864185358643</v>
      </c>
      <c r="CA7">
        <f t="shared" si="21"/>
        <v>7.8861788617886166</v>
      </c>
      <c r="CB7">
        <f t="shared" si="21"/>
        <v>31.826086956521738</v>
      </c>
      <c r="CC7">
        <f t="shared" si="21"/>
        <v>25.78635938959826</v>
      </c>
      <c r="CD7">
        <f t="shared" si="21"/>
        <v>25.107296137339059</v>
      </c>
      <c r="CE7">
        <f t="shared" si="21"/>
        <v>38.186876883839552</v>
      </c>
      <c r="CF7">
        <f t="shared" si="21"/>
        <v>26.676438255771341</v>
      </c>
      <c r="CG7">
        <f t="shared" si="21"/>
        <v>26.999300536255539</v>
      </c>
      <c r="CH7">
        <f t="shared" ref="CH7:CU7" si="22">B13</f>
        <v>26.275033377837119</v>
      </c>
      <c r="CI7">
        <f t="shared" si="22"/>
        <v>23.13000276014353</v>
      </c>
      <c r="CJ7">
        <f t="shared" si="22"/>
        <v>27.956521739130441</v>
      </c>
      <c r="CK7">
        <f t="shared" si="22"/>
        <v>56.858924395947</v>
      </c>
      <c r="CL7">
        <f t="shared" si="22"/>
        <v>32.805970149253731</v>
      </c>
      <c r="CM7">
        <f t="shared" si="22"/>
        <v>20.448798988621991</v>
      </c>
      <c r="CN7">
        <f t="shared" si="22"/>
        <v>42.767787333854571</v>
      </c>
      <c r="CO7">
        <f t="shared" si="22"/>
        <v>11.88725490196078</v>
      </c>
      <c r="CP7">
        <f t="shared" si="22"/>
        <v>30.244338498212159</v>
      </c>
      <c r="CQ7">
        <f t="shared" si="22"/>
        <v>22.059272838374579</v>
      </c>
      <c r="CR7">
        <f t="shared" si="22"/>
        <v>35.035294117647062</v>
      </c>
      <c r="CS7">
        <f t="shared" si="22"/>
        <v>44.002684113403788</v>
      </c>
      <c r="CT7">
        <f t="shared" si="22"/>
        <v>27.809652379345259</v>
      </c>
      <c r="CU7">
        <f t="shared" si="22"/>
        <v>38.289249146757683</v>
      </c>
      <c r="CV7">
        <f t="shared" ref="CV7:DI7" si="23">B14</f>
        <v>26.58719875615445</v>
      </c>
      <c r="CW7">
        <f t="shared" si="23"/>
        <v>19.233004067402671</v>
      </c>
      <c r="CX7">
        <f t="shared" si="23"/>
        <v>20.152671755725191</v>
      </c>
      <c r="CY7">
        <f t="shared" si="23"/>
        <v>48.627375695910921</v>
      </c>
      <c r="CZ7">
        <f t="shared" si="23"/>
        <v>28.589460397601769</v>
      </c>
      <c r="DA7">
        <f t="shared" si="23"/>
        <v>17.59705298951544</v>
      </c>
      <c r="DB7">
        <f t="shared" si="23"/>
        <v>44.704570791527317</v>
      </c>
      <c r="DC7">
        <f t="shared" si="23"/>
        <v>22.828593389700231</v>
      </c>
      <c r="DD7">
        <f t="shared" si="23"/>
        <v>33.014484831921287</v>
      </c>
      <c r="DE7">
        <f t="shared" si="23"/>
        <v>22.350041084634348</v>
      </c>
      <c r="DF7">
        <f t="shared" si="23"/>
        <v>25.980493878398011</v>
      </c>
      <c r="DG7">
        <f t="shared" si="23"/>
        <v>46.725302340191618</v>
      </c>
      <c r="DH7">
        <f t="shared" si="23"/>
        <v>38.90577507598784</v>
      </c>
      <c r="DI7">
        <f t="shared" si="23"/>
        <v>37.786802030456847</v>
      </c>
      <c r="DJ7">
        <f t="shared" ref="DJ7:DW7" si="24">B15</f>
        <v>26.367025683512839</v>
      </c>
      <c r="DK7">
        <f t="shared" si="24"/>
        <v>16.018542364151429</v>
      </c>
      <c r="DL7">
        <f t="shared" si="24"/>
        <v>22.714989667779371</v>
      </c>
      <c r="DM7">
        <f t="shared" si="24"/>
        <v>43.341591824094152</v>
      </c>
      <c r="DN7">
        <f t="shared" si="24"/>
        <v>28.453796889295521</v>
      </c>
      <c r="DO7">
        <f t="shared" si="24"/>
        <v>14.22423068646439</v>
      </c>
      <c r="DP7">
        <f t="shared" si="24"/>
        <v>29.80787890549195</v>
      </c>
      <c r="DQ7">
        <f t="shared" si="24"/>
        <v>20.882107023411368</v>
      </c>
      <c r="DR7">
        <f t="shared" si="24"/>
        <v>26.462513199577611</v>
      </c>
      <c r="DS7">
        <f t="shared" si="24"/>
        <v>21.046484466246209</v>
      </c>
      <c r="DT7">
        <f t="shared" si="24"/>
        <v>34.307760795370243</v>
      </c>
      <c r="DU7">
        <f t="shared" si="24"/>
        <v>33.429353305487538</v>
      </c>
      <c r="DV7">
        <f t="shared" si="24"/>
        <v>32.820997871837307</v>
      </c>
      <c r="DW7">
        <f t="shared" si="24"/>
        <v>34.315286624203821</v>
      </c>
      <c r="DX7">
        <f t="shared" ref="DX7:EK7" si="25">B16</f>
        <v>29.698818147159741</v>
      </c>
      <c r="DY7">
        <f t="shared" si="25"/>
        <v>14.804677780542431</v>
      </c>
      <c r="DZ7">
        <f t="shared" si="25"/>
        <v>20.241537676475591</v>
      </c>
      <c r="EA7">
        <f t="shared" si="25"/>
        <v>41.122112211221122</v>
      </c>
      <c r="EB7">
        <f t="shared" si="25"/>
        <v>28.926839553025509</v>
      </c>
      <c r="EC7">
        <f t="shared" si="25"/>
        <v>15.572187349106709</v>
      </c>
      <c r="ED7">
        <f t="shared" si="25"/>
        <v>37.223309742508661</v>
      </c>
      <c r="EE7">
        <f t="shared" si="25"/>
        <v>6.6239316239316244</v>
      </c>
      <c r="EF7">
        <f t="shared" si="25"/>
        <v>22.79730380356283</v>
      </c>
      <c r="EG7">
        <f t="shared" si="25"/>
        <v>17.510293049164449</v>
      </c>
      <c r="EH7">
        <f t="shared" si="25"/>
        <v>20.492214967353089</v>
      </c>
      <c r="EI7">
        <f t="shared" si="25"/>
        <v>32.630736392742797</v>
      </c>
      <c r="EJ7">
        <f t="shared" si="25"/>
        <v>29.41874258600237</v>
      </c>
      <c r="EK7">
        <f t="shared" si="25"/>
        <v>31.3321986693486</v>
      </c>
    </row>
    <row r="8" spans="1:141" x14ac:dyDescent="0.15">
      <c r="A8" s="1" t="s">
        <v>20</v>
      </c>
      <c r="B8" s="7">
        <v>27.81672508763145</v>
      </c>
      <c r="C8">
        <v>19.256848386221861</v>
      </c>
      <c r="D8">
        <v>16.085686465433302</v>
      </c>
      <c r="E8">
        <v>51.828902658404949</v>
      </c>
      <c r="F8">
        <v>28.88963887951401</v>
      </c>
      <c r="G8">
        <v>14.849869451697129</v>
      </c>
      <c r="H8">
        <v>30.706452435603161</v>
      </c>
      <c r="I8">
        <v>11.111111111111111</v>
      </c>
      <c r="J8">
        <v>27.83163265306122</v>
      </c>
      <c r="K8">
        <v>23.127680633454311</v>
      </c>
      <c r="L8">
        <v>28.807434176561689</v>
      </c>
      <c r="M8">
        <v>38.209355828220858</v>
      </c>
      <c r="N8">
        <v>23.452659752425561</v>
      </c>
      <c r="O8">
        <v>19.866488651535381</v>
      </c>
    </row>
    <row r="9" spans="1:141" x14ac:dyDescent="0.15">
      <c r="A9" s="1" t="s">
        <v>21</v>
      </c>
      <c r="B9" s="7">
        <v>32.612352799807738</v>
      </c>
      <c r="C9">
        <v>21.631644004944381</v>
      </c>
      <c r="D9">
        <v>26.219623606797001</v>
      </c>
      <c r="E9">
        <v>53.699284009546552</v>
      </c>
      <c r="F9">
        <v>33.569440930938534</v>
      </c>
      <c r="G9">
        <v>16.92307692307692</v>
      </c>
      <c r="H9">
        <v>39.360916143332098</v>
      </c>
      <c r="I9">
        <v>13.515443670773079</v>
      </c>
      <c r="J9">
        <v>28.43367826904986</v>
      </c>
      <c r="K9">
        <v>20.1462968607132</v>
      </c>
      <c r="L9">
        <v>25.09090909090909</v>
      </c>
      <c r="M9">
        <v>37.379380396140171</v>
      </c>
      <c r="N9">
        <v>25.751759436980169</v>
      </c>
      <c r="O9">
        <v>24.39396831456385</v>
      </c>
    </row>
    <row r="10" spans="1:141" x14ac:dyDescent="0.15">
      <c r="A10" s="1" t="s">
        <v>22</v>
      </c>
      <c r="B10" s="7">
        <v>35.133819951338197</v>
      </c>
      <c r="C10">
        <v>15.73308846036119</v>
      </c>
      <c r="D10">
        <v>24.90081680280047</v>
      </c>
      <c r="E10">
        <v>50.670186839967499</v>
      </c>
      <c r="F10">
        <v>23.536895674300251</v>
      </c>
      <c r="G10">
        <v>13.06306306306306</v>
      </c>
      <c r="H10">
        <v>41.446172490405978</v>
      </c>
      <c r="I10">
        <v>10.723718964606441</v>
      </c>
      <c r="J10">
        <v>21.385209713024281</v>
      </c>
      <c r="K10">
        <v>24.54651843183148</v>
      </c>
      <c r="L10">
        <v>22.958233572758711</v>
      </c>
      <c r="M10">
        <v>32.736778604464106</v>
      </c>
      <c r="N10">
        <v>27.31481481481481</v>
      </c>
      <c r="O10">
        <v>24.23576423576424</v>
      </c>
    </row>
    <row r="11" spans="1:141" x14ac:dyDescent="0.15">
      <c r="A11" s="1" t="s">
        <v>23</v>
      </c>
      <c r="B11" s="7">
        <v>33.604336043360433</v>
      </c>
      <c r="C11">
        <v>17.906160229811679</v>
      </c>
      <c r="D11">
        <v>19.920494699646639</v>
      </c>
      <c r="E11">
        <v>49.093904448105427</v>
      </c>
      <c r="F11">
        <v>31.77004538577912</v>
      </c>
      <c r="G11">
        <v>13.43860779890429</v>
      </c>
      <c r="H11">
        <v>40.382197636409359</v>
      </c>
      <c r="I11">
        <v>10.289783889980351</v>
      </c>
      <c r="J11">
        <v>35.263500325309053</v>
      </c>
      <c r="K11">
        <v>30.845225027442371</v>
      </c>
      <c r="L11">
        <v>31.795673703414121</v>
      </c>
      <c r="M11">
        <v>42.125898497059467</v>
      </c>
      <c r="N11">
        <v>26.497774734679901</v>
      </c>
      <c r="O11">
        <v>26.905337140347029</v>
      </c>
    </row>
    <row r="12" spans="1:141" x14ac:dyDescent="0.15">
      <c r="A12" s="1" t="s">
        <v>24</v>
      </c>
      <c r="B12" s="7">
        <v>34.934007301319852</v>
      </c>
      <c r="C12">
        <v>14.07716371220021</v>
      </c>
      <c r="D12">
        <v>29.039576506175951</v>
      </c>
      <c r="E12">
        <v>49.691358024691347</v>
      </c>
      <c r="F12">
        <v>26.632984482136411</v>
      </c>
      <c r="G12">
        <v>13.350286077558801</v>
      </c>
      <c r="H12">
        <v>37.342864185358643</v>
      </c>
      <c r="I12">
        <v>7.8861788617886166</v>
      </c>
      <c r="J12">
        <v>31.826086956521738</v>
      </c>
      <c r="K12">
        <v>25.78635938959826</v>
      </c>
      <c r="L12">
        <v>25.107296137339059</v>
      </c>
      <c r="M12">
        <v>38.186876883839552</v>
      </c>
      <c r="N12">
        <v>26.676438255771341</v>
      </c>
      <c r="O12">
        <v>26.999300536255539</v>
      </c>
    </row>
    <row r="13" spans="1:141" x14ac:dyDescent="0.15">
      <c r="A13" s="1" t="s">
        <v>25</v>
      </c>
      <c r="B13" s="7">
        <v>26.275033377837119</v>
      </c>
      <c r="C13">
        <v>23.13000276014353</v>
      </c>
      <c r="D13">
        <v>27.956521739130441</v>
      </c>
      <c r="E13">
        <v>56.858924395947</v>
      </c>
      <c r="F13">
        <v>32.805970149253731</v>
      </c>
      <c r="G13">
        <v>20.448798988621991</v>
      </c>
      <c r="H13">
        <v>42.767787333854571</v>
      </c>
      <c r="I13">
        <v>11.88725490196078</v>
      </c>
      <c r="J13">
        <v>30.244338498212159</v>
      </c>
      <c r="K13">
        <v>22.059272838374579</v>
      </c>
      <c r="L13">
        <v>35.035294117647062</v>
      </c>
      <c r="M13">
        <v>44.002684113403788</v>
      </c>
      <c r="N13">
        <v>27.809652379345259</v>
      </c>
      <c r="O13">
        <v>38.289249146757683</v>
      </c>
    </row>
    <row r="14" spans="1:141" x14ac:dyDescent="0.15">
      <c r="A14" s="1" t="s">
        <v>26</v>
      </c>
      <c r="B14" s="7">
        <v>26.58719875615445</v>
      </c>
      <c r="C14">
        <v>19.233004067402671</v>
      </c>
      <c r="D14">
        <v>20.152671755725191</v>
      </c>
      <c r="E14">
        <v>48.627375695910921</v>
      </c>
      <c r="F14">
        <v>28.589460397601769</v>
      </c>
      <c r="G14">
        <v>17.59705298951544</v>
      </c>
      <c r="H14">
        <v>44.704570791527317</v>
      </c>
      <c r="I14">
        <v>22.828593389700231</v>
      </c>
      <c r="J14">
        <v>33.014484831921287</v>
      </c>
      <c r="K14">
        <v>22.350041084634348</v>
      </c>
      <c r="L14">
        <v>25.980493878398011</v>
      </c>
      <c r="M14">
        <v>46.725302340191618</v>
      </c>
      <c r="N14">
        <v>38.90577507598784</v>
      </c>
      <c r="O14">
        <v>37.786802030456847</v>
      </c>
    </row>
    <row r="15" spans="1:141" x14ac:dyDescent="0.15">
      <c r="A15" s="1" t="s">
        <v>27</v>
      </c>
      <c r="B15" s="7">
        <v>26.367025683512839</v>
      </c>
      <c r="C15">
        <v>16.018542364151429</v>
      </c>
      <c r="D15">
        <v>22.714989667779371</v>
      </c>
      <c r="E15">
        <v>43.341591824094152</v>
      </c>
      <c r="F15">
        <v>28.453796889295521</v>
      </c>
      <c r="G15">
        <v>14.22423068646439</v>
      </c>
      <c r="H15">
        <v>29.80787890549195</v>
      </c>
      <c r="I15">
        <v>20.882107023411368</v>
      </c>
      <c r="J15">
        <v>26.462513199577611</v>
      </c>
      <c r="K15">
        <v>21.046484466246209</v>
      </c>
      <c r="L15">
        <v>34.307760795370243</v>
      </c>
      <c r="M15">
        <v>33.429353305487538</v>
      </c>
      <c r="N15">
        <v>32.820997871837307</v>
      </c>
      <c r="O15">
        <v>34.315286624203821</v>
      </c>
    </row>
    <row r="16" spans="1:141" ht="14.25" thickBot="1" x14ac:dyDescent="0.2">
      <c r="A16" s="1" t="s">
        <v>28</v>
      </c>
      <c r="B16" s="8">
        <v>29.698818147159741</v>
      </c>
      <c r="C16" s="9">
        <v>14.804677780542431</v>
      </c>
      <c r="D16" s="9">
        <v>20.241537676475591</v>
      </c>
      <c r="E16" s="9">
        <v>41.122112211221122</v>
      </c>
      <c r="F16" s="9">
        <v>28.926839553025509</v>
      </c>
      <c r="G16" s="9">
        <v>15.572187349106709</v>
      </c>
      <c r="H16" s="9">
        <v>37.223309742508661</v>
      </c>
      <c r="I16" s="9">
        <v>6.6239316239316244</v>
      </c>
      <c r="J16" s="9">
        <v>22.79730380356283</v>
      </c>
      <c r="K16" s="9">
        <v>17.510293049164449</v>
      </c>
      <c r="L16" s="9">
        <v>20.492214967353089</v>
      </c>
      <c r="M16" s="9">
        <v>32.630736392742797</v>
      </c>
      <c r="N16" s="9">
        <v>29.41874258600237</v>
      </c>
      <c r="O16" s="9">
        <v>31.3321986693486</v>
      </c>
    </row>
    <row r="17" spans="1:141" x14ac:dyDescent="0.15">
      <c r="A17" s="1" t="s">
        <v>29</v>
      </c>
      <c r="B17" s="10">
        <v>49.380530973451329</v>
      </c>
      <c r="C17" s="11">
        <v>35.89108910891089</v>
      </c>
      <c r="D17" s="11">
        <v>33.386327503974563</v>
      </c>
      <c r="E17" s="11">
        <v>58.745644599303127</v>
      </c>
      <c r="F17" s="11">
        <v>17.8125</v>
      </c>
      <c r="G17" s="11">
        <v>37.5</v>
      </c>
      <c r="H17" s="11">
        <v>43.729096989966557</v>
      </c>
      <c r="I17" s="11">
        <v>28.249744114636641</v>
      </c>
      <c r="J17" s="11">
        <v>7.5877689694224228</v>
      </c>
      <c r="K17" s="11">
        <v>18.589743589743591</v>
      </c>
      <c r="L17" s="11">
        <v>34.123222748815166</v>
      </c>
      <c r="M17" s="11">
        <v>48.041389504804137</v>
      </c>
      <c r="N17" s="11">
        <v>43.554006968641112</v>
      </c>
      <c r="O17" s="11">
        <v>14.320388349514561</v>
      </c>
      <c r="P17">
        <f t="shared" ref="P17:AC17" si="26">B18</f>
        <v>63.082133784928033</v>
      </c>
      <c r="Q17">
        <f t="shared" si="26"/>
        <v>41.684901531728663</v>
      </c>
      <c r="R17">
        <f t="shared" si="26"/>
        <v>55.726872246696033</v>
      </c>
      <c r="S17">
        <f t="shared" si="26"/>
        <v>65.365239294710335</v>
      </c>
      <c r="T17">
        <f t="shared" si="26"/>
        <v>38.583815028901739</v>
      </c>
      <c r="U17">
        <f t="shared" si="26"/>
        <v>34.27734375</v>
      </c>
      <c r="V17">
        <f t="shared" si="26"/>
        <v>31.76930596285435</v>
      </c>
      <c r="W17">
        <f t="shared" si="26"/>
        <v>39.012345679012341</v>
      </c>
      <c r="X17">
        <f t="shared" si="26"/>
        <v>28.125</v>
      </c>
      <c r="Y17">
        <f t="shared" si="26"/>
        <v>35.202492211838013</v>
      </c>
      <c r="Z17">
        <f t="shared" si="26"/>
        <v>48.722986247544213</v>
      </c>
      <c r="AA17">
        <f t="shared" si="26"/>
        <v>36.176194939081533</v>
      </c>
      <c r="AB17">
        <f t="shared" si="26"/>
        <v>48.651960784313722</v>
      </c>
      <c r="AC17">
        <f t="shared" si="26"/>
        <v>21.771217712177119</v>
      </c>
      <c r="AD17">
        <f t="shared" ref="AD17:AQ17" si="27">B19</f>
        <v>66.08054452637549</v>
      </c>
      <c r="AE17">
        <f t="shared" si="27"/>
        <v>41.382765531062127</v>
      </c>
      <c r="AF17">
        <f t="shared" si="27"/>
        <v>48.388829215896877</v>
      </c>
      <c r="AG17">
        <f t="shared" si="27"/>
        <v>75.28393726338561</v>
      </c>
      <c r="AH17">
        <f t="shared" si="27"/>
        <v>35.660218671152229</v>
      </c>
      <c r="AI17">
        <f t="shared" si="27"/>
        <v>34.7005742411813</v>
      </c>
      <c r="AJ17">
        <f t="shared" si="27"/>
        <v>53.014553014553009</v>
      </c>
      <c r="AK17">
        <f t="shared" si="27"/>
        <v>29.76796830786644</v>
      </c>
      <c r="AL17">
        <f t="shared" si="27"/>
        <v>40.52325581395349</v>
      </c>
      <c r="AM17">
        <f t="shared" si="27"/>
        <v>37.724014336917563</v>
      </c>
      <c r="AN17">
        <f t="shared" si="27"/>
        <v>56.151202749140893</v>
      </c>
      <c r="AO17">
        <f t="shared" si="27"/>
        <v>55.613238157040882</v>
      </c>
      <c r="AP17">
        <f t="shared" si="27"/>
        <v>51.700680272108848</v>
      </c>
      <c r="AQ17">
        <f t="shared" si="27"/>
        <v>38.638638638638639</v>
      </c>
      <c r="AR17">
        <f t="shared" ref="AR17:BE17" si="28">B20</f>
        <v>76.256582096696974</v>
      </c>
      <c r="AS17">
        <f t="shared" si="28"/>
        <v>49.853372434017587</v>
      </c>
      <c r="AT17">
        <f t="shared" si="28"/>
        <v>55.656286953094202</v>
      </c>
      <c r="AU17">
        <f t="shared" si="28"/>
        <v>80</v>
      </c>
      <c r="AV17">
        <f t="shared" si="28"/>
        <v>49.555099247091043</v>
      </c>
      <c r="AW17">
        <f t="shared" si="28"/>
        <v>42.712550607287447</v>
      </c>
      <c r="AX17">
        <f t="shared" si="28"/>
        <v>63.932584269662918</v>
      </c>
      <c r="AY17">
        <f t="shared" si="28"/>
        <v>41.603224361845051</v>
      </c>
      <c r="AZ17">
        <f t="shared" si="28"/>
        <v>38.156484458735257</v>
      </c>
      <c r="BA17">
        <f t="shared" si="28"/>
        <v>44.369230769230782</v>
      </c>
      <c r="BB17">
        <f t="shared" si="28"/>
        <v>62.217194570135753</v>
      </c>
      <c r="BC17">
        <f t="shared" si="28"/>
        <v>53.683791318199923</v>
      </c>
      <c r="BD17">
        <f t="shared" si="28"/>
        <v>57.190265486725657</v>
      </c>
      <c r="BE17">
        <f t="shared" si="28"/>
        <v>34.300947867298582</v>
      </c>
      <c r="BF17">
        <f t="shared" ref="BF17:BS17" si="29">B21</f>
        <v>83.969465648854964</v>
      </c>
      <c r="BG17">
        <f t="shared" si="29"/>
        <v>64.190639759553463</v>
      </c>
      <c r="BH17">
        <f t="shared" si="29"/>
        <v>70.978001590246492</v>
      </c>
      <c r="BI17">
        <f t="shared" si="29"/>
        <v>91.072319201995015</v>
      </c>
      <c r="BJ17">
        <f t="shared" si="29"/>
        <v>43.40836012861736</v>
      </c>
      <c r="BK17">
        <f t="shared" si="29"/>
        <v>73.435897435897431</v>
      </c>
      <c r="BL17">
        <f t="shared" si="29"/>
        <v>83.768778576094064</v>
      </c>
      <c r="BM17">
        <f t="shared" si="29"/>
        <v>30.49095607235142</v>
      </c>
      <c r="BN17">
        <f t="shared" si="29"/>
        <v>43.874722838137473</v>
      </c>
      <c r="BO17">
        <f t="shared" si="29"/>
        <v>63.831127914303721</v>
      </c>
      <c r="BP17">
        <f t="shared" si="29"/>
        <v>68.016507608976013</v>
      </c>
      <c r="BQ17">
        <f t="shared" si="29"/>
        <v>65.806451612903231</v>
      </c>
      <c r="BR17">
        <f t="shared" si="29"/>
        <v>70.144011239901644</v>
      </c>
      <c r="BS17">
        <f t="shared" si="29"/>
        <v>50.676183320811418</v>
      </c>
    </row>
    <row r="18" spans="1:141" x14ac:dyDescent="0.15">
      <c r="A18" s="1" t="s">
        <v>30</v>
      </c>
      <c r="B18" s="7">
        <v>63.082133784928033</v>
      </c>
      <c r="C18">
        <v>41.684901531728663</v>
      </c>
      <c r="D18">
        <v>55.726872246696033</v>
      </c>
      <c r="E18">
        <v>65.365239294710335</v>
      </c>
      <c r="F18">
        <v>38.583815028901739</v>
      </c>
      <c r="G18">
        <v>34.27734375</v>
      </c>
      <c r="H18">
        <v>31.76930596285435</v>
      </c>
      <c r="I18">
        <v>39.012345679012341</v>
      </c>
      <c r="J18">
        <v>28.125</v>
      </c>
      <c r="K18">
        <v>35.202492211838013</v>
      </c>
      <c r="L18">
        <v>48.722986247544213</v>
      </c>
      <c r="M18">
        <v>36.176194939081533</v>
      </c>
      <c r="N18">
        <v>48.651960784313722</v>
      </c>
      <c r="O18">
        <v>21.771217712177119</v>
      </c>
    </row>
    <row r="19" spans="1:141" x14ac:dyDescent="0.15">
      <c r="A19" s="1" t="s">
        <v>31</v>
      </c>
      <c r="B19" s="7">
        <v>66.08054452637549</v>
      </c>
      <c r="C19">
        <v>41.382765531062127</v>
      </c>
      <c r="D19">
        <v>48.388829215896877</v>
      </c>
      <c r="E19">
        <v>75.28393726338561</v>
      </c>
      <c r="F19">
        <v>35.660218671152229</v>
      </c>
      <c r="G19">
        <v>34.7005742411813</v>
      </c>
      <c r="H19">
        <v>53.014553014553009</v>
      </c>
      <c r="I19">
        <v>29.76796830786644</v>
      </c>
      <c r="J19">
        <v>40.52325581395349</v>
      </c>
      <c r="K19">
        <v>37.724014336917563</v>
      </c>
      <c r="L19">
        <v>56.151202749140893</v>
      </c>
      <c r="M19">
        <v>55.613238157040882</v>
      </c>
      <c r="N19">
        <v>51.700680272108848</v>
      </c>
      <c r="O19">
        <v>38.638638638638639</v>
      </c>
    </row>
    <row r="20" spans="1:141" x14ac:dyDescent="0.15">
      <c r="A20" s="1" t="s">
        <v>32</v>
      </c>
      <c r="B20" s="7">
        <v>76.256582096696974</v>
      </c>
      <c r="C20">
        <v>49.853372434017587</v>
      </c>
      <c r="D20">
        <v>55.656286953094202</v>
      </c>
      <c r="E20">
        <v>80</v>
      </c>
      <c r="F20">
        <v>49.555099247091043</v>
      </c>
      <c r="G20">
        <v>42.712550607287447</v>
      </c>
      <c r="H20">
        <v>63.932584269662918</v>
      </c>
      <c r="I20">
        <v>41.603224361845051</v>
      </c>
      <c r="J20">
        <v>38.156484458735257</v>
      </c>
      <c r="K20">
        <v>44.369230769230782</v>
      </c>
      <c r="L20">
        <v>62.217194570135753</v>
      </c>
      <c r="M20">
        <v>53.683791318199923</v>
      </c>
      <c r="N20">
        <v>57.190265486725657</v>
      </c>
      <c r="O20">
        <v>34.300947867298582</v>
      </c>
    </row>
    <row r="21" spans="1:141" ht="14.25" thickBot="1" x14ac:dyDescent="0.2">
      <c r="A21" s="1" t="s">
        <v>33</v>
      </c>
      <c r="B21" s="8">
        <v>83.969465648854964</v>
      </c>
      <c r="C21" s="9">
        <v>64.190639759553463</v>
      </c>
      <c r="D21" s="9">
        <v>70.978001590246492</v>
      </c>
      <c r="E21" s="9">
        <v>91.072319201995015</v>
      </c>
      <c r="F21" s="9">
        <v>43.40836012861736</v>
      </c>
      <c r="G21" s="9">
        <v>73.435897435897431</v>
      </c>
      <c r="H21" s="9">
        <v>83.768778576094064</v>
      </c>
      <c r="I21" s="9">
        <v>30.49095607235142</v>
      </c>
      <c r="J21" s="9">
        <v>43.874722838137473</v>
      </c>
      <c r="K21" s="9">
        <v>63.831127914303721</v>
      </c>
      <c r="L21" s="9">
        <v>68.016507608976013</v>
      </c>
      <c r="M21" s="9">
        <v>65.806451612903231</v>
      </c>
      <c r="N21" s="9">
        <v>70.144011239901644</v>
      </c>
      <c r="O21" s="9">
        <v>50.676183320811418</v>
      </c>
    </row>
    <row r="22" spans="1:141" x14ac:dyDescent="0.15">
      <c r="A22" s="1" t="s">
        <v>34</v>
      </c>
      <c r="B22">
        <v>54.147982062780272</v>
      </c>
      <c r="C22">
        <v>59.003831417624518</v>
      </c>
      <c r="D22">
        <v>59.035833977829327</v>
      </c>
      <c r="E22">
        <v>69.418331374853111</v>
      </c>
      <c r="F22">
        <v>52.847754654983568</v>
      </c>
      <c r="G22">
        <v>54.248366013071887</v>
      </c>
      <c r="H22">
        <v>60.087025316455701</v>
      </c>
      <c r="I22">
        <v>18.548148148148151</v>
      </c>
      <c r="J22">
        <v>61.495535714285708</v>
      </c>
      <c r="K22">
        <v>55.000000000000007</v>
      </c>
      <c r="L22">
        <v>47.211638378940073</v>
      </c>
      <c r="M22">
        <v>42.984575357740198</v>
      </c>
      <c r="N22">
        <v>63.644605621033548</v>
      </c>
      <c r="O22">
        <v>62.295521587556991</v>
      </c>
      <c r="P22">
        <f t="shared" ref="P22" si="30">B23</f>
        <v>59.211986681465042</v>
      </c>
      <c r="Q22">
        <f t="shared" ref="Q22" si="31">C23</f>
        <v>55.76800509878904</v>
      </c>
      <c r="R22">
        <f t="shared" ref="R22" si="32">D23</f>
        <v>56.703296703296701</v>
      </c>
      <c r="S22">
        <f t="shared" ref="S22" si="33">E23</f>
        <v>55.653054336820787</v>
      </c>
      <c r="T22">
        <f t="shared" ref="T22" si="34">F23</f>
        <v>49.44852941176471</v>
      </c>
      <c r="U22">
        <f t="shared" ref="U22" si="35">G23</f>
        <v>56.709956709956707</v>
      </c>
      <c r="V22">
        <f t="shared" ref="V22" si="36">H23</f>
        <v>69.563058589870906</v>
      </c>
      <c r="W22">
        <f t="shared" ref="W22" si="37">I23</f>
        <v>32.039871840512639</v>
      </c>
      <c r="X22">
        <f t="shared" ref="X22" si="38">J23</f>
        <v>68.511685116851169</v>
      </c>
      <c r="Y22">
        <f t="shared" ref="Y22" si="39">K23</f>
        <v>56.346927053417573</v>
      </c>
      <c r="Z22">
        <f t="shared" ref="Z22" si="40">L23</f>
        <v>44.231521314039888</v>
      </c>
      <c r="AA22">
        <f t="shared" ref="AA22" si="41">M23</f>
        <v>34.874941009910337</v>
      </c>
      <c r="AB22">
        <f t="shared" ref="AB22" si="42">N23</f>
        <v>59.856115107913674</v>
      </c>
      <c r="AC22">
        <f t="shared" ref="AC22" si="43">O23</f>
        <v>64.549384768872628</v>
      </c>
      <c r="AD22">
        <f t="shared" ref="AD22:AQ22" si="44">B24</f>
        <v>63.631790744466798</v>
      </c>
      <c r="AE22">
        <f t="shared" si="44"/>
        <v>60.5543710021322</v>
      </c>
      <c r="AF22">
        <f t="shared" si="44"/>
        <v>51.515151515151523</v>
      </c>
      <c r="AG22">
        <f t="shared" si="44"/>
        <v>77.564102564102569</v>
      </c>
      <c r="AH22">
        <f t="shared" si="44"/>
        <v>66.475315729047068</v>
      </c>
      <c r="AI22">
        <f t="shared" si="44"/>
        <v>50.644883920894237</v>
      </c>
      <c r="AJ22">
        <f t="shared" si="44"/>
        <v>40.517241379310342</v>
      </c>
      <c r="AK22">
        <f t="shared" si="44"/>
        <v>30.585480093676811</v>
      </c>
      <c r="AL22">
        <f t="shared" si="44"/>
        <v>58.777487886693997</v>
      </c>
      <c r="AM22">
        <f t="shared" si="44"/>
        <v>43.535045711797999</v>
      </c>
      <c r="AN22">
        <f t="shared" si="44"/>
        <v>43.807543807543809</v>
      </c>
      <c r="AO22">
        <f t="shared" si="44"/>
        <v>25.47956630525438</v>
      </c>
      <c r="AP22">
        <f t="shared" si="44"/>
        <v>65.136145221569677</v>
      </c>
      <c r="AQ22">
        <f t="shared" si="44"/>
        <v>60.252913463922638</v>
      </c>
      <c r="AR22">
        <f t="shared" ref="AR22:BE22" si="45">B25</f>
        <v>55.291790306627099</v>
      </c>
      <c r="AS22">
        <f t="shared" si="45"/>
        <v>62.602880658436213</v>
      </c>
      <c r="AT22">
        <f t="shared" si="45"/>
        <v>40.954686959529568</v>
      </c>
      <c r="AU22">
        <f t="shared" si="45"/>
        <v>74.672209785737138</v>
      </c>
      <c r="AV22">
        <f t="shared" si="45"/>
        <v>52.189781021897808</v>
      </c>
      <c r="AW22">
        <f t="shared" si="45"/>
        <v>49.72527472527473</v>
      </c>
      <c r="AX22">
        <f t="shared" si="45"/>
        <v>42.577030812324928</v>
      </c>
      <c r="AY22">
        <f t="shared" si="45"/>
        <v>29.536231884057969</v>
      </c>
      <c r="AZ22">
        <f t="shared" si="45"/>
        <v>55.236051502145919</v>
      </c>
      <c r="BA22">
        <f t="shared" si="45"/>
        <v>38.928722058203292</v>
      </c>
      <c r="BB22">
        <f t="shared" si="45"/>
        <v>42.625081221572437</v>
      </c>
      <c r="BC22">
        <f t="shared" si="45"/>
        <v>42.222222222222221</v>
      </c>
      <c r="BD22">
        <f t="shared" si="45"/>
        <v>59.574468085106382</v>
      </c>
      <c r="BE22">
        <f t="shared" si="45"/>
        <v>63.19818542670825</v>
      </c>
      <c r="BF22">
        <f t="shared" ref="BF22:BS22" si="46">B26</f>
        <v>68.562329390354876</v>
      </c>
      <c r="BG22">
        <f t="shared" si="46"/>
        <v>56.781687734882127</v>
      </c>
      <c r="BH22">
        <f t="shared" si="46"/>
        <v>45.623784384551257</v>
      </c>
      <c r="BI22">
        <f t="shared" si="46"/>
        <v>79.850167915267377</v>
      </c>
      <c r="BJ22">
        <f t="shared" si="46"/>
        <v>53.867791842475377</v>
      </c>
      <c r="BK22">
        <f t="shared" si="46"/>
        <v>72.638655462184872</v>
      </c>
      <c r="BL22">
        <f t="shared" si="46"/>
        <v>61.768399899522727</v>
      </c>
      <c r="BM22">
        <f t="shared" si="46"/>
        <v>26.768574475648769</v>
      </c>
      <c r="BN22">
        <f t="shared" si="46"/>
        <v>65.224913494809684</v>
      </c>
      <c r="BO22">
        <f t="shared" si="46"/>
        <v>52.294246176256379</v>
      </c>
      <c r="BP22">
        <f t="shared" si="46"/>
        <v>44.624794166078573</v>
      </c>
      <c r="BQ22">
        <f t="shared" si="46"/>
        <v>31.671621312600049</v>
      </c>
      <c r="BR22">
        <f t="shared" si="46"/>
        <v>67.135549872122752</v>
      </c>
      <c r="BS22">
        <f t="shared" si="46"/>
        <v>53.07504741262531</v>
      </c>
      <c r="BT22">
        <f t="shared" ref="BT22:CG22" si="47">B27</f>
        <v>48.080438756855578</v>
      </c>
      <c r="BU22">
        <f t="shared" si="47"/>
        <v>57.639484978540757</v>
      </c>
      <c r="BV22">
        <f t="shared" si="47"/>
        <v>41.421036301582383</v>
      </c>
      <c r="BW22">
        <f t="shared" si="47"/>
        <v>71.375694016039475</v>
      </c>
      <c r="BX22">
        <f t="shared" si="47"/>
        <v>46.995244271508859</v>
      </c>
      <c r="BY22">
        <f t="shared" si="47"/>
        <v>59.157650695517773</v>
      </c>
      <c r="BZ22">
        <f t="shared" si="47"/>
        <v>63.522848034006373</v>
      </c>
      <c r="CA22">
        <f t="shared" si="47"/>
        <v>17.193523515805701</v>
      </c>
      <c r="CB22">
        <f t="shared" si="47"/>
        <v>76.156351791530938</v>
      </c>
      <c r="CC22">
        <f t="shared" si="47"/>
        <v>54.293009894669638</v>
      </c>
      <c r="CD22">
        <f t="shared" si="47"/>
        <v>29.303938568243751</v>
      </c>
      <c r="CE22">
        <f t="shared" si="47"/>
        <v>36.944763153581377</v>
      </c>
      <c r="CF22">
        <f t="shared" si="47"/>
        <v>67.285908473040323</v>
      </c>
      <c r="CG22">
        <f t="shared" si="47"/>
        <v>63.535079795242403</v>
      </c>
      <c r="CH22">
        <f t="shared" ref="CH22:CU22" si="48">B28</f>
        <v>49.19990446620492</v>
      </c>
      <c r="CI22">
        <f t="shared" si="48"/>
        <v>63.067418748321238</v>
      </c>
      <c r="CJ22">
        <f t="shared" si="48"/>
        <v>51.851851851851848</v>
      </c>
      <c r="CK22">
        <f t="shared" si="48"/>
        <v>81.975071907957826</v>
      </c>
      <c r="CL22">
        <f t="shared" si="48"/>
        <v>81.820987654320987</v>
      </c>
      <c r="CM22">
        <f t="shared" si="48"/>
        <v>61.001283697047491</v>
      </c>
      <c r="CN22">
        <f t="shared" si="48"/>
        <v>72.724853645556138</v>
      </c>
      <c r="CO22">
        <f t="shared" si="48"/>
        <v>31.79356482956355</v>
      </c>
      <c r="CP22">
        <f t="shared" si="48"/>
        <v>67.565139263252476</v>
      </c>
      <c r="CQ22">
        <f t="shared" si="48"/>
        <v>68.298109010011117</v>
      </c>
      <c r="CR22">
        <f t="shared" si="48"/>
        <v>37.593516209476313</v>
      </c>
      <c r="CS22">
        <f t="shared" si="48"/>
        <v>53.67102012001412</v>
      </c>
      <c r="CT22">
        <f t="shared" si="48"/>
        <v>63.949006818855622</v>
      </c>
      <c r="CU22">
        <f t="shared" si="48"/>
        <v>41.459792064502437</v>
      </c>
      <c r="CV22">
        <f t="shared" ref="CV22:DI22" si="49">B29</f>
        <v>45.122832369942188</v>
      </c>
      <c r="CW22">
        <f t="shared" si="49"/>
        <v>62.826086956521742</v>
      </c>
      <c r="CX22">
        <f t="shared" si="49"/>
        <v>37.988826815642447</v>
      </c>
      <c r="CY22">
        <f t="shared" si="49"/>
        <v>79.297269969666331</v>
      </c>
      <c r="CZ22">
        <f t="shared" si="49"/>
        <v>79.128738621586479</v>
      </c>
      <c r="DA22">
        <f t="shared" si="49"/>
        <v>66.531294792164346</v>
      </c>
      <c r="DB22">
        <f t="shared" si="49"/>
        <v>61.185789726356219</v>
      </c>
      <c r="DC22">
        <f t="shared" si="49"/>
        <v>14.54240536655486</v>
      </c>
      <c r="DD22">
        <f t="shared" si="49"/>
        <v>60.171847359110437</v>
      </c>
      <c r="DE22">
        <f t="shared" si="49"/>
        <v>65.130727413927005</v>
      </c>
      <c r="DF22">
        <f t="shared" si="49"/>
        <v>35.127330007876083</v>
      </c>
      <c r="DG22">
        <f t="shared" si="49"/>
        <v>41.981424148606813</v>
      </c>
      <c r="DH22">
        <f t="shared" si="49"/>
        <v>58.810068649885579</v>
      </c>
      <c r="DI22">
        <f t="shared" si="49"/>
        <v>39.717425431711142</v>
      </c>
      <c r="DJ22">
        <f t="shared" ref="DJ22:DW22" si="50">B30</f>
        <v>47.323671497584542</v>
      </c>
      <c r="DK22">
        <f t="shared" si="50"/>
        <v>63.474791439970979</v>
      </c>
      <c r="DL22">
        <f t="shared" si="50"/>
        <v>58.497480531378827</v>
      </c>
      <c r="DM22">
        <f t="shared" si="50"/>
        <v>87.337057728119177</v>
      </c>
      <c r="DN22">
        <f t="shared" si="50"/>
        <v>78.994816317331527</v>
      </c>
      <c r="DO22">
        <f t="shared" si="50"/>
        <v>50.367346938775512</v>
      </c>
      <c r="DP22">
        <f t="shared" si="50"/>
        <v>75.877040639110803</v>
      </c>
      <c r="DQ22">
        <f t="shared" si="50"/>
        <v>6.3755752609720506</v>
      </c>
      <c r="DR22">
        <f t="shared" si="50"/>
        <v>65.99303135888502</v>
      </c>
      <c r="DS22">
        <f t="shared" si="50"/>
        <v>59.069836997158667</v>
      </c>
      <c r="DT22">
        <f t="shared" si="50"/>
        <v>16.9503063308373</v>
      </c>
      <c r="DU22">
        <f t="shared" si="50"/>
        <v>28.93555043087753</v>
      </c>
      <c r="DV22">
        <f t="shared" si="50"/>
        <v>66.72182006204757</v>
      </c>
      <c r="DW22">
        <f t="shared" si="50"/>
        <v>53.695255474452551</v>
      </c>
      <c r="DX22">
        <f t="shared" ref="DX22:EK22" si="51">B31</f>
        <v>44.611005692599619</v>
      </c>
      <c r="DY22">
        <f t="shared" si="51"/>
        <v>68.824897156143805</v>
      </c>
      <c r="DZ22">
        <f t="shared" si="51"/>
        <v>47.695293546821929</v>
      </c>
      <c r="EA22">
        <f t="shared" si="51"/>
        <v>85.908124897825729</v>
      </c>
      <c r="EB22">
        <f t="shared" si="51"/>
        <v>78.881729370193312</v>
      </c>
      <c r="EC22">
        <f t="shared" si="51"/>
        <v>67.543723881752044</v>
      </c>
      <c r="ED22">
        <f t="shared" si="51"/>
        <v>83.507264170247595</v>
      </c>
      <c r="EE22">
        <f t="shared" si="51"/>
        <v>11.403715024688459</v>
      </c>
      <c r="EF22">
        <f t="shared" si="51"/>
        <v>63.542197317031757</v>
      </c>
      <c r="EG22">
        <f t="shared" si="51"/>
        <v>50.839002267573697</v>
      </c>
      <c r="EH22">
        <f t="shared" si="51"/>
        <v>11.09844165716458</v>
      </c>
      <c r="EI22">
        <f t="shared" si="51"/>
        <v>37.639393559704303</v>
      </c>
      <c r="EJ22">
        <f t="shared" si="51"/>
        <v>63.978088401964477</v>
      </c>
      <c r="EK22">
        <f t="shared" si="51"/>
        <v>45.778364116094991</v>
      </c>
    </row>
    <row r="23" spans="1:141" x14ac:dyDescent="0.15">
      <c r="A23" s="1" t="s">
        <v>35</v>
      </c>
      <c r="B23">
        <v>59.211986681465042</v>
      </c>
      <c r="C23">
        <v>55.76800509878904</v>
      </c>
      <c r="D23">
        <v>56.703296703296701</v>
      </c>
      <c r="E23">
        <v>55.653054336820787</v>
      </c>
      <c r="F23">
        <v>49.44852941176471</v>
      </c>
      <c r="G23">
        <v>56.709956709956707</v>
      </c>
      <c r="H23">
        <v>69.563058589870906</v>
      </c>
      <c r="I23">
        <v>32.039871840512639</v>
      </c>
      <c r="J23">
        <v>68.511685116851169</v>
      </c>
      <c r="K23">
        <v>56.346927053417573</v>
      </c>
      <c r="L23">
        <v>44.231521314039888</v>
      </c>
      <c r="M23">
        <v>34.874941009910337</v>
      </c>
      <c r="N23">
        <v>59.856115107913674</v>
      </c>
      <c r="O23">
        <v>64.549384768872628</v>
      </c>
    </row>
    <row r="24" spans="1:141" x14ac:dyDescent="0.15">
      <c r="A24" s="1" t="s">
        <v>36</v>
      </c>
      <c r="B24">
        <v>63.631790744466798</v>
      </c>
      <c r="C24">
        <v>60.5543710021322</v>
      </c>
      <c r="D24">
        <v>51.515151515151523</v>
      </c>
      <c r="E24">
        <v>77.564102564102569</v>
      </c>
      <c r="F24">
        <v>66.475315729047068</v>
      </c>
      <c r="G24">
        <v>50.644883920894237</v>
      </c>
      <c r="H24">
        <v>40.517241379310342</v>
      </c>
      <c r="I24">
        <v>30.585480093676811</v>
      </c>
      <c r="J24">
        <v>58.777487886693997</v>
      </c>
      <c r="K24">
        <v>43.535045711797999</v>
      </c>
      <c r="L24">
        <v>43.807543807543809</v>
      </c>
      <c r="M24">
        <v>25.47956630525438</v>
      </c>
      <c r="N24">
        <v>65.136145221569677</v>
      </c>
      <c r="O24">
        <v>60.252913463922638</v>
      </c>
    </row>
    <row r="25" spans="1:141" x14ac:dyDescent="0.15">
      <c r="A25" s="1" t="s">
        <v>37</v>
      </c>
      <c r="B25">
        <v>55.291790306627099</v>
      </c>
      <c r="C25">
        <v>62.602880658436213</v>
      </c>
      <c r="D25">
        <v>40.954686959529568</v>
      </c>
      <c r="E25">
        <v>74.672209785737138</v>
      </c>
      <c r="F25">
        <v>52.189781021897808</v>
      </c>
      <c r="G25">
        <v>49.72527472527473</v>
      </c>
      <c r="H25">
        <v>42.577030812324928</v>
      </c>
      <c r="I25">
        <v>29.536231884057969</v>
      </c>
      <c r="J25">
        <v>55.236051502145919</v>
      </c>
      <c r="K25">
        <v>38.928722058203292</v>
      </c>
      <c r="L25">
        <v>42.625081221572437</v>
      </c>
      <c r="M25">
        <v>42.222222222222221</v>
      </c>
      <c r="N25">
        <v>59.574468085106382</v>
      </c>
      <c r="O25">
        <v>63.19818542670825</v>
      </c>
    </row>
    <row r="26" spans="1:141" x14ac:dyDescent="0.15">
      <c r="A26" s="1" t="s">
        <v>38</v>
      </c>
      <c r="B26">
        <v>68.562329390354876</v>
      </c>
      <c r="C26">
        <v>56.781687734882127</v>
      </c>
      <c r="D26">
        <v>45.623784384551257</v>
      </c>
      <c r="E26">
        <v>79.850167915267377</v>
      </c>
      <c r="F26">
        <v>53.867791842475377</v>
      </c>
      <c r="G26">
        <v>72.638655462184872</v>
      </c>
      <c r="H26">
        <v>61.768399899522727</v>
      </c>
      <c r="I26">
        <v>26.768574475648769</v>
      </c>
      <c r="J26">
        <v>65.224913494809684</v>
      </c>
      <c r="K26">
        <v>52.294246176256379</v>
      </c>
      <c r="L26">
        <v>44.624794166078573</v>
      </c>
      <c r="M26">
        <v>31.671621312600049</v>
      </c>
      <c r="N26">
        <v>67.135549872122752</v>
      </c>
      <c r="O26">
        <v>53.07504741262531</v>
      </c>
    </row>
    <row r="27" spans="1:141" x14ac:dyDescent="0.15">
      <c r="A27" s="1" t="s">
        <v>39</v>
      </c>
      <c r="B27">
        <v>48.080438756855578</v>
      </c>
      <c r="C27">
        <v>57.639484978540757</v>
      </c>
      <c r="D27">
        <v>41.421036301582383</v>
      </c>
      <c r="E27">
        <v>71.375694016039475</v>
      </c>
      <c r="F27">
        <v>46.995244271508859</v>
      </c>
      <c r="G27">
        <v>59.157650695517773</v>
      </c>
      <c r="H27">
        <v>63.522848034006373</v>
      </c>
      <c r="I27">
        <v>17.193523515805701</v>
      </c>
      <c r="J27">
        <v>76.156351791530938</v>
      </c>
      <c r="K27">
        <v>54.293009894669638</v>
      </c>
      <c r="L27">
        <v>29.303938568243751</v>
      </c>
      <c r="M27">
        <v>36.944763153581377</v>
      </c>
      <c r="N27">
        <v>67.285908473040323</v>
      </c>
      <c r="O27">
        <v>63.535079795242403</v>
      </c>
    </row>
    <row r="28" spans="1:141" x14ac:dyDescent="0.15">
      <c r="A28" s="1" t="s">
        <v>40</v>
      </c>
      <c r="B28">
        <v>49.19990446620492</v>
      </c>
      <c r="C28">
        <v>63.067418748321238</v>
      </c>
      <c r="D28">
        <v>51.851851851851848</v>
      </c>
      <c r="E28">
        <v>81.975071907957826</v>
      </c>
      <c r="F28">
        <v>81.820987654320987</v>
      </c>
      <c r="G28">
        <v>61.001283697047491</v>
      </c>
      <c r="H28">
        <v>72.724853645556138</v>
      </c>
      <c r="I28">
        <v>31.79356482956355</v>
      </c>
      <c r="J28">
        <v>67.565139263252476</v>
      </c>
      <c r="K28">
        <v>68.298109010011117</v>
      </c>
      <c r="L28">
        <v>37.593516209476313</v>
      </c>
      <c r="M28">
        <v>53.67102012001412</v>
      </c>
      <c r="N28">
        <v>63.949006818855622</v>
      </c>
      <c r="O28">
        <v>41.459792064502437</v>
      </c>
    </row>
    <row r="29" spans="1:141" x14ac:dyDescent="0.15">
      <c r="A29" s="1" t="s">
        <v>41</v>
      </c>
      <c r="B29">
        <v>45.122832369942188</v>
      </c>
      <c r="C29">
        <v>62.826086956521742</v>
      </c>
      <c r="D29">
        <v>37.988826815642447</v>
      </c>
      <c r="E29">
        <v>79.297269969666331</v>
      </c>
      <c r="F29">
        <v>79.128738621586479</v>
      </c>
      <c r="G29">
        <v>66.531294792164346</v>
      </c>
      <c r="H29">
        <v>61.185789726356219</v>
      </c>
      <c r="I29">
        <v>14.54240536655486</v>
      </c>
      <c r="J29">
        <v>60.171847359110437</v>
      </c>
      <c r="K29">
        <v>65.130727413927005</v>
      </c>
      <c r="L29">
        <v>35.127330007876083</v>
      </c>
      <c r="M29">
        <v>41.981424148606813</v>
      </c>
      <c r="N29">
        <v>58.810068649885579</v>
      </c>
      <c r="O29">
        <v>39.717425431711142</v>
      </c>
    </row>
    <row r="30" spans="1:141" x14ac:dyDescent="0.15">
      <c r="A30" s="1" t="s">
        <v>42</v>
      </c>
      <c r="B30">
        <v>47.323671497584542</v>
      </c>
      <c r="C30">
        <v>63.474791439970979</v>
      </c>
      <c r="D30">
        <v>58.497480531378827</v>
      </c>
      <c r="E30">
        <v>87.337057728119177</v>
      </c>
      <c r="F30">
        <v>78.994816317331527</v>
      </c>
      <c r="G30">
        <v>50.367346938775512</v>
      </c>
      <c r="H30">
        <v>75.877040639110803</v>
      </c>
      <c r="I30">
        <v>6.3755752609720506</v>
      </c>
      <c r="J30">
        <v>65.99303135888502</v>
      </c>
      <c r="K30">
        <v>59.069836997158667</v>
      </c>
      <c r="L30">
        <v>16.9503063308373</v>
      </c>
      <c r="M30">
        <v>28.93555043087753</v>
      </c>
      <c r="N30">
        <v>66.72182006204757</v>
      </c>
      <c r="O30">
        <v>53.695255474452551</v>
      </c>
      <c r="P30" t="s">
        <v>86</v>
      </c>
      <c r="T30" t="s">
        <v>65</v>
      </c>
      <c r="V30" t="s">
        <v>66</v>
      </c>
    </row>
    <row r="31" spans="1:141" x14ac:dyDescent="0.15">
      <c r="A31" s="1" t="s">
        <v>43</v>
      </c>
      <c r="B31">
        <v>44.611005692599619</v>
      </c>
      <c r="C31">
        <v>68.824897156143805</v>
      </c>
      <c r="D31">
        <v>47.695293546821929</v>
      </c>
      <c r="E31">
        <v>85.908124897825729</v>
      </c>
      <c r="F31">
        <v>78.881729370193312</v>
      </c>
      <c r="G31">
        <v>67.543723881752044</v>
      </c>
      <c r="H31">
        <v>83.507264170247595</v>
      </c>
      <c r="I31">
        <v>11.403715024688459</v>
      </c>
      <c r="J31">
        <v>63.542197317031757</v>
      </c>
      <c r="K31">
        <v>50.839002267573697</v>
      </c>
      <c r="L31">
        <v>11.09844165716458</v>
      </c>
      <c r="M31">
        <v>37.639393559704303</v>
      </c>
      <c r="N31">
        <v>63.978088401964477</v>
      </c>
      <c r="O31">
        <v>45.778364116094991</v>
      </c>
      <c r="Q31" t="s">
        <v>67</v>
      </c>
      <c r="R31" t="s">
        <v>68</v>
      </c>
      <c r="T31" t="s">
        <v>69</v>
      </c>
      <c r="U31" t="s">
        <v>70</v>
      </c>
      <c r="V31" t="s">
        <v>69</v>
      </c>
      <c r="W31" t="s">
        <v>70</v>
      </c>
    </row>
    <row r="32" spans="1:141" x14ac:dyDescent="0.15">
      <c r="Q32">
        <f>CORREL(B2:O16,B35:O49)</f>
        <v>-0.37038735896430619</v>
      </c>
      <c r="R32">
        <f>CORREL(B2:O16,B71:O85)</f>
        <v>-0.38707869405707851</v>
      </c>
      <c r="T32">
        <f>Q32*SQRT(68)/SQRT(1-Q32^2)</f>
        <v>-3.2881545422991851</v>
      </c>
      <c r="U32">
        <f>TDIST(ABS(T32),68,2)</f>
        <v>1.5986672479292381E-3</v>
      </c>
      <c r="V32">
        <f>R32*SQRT(68)/SQRT(1-R32^2)</f>
        <v>-3.461790756173333</v>
      </c>
      <c r="W32">
        <f>TDIST(ABS(V32),68,2)</f>
        <v>9.3204368762056771E-4</v>
      </c>
    </row>
    <row r="33" spans="1:32" x14ac:dyDescent="0.15">
      <c r="A33" s="2" t="s">
        <v>44</v>
      </c>
      <c r="Q33" t="s">
        <v>71</v>
      </c>
      <c r="R33" t="s">
        <v>72</v>
      </c>
      <c r="T33" t="s">
        <v>73</v>
      </c>
      <c r="V33" t="s">
        <v>74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1.0248072152566375E-2</v>
      </c>
      <c r="R34">
        <f>CORREL(B17:O31,B86:O100)</f>
        <v>3.0036303917423748E-3</v>
      </c>
      <c r="T34" t="s">
        <v>69</v>
      </c>
      <c r="U34" t="s">
        <v>70</v>
      </c>
      <c r="V34" t="s">
        <v>69</v>
      </c>
      <c r="W34" t="s">
        <v>70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8.451220586646313E-2</v>
      </c>
      <c r="U35">
        <f>TDIST(ABS(T35),68,2)</f>
        <v>0.93289751942564125</v>
      </c>
      <c r="V35">
        <f>R34*SQRT(68)/SQRT(1-R34^2)</f>
        <v>2.4768682460184682E-2</v>
      </c>
      <c r="W35">
        <f>TDIST(ABS(V35),68,2)</f>
        <v>0.98031201377574684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85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75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4"/>
      <c r="AA38" s="14" t="s">
        <v>90</v>
      </c>
      <c r="AB38" s="14" t="s">
        <v>91</v>
      </c>
      <c r="AD38" s="14"/>
      <c r="AE38" s="14" t="s">
        <v>90</v>
      </c>
      <c r="AF38" s="14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76</v>
      </c>
      <c r="R39" s="12">
        <f>CORREL(B2:O6,B35:O39)</f>
        <v>8.1282275081985225E-2</v>
      </c>
      <c r="S39" s="12">
        <f>CORREL(B7:O16,B40:O49)</f>
        <v>-0.32997667801879654</v>
      </c>
      <c r="T39" s="12">
        <f>CORREL(B2:O6,B71:O75)</f>
        <v>0.13791857817315942</v>
      </c>
      <c r="U39" s="12">
        <f>CORREL(B7:O16,B76:O85)</f>
        <v>-0.34471215633567609</v>
      </c>
      <c r="Z39" t="s">
        <v>92</v>
      </c>
      <c r="AA39">
        <v>21.364999562636847</v>
      </c>
      <c r="AB39">
        <v>27.974565337761813</v>
      </c>
      <c r="AD39" t="s">
        <v>92</v>
      </c>
      <c r="AE39">
        <v>48.240638867470139</v>
      </c>
      <c r="AF39">
        <v>54.131714893953848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77</v>
      </c>
      <c r="R40" s="12">
        <f>CORREL(B17:O21,B50:O54)</f>
        <v>-0.5270183198245455</v>
      </c>
      <c r="S40" s="12">
        <f>CORREL(B22:O31,B55:O64)</f>
        <v>0.36221998684257789</v>
      </c>
      <c r="T40" s="12">
        <f>CORREL(B17:O21,B86:O90)</f>
        <v>-0.39678618387948256</v>
      </c>
      <c r="U40" s="12">
        <f>CORREL(B22:O31,B91:O100)</f>
        <v>0.30538742012473269</v>
      </c>
      <c r="Z40" t="s">
        <v>93</v>
      </c>
      <c r="AA40">
        <v>27.384713985248695</v>
      </c>
      <c r="AB40">
        <v>106.46319267729116</v>
      </c>
      <c r="AD40" t="s">
        <v>93</v>
      </c>
      <c r="AE40">
        <v>305.46291970255857</v>
      </c>
      <c r="AF40">
        <v>267.17218706787565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78</v>
      </c>
      <c r="S42" t="s">
        <v>87</v>
      </c>
      <c r="U42" t="s">
        <v>79</v>
      </c>
      <c r="W42" t="s">
        <v>80</v>
      </c>
      <c r="Z42" t="s">
        <v>95</v>
      </c>
      <c r="AA42">
        <v>80.230428111180927</v>
      </c>
      <c r="AD42" t="s">
        <v>95</v>
      </c>
      <c r="AE42">
        <v>279.87440125918874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69</v>
      </c>
      <c r="R43" t="s">
        <v>70</v>
      </c>
      <c r="S43" t="s">
        <v>69</v>
      </c>
      <c r="T43" t="s">
        <v>70</v>
      </c>
      <c r="U43" t="s">
        <v>69</v>
      </c>
      <c r="V43" t="s">
        <v>70</v>
      </c>
      <c r="W43" t="s">
        <v>69</v>
      </c>
      <c r="X43" t="s">
        <v>70</v>
      </c>
      <c r="Z43" t="s">
        <v>96</v>
      </c>
      <c r="AA43">
        <v>0</v>
      </c>
      <c r="AD43" t="s">
        <v>96</v>
      </c>
      <c r="AE43">
        <v>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0.67249601889815769</v>
      </c>
      <c r="R44">
        <f>TDIST(ABS(Q44),68,2)</f>
        <v>0.50354679743993813</v>
      </c>
      <c r="S44">
        <f>T39*SQRT(138)/SQRT(T39^2)</f>
        <v>11.74734012447073</v>
      </c>
      <c r="T44">
        <f>TDIST(ABS(S44),138,2)</f>
        <v>1.6129081532651016E-22</v>
      </c>
      <c r="U44">
        <f>T39*SQRT(68)/SQRT(1-T39^2)</f>
        <v>1.1482791804389463</v>
      </c>
      <c r="V44">
        <f>TDIST(ABS(U44),68,2)</f>
        <v>0.25487680777756044</v>
      </c>
      <c r="W44">
        <f>U39*SQRT(138)/SQRT(U39^2)</f>
        <v>-11.747340124470728</v>
      </c>
      <c r="X44">
        <f>TDIST(ABS(W44),138,2)</f>
        <v>1.6129081532651247E-22</v>
      </c>
      <c r="Z44" t="s">
        <v>97</v>
      </c>
      <c r="AA44">
        <v>208</v>
      </c>
      <c r="AD44" t="s">
        <v>97</v>
      </c>
      <c r="AE44">
        <v>208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81</v>
      </c>
      <c r="S45" t="s">
        <v>82</v>
      </c>
      <c r="U45" t="s">
        <v>83</v>
      </c>
      <c r="W45" t="s">
        <v>84</v>
      </c>
      <c r="Z45" t="s">
        <v>98</v>
      </c>
      <c r="AA45">
        <v>-5.0408847063978799</v>
      </c>
      <c r="AD45" t="s">
        <v>98</v>
      </c>
      <c r="AE45">
        <v>-2.405561304948268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69</v>
      </c>
      <c r="R46" t="s">
        <v>70</v>
      </c>
      <c r="S46" t="s">
        <v>69</v>
      </c>
      <c r="T46" t="s">
        <v>70</v>
      </c>
      <c r="U46" t="s">
        <v>69</v>
      </c>
      <c r="V46" t="s">
        <v>70</v>
      </c>
      <c r="W46" t="s">
        <v>69</v>
      </c>
      <c r="X46" t="s">
        <v>70</v>
      </c>
      <c r="Z46" t="s">
        <v>99</v>
      </c>
      <c r="AA46">
        <v>5.0284093663528077E-7</v>
      </c>
      <c r="AD46" t="s">
        <v>99</v>
      </c>
      <c r="AE46">
        <v>8.51141004108074E-3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-5.1137075214168428</v>
      </c>
      <c r="R47">
        <f>TDIST(ABS(Q47),68,2)</f>
        <v>2.7719603099321248E-6</v>
      </c>
      <c r="S47">
        <f>S40*SQRT(138)/SQRT(1-S40^2)</f>
        <v>4.5651271379172966</v>
      </c>
      <c r="T47">
        <f>TDIST(ABS(S47),138,2)</f>
        <v>1.0940221167675293E-5</v>
      </c>
      <c r="U47">
        <f>T40*SQRT(68)/SQRT(1-T40^2)</f>
        <v>-3.5645966331565031</v>
      </c>
      <c r="V47">
        <f>TDIST(ABS(U47),68,2)</f>
        <v>6.7207292090393721E-4</v>
      </c>
      <c r="W47">
        <f>U40*SQRT(138)/SQRT(1-U40^2)</f>
        <v>3.7674686970716595</v>
      </c>
      <c r="X47">
        <f>TDIST(ABS(W47),138,2)</f>
        <v>2.4345741649540846E-4</v>
      </c>
      <c r="Z47" t="s">
        <v>100</v>
      </c>
      <c r="AA47">
        <v>1.6522123760661407</v>
      </c>
      <c r="AD47" t="s">
        <v>100</v>
      </c>
      <c r="AE47">
        <v>1.6522123760661407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1.0056818732705615E-6</v>
      </c>
      <c r="AD48" t="s">
        <v>101</v>
      </c>
      <c r="AE48">
        <v>1.702282008216148E-2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102</v>
      </c>
      <c r="AA49" s="13">
        <v>1.9714346585202402</v>
      </c>
      <c r="AB49" s="13"/>
      <c r="AD49" s="13" t="s">
        <v>102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52">CORREL(B2:B16,B35:B49)</f>
        <v>-0.40888343230700602</v>
      </c>
      <c r="C65">
        <f t="shared" si="52"/>
        <v>0.34050608925990722</v>
      </c>
      <c r="D65">
        <f t="shared" si="52"/>
        <v>3.8859124449469117E-2</v>
      </c>
      <c r="E65">
        <f t="shared" si="52"/>
        <v>-0.79009436195241445</v>
      </c>
      <c r="F65">
        <f t="shared" si="52"/>
        <v>-0.43875179693820621</v>
      </c>
      <c r="G65">
        <f t="shared" si="52"/>
        <v>0.40594362192967054</v>
      </c>
      <c r="H65">
        <f t="shared" si="52"/>
        <v>-0.74713461580374529</v>
      </c>
      <c r="I65">
        <f t="shared" si="52"/>
        <v>0.15610217542601454</v>
      </c>
      <c r="J65">
        <f t="shared" si="52"/>
        <v>6.768719602754783E-2</v>
      </c>
      <c r="K65">
        <f t="shared" si="52"/>
        <v>-0.23293943522245469</v>
      </c>
      <c r="L65">
        <f t="shared" si="52"/>
        <v>-0.10154477812742964</v>
      </c>
      <c r="M65">
        <f t="shared" si="52"/>
        <v>-0.75868606799890848</v>
      </c>
      <c r="N65">
        <f t="shared" si="52"/>
        <v>-0.61253255417058283</v>
      </c>
      <c r="O65">
        <f t="shared" si="52"/>
        <v>-0.57229537627377725</v>
      </c>
    </row>
    <row r="66" spans="1:15" x14ac:dyDescent="0.15">
      <c r="A66" s="2" t="s">
        <v>46</v>
      </c>
      <c r="B66">
        <f t="shared" ref="B66:O66" si="53">CORREL(B17:B31,B50:B64)</f>
        <v>0.22126905053859058</v>
      </c>
      <c r="C66">
        <f t="shared" si="53"/>
        <v>-0.77224451451212006</v>
      </c>
      <c r="D66">
        <f t="shared" si="53"/>
        <v>-0.61994794652320528</v>
      </c>
      <c r="E66">
        <f t="shared" si="53"/>
        <v>-0.61365136462928471</v>
      </c>
      <c r="F66">
        <f t="shared" si="53"/>
        <v>-0.77293376868753261</v>
      </c>
      <c r="G66">
        <f t="shared" si="53"/>
        <v>-0.48761415241121397</v>
      </c>
      <c r="H66">
        <f t="shared" si="53"/>
        <v>-0.54690581961669926</v>
      </c>
      <c r="I66">
        <f t="shared" si="53"/>
        <v>0.68020231739375425</v>
      </c>
      <c r="J66">
        <f t="shared" si="53"/>
        <v>0.29110254090630105</v>
      </c>
      <c r="K66">
        <f t="shared" si="53"/>
        <v>-0.64465852992354988</v>
      </c>
      <c r="L66">
        <f t="shared" si="53"/>
        <v>0.41340351955639726</v>
      </c>
      <c r="M66">
        <f t="shared" si="53"/>
        <v>0.48981563830269287</v>
      </c>
      <c r="N66">
        <f t="shared" si="53"/>
        <v>-0.64013075310188339</v>
      </c>
      <c r="O66">
        <f t="shared" si="53"/>
        <v>-0.41092904929179397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54">CORREL(B2:B16,B71:B85)</f>
        <v>-4.6659257254112928E-2</v>
      </c>
      <c r="C101">
        <f t="shared" si="54"/>
        <v>0.34033324756164851</v>
      </c>
      <c r="D101">
        <f t="shared" si="54"/>
        <v>0.19881321219305426</v>
      </c>
      <c r="E101">
        <f t="shared" si="54"/>
        <v>-0.82218631390524022</v>
      </c>
      <c r="F101">
        <f t="shared" si="54"/>
        <v>-0.56551087032522473</v>
      </c>
      <c r="G101">
        <f t="shared" si="54"/>
        <v>0.2423593624646945</v>
      </c>
      <c r="H101">
        <f t="shared" si="54"/>
        <v>-0.84922333319619547</v>
      </c>
      <c r="I101">
        <f t="shared" si="54"/>
        <v>-8.1684884218246254E-2</v>
      </c>
      <c r="J101">
        <f t="shared" si="54"/>
        <v>8.5317664379652894E-2</v>
      </c>
      <c r="K101">
        <f t="shared" si="54"/>
        <v>-0.29002892719809109</v>
      </c>
      <c r="L101">
        <f t="shared" si="54"/>
        <v>-0.23354515227986444</v>
      </c>
      <c r="M101">
        <f t="shared" si="54"/>
        <v>-0.8363348487194926</v>
      </c>
      <c r="N101">
        <f t="shared" si="54"/>
        <v>-0.72979588108165705</v>
      </c>
      <c r="O101">
        <f t="shared" si="54"/>
        <v>-0.56079529540552442</v>
      </c>
    </row>
    <row r="102" spans="1:15" x14ac:dyDescent="0.15">
      <c r="A102" s="4" t="s">
        <v>46</v>
      </c>
      <c r="B102">
        <f t="shared" ref="B102:O102" si="55">CORREL(B50:B64,B86:B100)</f>
        <v>0.49076285018167559</v>
      </c>
      <c r="C102">
        <f t="shared" si="55"/>
        <v>0.93039497166541207</v>
      </c>
      <c r="D102">
        <f t="shared" si="55"/>
        <v>0.21283800174212827</v>
      </c>
      <c r="E102">
        <f t="shared" si="55"/>
        <v>0.60779881578965012</v>
      </c>
      <c r="F102">
        <f t="shared" si="55"/>
        <v>0.85403809305722755</v>
      </c>
      <c r="G102">
        <f t="shared" si="55"/>
        <v>0.81314037270029305</v>
      </c>
      <c r="H102">
        <f t="shared" si="55"/>
        <v>0.8835086722015526</v>
      </c>
      <c r="I102">
        <f t="shared" si="55"/>
        <v>0.70528727206928143</v>
      </c>
      <c r="J102">
        <f t="shared" si="55"/>
        <v>0.22876147129340274</v>
      </c>
      <c r="K102">
        <f t="shared" si="55"/>
        <v>0.66719860802097231</v>
      </c>
      <c r="L102">
        <f t="shared" si="55"/>
        <v>0.83676119973999574</v>
      </c>
      <c r="M102">
        <f t="shared" si="55"/>
        <v>0.70241057693068665</v>
      </c>
      <c r="N102">
        <f t="shared" si="55"/>
        <v>0.81954603988674635</v>
      </c>
      <c r="O102">
        <f t="shared" si="55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2023-02-01T09:38:43Z</dcterms:created>
  <dcterms:modified xsi:type="dcterms:W3CDTF">2023-02-03T09:36:32Z</dcterms:modified>
</cp:coreProperties>
</file>