
<file path=[Content_Types].xml><?xml version="1.0" encoding="utf-8"?>
<Types xmlns="http://schemas.openxmlformats.org/package/2006/content-types">
  <Override PartName="/xl/chartsheets/sheet1.xml" ContentType="application/vnd.openxmlformats-officedocument.spreadsheetml.chart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heets/sheet3.xml" ContentType="application/vnd.openxmlformats-officedocument.spreadsheetml.chartshee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320" windowHeight="14500" tabRatio="500" activeTab="2"/>
  </bookViews>
  <sheets>
    <sheet name="data" sheetId="1" r:id="rId1"/>
    <sheet name="figure 6" sheetId="4" r:id="rId2"/>
    <sheet name="figure 7" sheetId="5" r:id="rId3"/>
    <sheet name="figure 9" sheetId="6" r:id="rId4"/>
  </sheets>
  <definedNames>
    <definedName name="price_A">data!$C$1</definedName>
    <definedName name="price_B">data!$E$1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1"/>
  <c r="L36"/>
  <c r="L35"/>
  <c r="L34"/>
  <c r="L33"/>
  <c r="L32"/>
  <c r="L31"/>
  <c r="L30"/>
  <c r="J37"/>
  <c r="J36"/>
  <c r="J35"/>
  <c r="J34"/>
  <c r="J33"/>
  <c r="J32"/>
  <c r="J31"/>
  <c r="J30"/>
  <c r="K37"/>
  <c r="M37"/>
  <c r="O37"/>
  <c r="N37"/>
  <c r="C37"/>
  <c r="E37"/>
  <c r="G37"/>
  <c r="F37"/>
  <c r="K36"/>
  <c r="M36"/>
  <c r="O36"/>
  <c r="N36"/>
  <c r="C36"/>
  <c r="E36"/>
  <c r="G36"/>
  <c r="F36"/>
  <c r="K35"/>
  <c r="M35"/>
  <c r="O35"/>
  <c r="N35"/>
  <c r="C35"/>
  <c r="E35"/>
  <c r="G35"/>
  <c r="F35"/>
  <c r="K34"/>
  <c r="M34"/>
  <c r="O34"/>
  <c r="N34"/>
  <c r="C34"/>
  <c r="E34"/>
  <c r="G34"/>
  <c r="F34"/>
  <c r="K33"/>
  <c r="M33"/>
  <c r="O33"/>
  <c r="N33"/>
  <c r="C33"/>
  <c r="E33"/>
  <c r="G33"/>
  <c r="F33"/>
  <c r="K32"/>
  <c r="M32"/>
  <c r="O32"/>
  <c r="N32"/>
  <c r="C32"/>
  <c r="E32"/>
  <c r="G32"/>
  <c r="F32"/>
  <c r="K31"/>
  <c r="M31"/>
  <c r="O31"/>
  <c r="N31"/>
  <c r="C31"/>
  <c r="E31"/>
  <c r="G31"/>
  <c r="F31"/>
  <c r="K30"/>
  <c r="M30"/>
  <c r="O30"/>
  <c r="N30"/>
  <c r="C30"/>
  <c r="E30"/>
  <c r="G30"/>
  <c r="F30"/>
  <c r="L25"/>
  <c r="M25"/>
  <c r="L24"/>
  <c r="M24"/>
  <c r="L23"/>
  <c r="M23"/>
  <c r="L22"/>
  <c r="M22"/>
  <c r="L21"/>
  <c r="M21"/>
  <c r="L20"/>
  <c r="M20"/>
  <c r="L19"/>
  <c r="M19"/>
  <c r="L18"/>
  <c r="M18"/>
  <c r="J25"/>
  <c r="K25"/>
  <c r="J24"/>
  <c r="K24"/>
  <c r="J23"/>
  <c r="K23"/>
  <c r="J22"/>
  <c r="K22"/>
  <c r="J21"/>
  <c r="K21"/>
  <c r="J20"/>
  <c r="K20"/>
  <c r="J19"/>
  <c r="K19"/>
  <c r="J18"/>
  <c r="K18"/>
  <c r="O25"/>
  <c r="N25"/>
  <c r="O24"/>
  <c r="N24"/>
  <c r="O23"/>
  <c r="N23"/>
  <c r="O22"/>
  <c r="N22"/>
  <c r="O21"/>
  <c r="N21"/>
  <c r="O20"/>
  <c r="N20"/>
  <c r="O19"/>
  <c r="N19"/>
  <c r="O18"/>
  <c r="N18"/>
  <c r="C25"/>
  <c r="E25"/>
  <c r="G25"/>
  <c r="F25"/>
  <c r="C24"/>
  <c r="E24"/>
  <c r="G24"/>
  <c r="F24"/>
  <c r="C23"/>
  <c r="E23"/>
  <c r="G23"/>
  <c r="F23"/>
  <c r="C22"/>
  <c r="E22"/>
  <c r="G22"/>
  <c r="F22"/>
  <c r="C21"/>
  <c r="E21"/>
  <c r="G21"/>
  <c r="F21"/>
  <c r="C20"/>
  <c r="E20"/>
  <c r="G20"/>
  <c r="F20"/>
  <c r="C19"/>
  <c r="E19"/>
  <c r="G19"/>
  <c r="F19"/>
  <c r="C18"/>
  <c r="E18"/>
  <c r="G18"/>
  <c r="F18"/>
  <c r="E13"/>
  <c r="E12"/>
  <c r="E11"/>
  <c r="E10"/>
  <c r="E9"/>
  <c r="E8"/>
  <c r="E7"/>
  <c r="E6"/>
  <c r="C13"/>
  <c r="C12"/>
  <c r="C11"/>
  <c r="C10"/>
  <c r="C9"/>
  <c r="C8"/>
  <c r="C7"/>
  <c r="C6"/>
  <c r="G13"/>
  <c r="F13"/>
  <c r="G12"/>
  <c r="F12"/>
  <c r="G11"/>
  <c r="F11"/>
  <c r="G10"/>
  <c r="F10"/>
  <c r="G9"/>
  <c r="F9"/>
  <c r="G8"/>
  <c r="F8"/>
  <c r="G7"/>
  <c r="F7"/>
  <c r="G6"/>
  <c r="F6"/>
</calcChain>
</file>

<file path=xl/sharedStrings.xml><?xml version="1.0" encoding="utf-8"?>
<sst xmlns="http://schemas.openxmlformats.org/spreadsheetml/2006/main" count="52" uniqueCount="14">
  <si>
    <t>year</t>
    <phoneticPr fontId="1" type="noConversion"/>
  </si>
  <si>
    <t>uncaught pollock</t>
    <phoneticPr fontId="1" type="noConversion"/>
  </si>
  <si>
    <t>value</t>
    <phoneticPr fontId="1" type="noConversion"/>
  </si>
  <si>
    <t>total uncaught pollock</t>
    <phoneticPr fontId="1" type="noConversion"/>
  </si>
  <si>
    <t>total value</t>
    <phoneticPr fontId="1" type="noConversion"/>
  </si>
  <si>
    <t>A season</t>
    <phoneticPr fontId="1" type="noConversion"/>
  </si>
  <si>
    <t>B Season</t>
    <phoneticPr fontId="1" type="noConversion"/>
  </si>
  <si>
    <t>A season price</t>
    <phoneticPr fontId="1" type="noConversion"/>
  </si>
  <si>
    <t>B season price</t>
    <phoneticPr fontId="1" type="noConversion"/>
  </si>
  <si>
    <t>47,591 target cap, no trading, no CIM</t>
    <phoneticPr fontId="1" type="noConversion"/>
  </si>
  <si>
    <t>47,591 target cap, with trading, no CIM</t>
    <phoneticPr fontId="1" type="noConversion"/>
  </si>
  <si>
    <t>pollock recovered</t>
    <phoneticPr fontId="1" type="noConversion"/>
  </si>
  <si>
    <t>total pollock recovered</t>
    <phoneticPr fontId="1" type="noConversion"/>
  </si>
  <si>
    <t>47,591 target cap, with trading, CIM = 0.25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</si>
</sst>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8" fontId="0" fillId="0" borderId="0" xfId="0" applyNumberFormat="1"/>
    <xf numFmtId="8" fontId="0" fillId="0" borderId="2" xfId="0" applyNumberFormat="1" applyBorder="1"/>
    <xf numFmtId="8" fontId="0" fillId="0" borderId="10" xfId="0" applyNumberFormat="1" applyBorder="1"/>
    <xf numFmtId="8" fontId="0" fillId="0" borderId="0" xfId="0" applyNumberFormat="1" applyBorder="1"/>
    <xf numFmtId="8" fontId="0" fillId="0" borderId="3" xfId="0" applyNumberFormat="1" applyBorder="1"/>
    <xf numFmtId="8" fontId="0" fillId="0" borderId="11" xfId="0" applyNumberFormat="1" applyBorder="1"/>
    <xf numFmtId="8" fontId="0" fillId="0" borderId="5" xfId="0" applyNumberFormat="1" applyBorder="1"/>
    <xf numFmtId="164" fontId="0" fillId="0" borderId="0" xfId="0" applyNumberFormat="1"/>
    <xf numFmtId="164" fontId="0" fillId="0" borderId="1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206272492012891"/>
          <c:y val="0.0672641976811711"/>
          <c:w val="0.77742061625343"/>
          <c:h val="0.810784826068916"/>
        </c:manualLayout>
      </c:layout>
      <c:barChart>
        <c:barDir val="col"/>
        <c:grouping val="clustered"/>
        <c:ser>
          <c:idx val="0"/>
          <c:order val="0"/>
          <c:tx>
            <c:v>Revenue Loss</c:v>
          </c:tx>
          <c:spPr>
            <a:solidFill>
              <a:srgbClr val="FF0000"/>
            </a:solidFill>
          </c:spPr>
          <c:cat>
            <c:numRef>
              <c:f>data!$A$6:$A$13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data!$G$6:$G$13</c:f>
              <c:numCache>
                <c:formatCode>\$#,##0</c:formatCode>
                <c:ptCount val="8"/>
                <c:pt idx="0">
                  <c:v>0.0</c:v>
                </c:pt>
                <c:pt idx="1">
                  <c:v>-800093.432</c:v>
                </c:pt>
                <c:pt idx="2">
                  <c:v>-1.322583632E7</c:v>
                </c:pt>
                <c:pt idx="3">
                  <c:v>-6.769621128E6</c:v>
                </c:pt>
                <c:pt idx="4">
                  <c:v>-1.1351661768E7</c:v>
                </c:pt>
                <c:pt idx="5">
                  <c:v>-1.825011972E7</c:v>
                </c:pt>
                <c:pt idx="6">
                  <c:v>-6.6875482792E7</c:v>
                </c:pt>
                <c:pt idx="7">
                  <c:v>-8.753717036E7</c:v>
                </c:pt>
              </c:numCache>
            </c:numRef>
          </c:val>
        </c:ser>
        <c:axId val="511595048"/>
        <c:axId val="511403528"/>
      </c:barChart>
      <c:catAx>
        <c:axId val="51159504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6413230877339"/>
              <c:y val="0.943448301478368"/>
            </c:manualLayout>
          </c:layout>
        </c:title>
        <c:numFmt formatCode="General" sourceLinked="1"/>
        <c:tickLblPos val="high"/>
        <c:crossAx val="511403528"/>
        <c:crosses val="autoZero"/>
        <c:auto val="1"/>
        <c:lblAlgn val="ctr"/>
        <c:lblOffset val="100"/>
      </c:catAx>
      <c:valAx>
        <c:axId val="51140352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Loss</a:t>
                </a:r>
              </a:p>
            </c:rich>
          </c:tx>
          <c:layout/>
        </c:title>
        <c:numFmt formatCode="\$#,##0" sourceLinked="1"/>
        <c:tickLblPos val="nextTo"/>
        <c:crossAx val="511595048"/>
        <c:crosses val="autoZero"/>
        <c:crossBetween val="between"/>
      </c:valAx>
    </c:plotArea>
    <c:plotVisOnly val="1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v>"Revenue Gain"</c:v>
          </c:tx>
          <c:spPr>
            <a:solidFill>
              <a:srgbClr val="0000FF"/>
            </a:solidFill>
          </c:spPr>
          <c:cat>
            <c:numRef>
              <c:f>data!$I$18:$I$25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data!$O$18:$O$25</c:f>
              <c:numCache>
                <c:formatCode>\$#,##0</c:formatCode>
                <c:ptCount val="8"/>
                <c:pt idx="0">
                  <c:v>0.0</c:v>
                </c:pt>
                <c:pt idx="1">
                  <c:v>800093.432</c:v>
                </c:pt>
                <c:pt idx="2">
                  <c:v>9.32148972E6</c:v>
                </c:pt>
                <c:pt idx="3">
                  <c:v>5.627197408E6</c:v>
                </c:pt>
                <c:pt idx="4">
                  <c:v>9.707206536E6</c:v>
                </c:pt>
                <c:pt idx="5">
                  <c:v>9.894950272E6</c:v>
                </c:pt>
                <c:pt idx="6">
                  <c:v>4.065106032E6</c:v>
                </c:pt>
                <c:pt idx="7">
                  <c:v>2.509981192E6</c:v>
                </c:pt>
              </c:numCache>
            </c:numRef>
          </c:val>
        </c:ser>
        <c:axId val="516293128"/>
        <c:axId val="511435928"/>
      </c:barChart>
      <c:catAx>
        <c:axId val="516293128"/>
        <c:scaling>
          <c:orientation val="minMax"/>
        </c:scaling>
        <c:axPos val="b"/>
        <c:numFmt formatCode="General" sourceLinked="1"/>
        <c:tickLblPos val="nextTo"/>
        <c:crossAx val="511435928"/>
        <c:crosses val="autoZero"/>
        <c:auto val="1"/>
        <c:lblAlgn val="ctr"/>
        <c:lblOffset val="100"/>
      </c:catAx>
      <c:valAx>
        <c:axId val="511435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Recovered</a:t>
                </a:r>
              </a:p>
            </c:rich>
          </c:tx>
          <c:layout/>
        </c:title>
        <c:numFmt formatCode="\$#,##0" sourceLinked="1"/>
        <c:tickLblPos val="nextTo"/>
        <c:crossAx val="516293128"/>
        <c:crosses val="autoZero"/>
        <c:crossBetween val="between"/>
      </c:valAx>
    </c:plotArea>
    <c:plotVisOnly val="1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Revenue Recovered (under the PPA performance</a:t>
            </a:r>
            <a:r>
              <a:rPr lang="en-US" baseline="0"/>
              <a:t> standard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47,591 ITEC with trading, and</a:t>
            </a:r>
            <a:r>
              <a:rPr lang="en-US" baseline="0"/>
              <a:t> ψ = 0.25</a:t>
            </a:r>
            <a:r>
              <a:rPr lang="en-US"/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"Revenue Gain"</c:v>
          </c:tx>
          <c:spPr>
            <a:solidFill>
              <a:srgbClr val="0000FF"/>
            </a:solidFill>
          </c:spPr>
          <c:cat>
            <c:numRef>
              <c:f>data!$I$30:$I$37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data!$O$30:$O$37</c:f>
              <c:numCache>
                <c:formatCode>\$#,##0</c:formatCode>
                <c:ptCount val="8"/>
                <c:pt idx="0">
                  <c:v>0.0</c:v>
                </c:pt>
                <c:pt idx="1">
                  <c:v>494535.872</c:v>
                </c:pt>
                <c:pt idx="2">
                  <c:v>7.116536984E6</c:v>
                </c:pt>
                <c:pt idx="3">
                  <c:v>6.262563128E6</c:v>
                </c:pt>
                <c:pt idx="4">
                  <c:v>1.1257040336E7</c:v>
                </c:pt>
                <c:pt idx="5">
                  <c:v>1.7703202552E7</c:v>
                </c:pt>
                <c:pt idx="6">
                  <c:v>4.925252768E7</c:v>
                </c:pt>
                <c:pt idx="7">
                  <c:v>6.403657528E7</c:v>
                </c:pt>
              </c:numCache>
            </c:numRef>
          </c:val>
        </c:ser>
        <c:axId val="510976280"/>
        <c:axId val="511069832"/>
      </c:barChart>
      <c:catAx>
        <c:axId val="510976280"/>
        <c:scaling>
          <c:orientation val="minMax"/>
        </c:scaling>
        <c:axPos val="b"/>
        <c:numFmt formatCode="General" sourceLinked="1"/>
        <c:tickLblPos val="nextTo"/>
        <c:crossAx val="511069832"/>
        <c:crosses val="autoZero"/>
        <c:auto val="1"/>
        <c:lblAlgn val="ctr"/>
        <c:lblOffset val="100"/>
      </c:catAx>
      <c:valAx>
        <c:axId val="511069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Recovered</a:t>
                </a:r>
              </a:p>
            </c:rich>
          </c:tx>
          <c:layout/>
        </c:title>
        <c:numFmt formatCode="\$#,##0" sourceLinked="1"/>
        <c:tickLblPos val="nextTo"/>
        <c:crossAx val="5109762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7"/>
  <sheetViews>
    <sheetView topLeftCell="I1" workbookViewId="0">
      <selection activeCell="K22" sqref="K22"/>
    </sheetView>
  </sheetViews>
  <sheetFormatPr baseColWidth="10" defaultRowHeight="12"/>
  <cols>
    <col min="1" max="1" width="5.1640625" bestFit="1" customWidth="1"/>
    <col min="2" max="2" width="13.83203125" bestFit="1" customWidth="1"/>
    <col min="3" max="3" width="14" style="9" bestFit="1" customWidth="1"/>
    <col min="4" max="4" width="13.83203125" bestFit="1" customWidth="1"/>
    <col min="5" max="5" width="14" style="9" bestFit="1" customWidth="1"/>
    <col min="6" max="6" width="17.5" bestFit="1" customWidth="1"/>
    <col min="7" max="7" width="11.1640625" style="16" bestFit="1" customWidth="1"/>
    <col min="8" max="8" width="2.6640625" customWidth="1"/>
    <col min="9" max="9" width="5.1640625" bestFit="1" customWidth="1"/>
    <col min="10" max="10" width="14.33203125" bestFit="1" customWidth="1"/>
    <col min="11" max="11" width="13.5" bestFit="1" customWidth="1"/>
    <col min="12" max="12" width="14.33203125" bestFit="1" customWidth="1"/>
    <col min="13" max="13" width="13.5" bestFit="1" customWidth="1"/>
    <col min="14" max="14" width="18" bestFit="1" customWidth="1"/>
    <col min="15" max="15" width="10.5" bestFit="1" customWidth="1"/>
  </cols>
  <sheetData>
    <row r="1" spans="1:15">
      <c r="B1" t="s">
        <v>7</v>
      </c>
      <c r="C1" s="9">
        <v>0.2</v>
      </c>
      <c r="D1" t="s">
        <v>8</v>
      </c>
      <c r="E1" s="9">
        <v>0.12</v>
      </c>
    </row>
    <row r="3" spans="1:15">
      <c r="A3" s="20" t="s">
        <v>9</v>
      </c>
      <c r="B3" s="21"/>
      <c r="C3" s="21"/>
      <c r="D3" s="21"/>
      <c r="E3" s="21"/>
      <c r="F3" s="21"/>
      <c r="G3" s="22"/>
    </row>
    <row r="4" spans="1:15">
      <c r="A4" s="1"/>
      <c r="B4" s="23" t="s">
        <v>5</v>
      </c>
      <c r="C4" s="24"/>
      <c r="D4" s="23" t="s">
        <v>6</v>
      </c>
      <c r="E4" s="25"/>
      <c r="F4" s="2"/>
      <c r="G4" s="17"/>
    </row>
    <row r="5" spans="1:15">
      <c r="A5" s="4" t="s">
        <v>0</v>
      </c>
      <c r="B5" s="4" t="s">
        <v>1</v>
      </c>
      <c r="C5" s="10" t="s">
        <v>2</v>
      </c>
      <c r="D5" s="4" t="s">
        <v>1</v>
      </c>
      <c r="E5" s="13" t="s">
        <v>2</v>
      </c>
      <c r="F5" s="5" t="s">
        <v>3</v>
      </c>
      <c r="G5" s="18" t="s">
        <v>4</v>
      </c>
    </row>
    <row r="6" spans="1:15">
      <c r="A6" s="3">
        <v>2000</v>
      </c>
      <c r="B6" s="1">
        <v>0</v>
      </c>
      <c r="C6" s="11">
        <f>-B6*price_A*2204.6</f>
        <v>0</v>
      </c>
      <c r="D6" s="1">
        <v>0</v>
      </c>
      <c r="E6" s="14">
        <f>-D6*2204.6*price_B</f>
        <v>0</v>
      </c>
      <c r="F6" s="6">
        <f>B6+D6</f>
        <v>0</v>
      </c>
      <c r="G6" s="17">
        <f t="shared" ref="G6:G13" si="0">C6+E6</f>
        <v>0</v>
      </c>
    </row>
    <row r="7" spans="1:15">
      <c r="A7" s="3">
        <v>2001</v>
      </c>
      <c r="B7" s="3">
        <v>1277</v>
      </c>
      <c r="C7" s="12">
        <f t="shared" ref="C7:C13" si="1">-B7*price_A*2204.6</f>
        <v>-563054.84</v>
      </c>
      <c r="D7" s="3">
        <v>896</v>
      </c>
      <c r="E7" s="15">
        <f t="shared" ref="E7:E13" si="2">-D7*2204.6*price_B</f>
        <v>-237038.59199999998</v>
      </c>
      <c r="F7" s="7">
        <f t="shared" ref="F7:F13" si="3">B7+D7</f>
        <v>2173</v>
      </c>
      <c r="G7" s="19">
        <f t="shared" si="0"/>
        <v>-800093.43199999991</v>
      </c>
    </row>
    <row r="8" spans="1:15">
      <c r="A8" s="3">
        <v>2002</v>
      </c>
      <c r="B8" s="3">
        <v>18797</v>
      </c>
      <c r="C8" s="12">
        <f t="shared" si="1"/>
        <v>-8287973.2400000002</v>
      </c>
      <c r="D8" s="3">
        <v>18665</v>
      </c>
      <c r="E8" s="15">
        <f t="shared" si="2"/>
        <v>-4937863.08</v>
      </c>
      <c r="F8" s="7">
        <f t="shared" si="3"/>
        <v>37462</v>
      </c>
      <c r="G8" s="19">
        <f t="shared" si="0"/>
        <v>-13225836.32</v>
      </c>
    </row>
    <row r="9" spans="1:15">
      <c r="A9" s="3">
        <v>2003</v>
      </c>
      <c r="B9" s="3">
        <v>10833</v>
      </c>
      <c r="C9" s="12">
        <f t="shared" si="1"/>
        <v>-4776486.3599999994</v>
      </c>
      <c r="D9" s="3">
        <v>7534</v>
      </c>
      <c r="E9" s="15">
        <f t="shared" si="2"/>
        <v>-1993134.7679999997</v>
      </c>
      <c r="F9" s="7">
        <f t="shared" si="3"/>
        <v>18367</v>
      </c>
      <c r="G9" s="19">
        <f t="shared" si="0"/>
        <v>-6769621.1279999986</v>
      </c>
    </row>
    <row r="10" spans="1:15">
      <c r="A10" s="3">
        <v>2004</v>
      </c>
      <c r="B10" s="3">
        <v>753</v>
      </c>
      <c r="C10" s="12">
        <f t="shared" si="1"/>
        <v>-332012.75999999995</v>
      </c>
      <c r="D10" s="3">
        <v>41654</v>
      </c>
      <c r="E10" s="15">
        <f t="shared" si="2"/>
        <v>-11019649.007999999</v>
      </c>
      <c r="F10" s="7">
        <f t="shared" si="3"/>
        <v>42407</v>
      </c>
      <c r="G10" s="19">
        <f t="shared" si="0"/>
        <v>-11351661.767999999</v>
      </c>
    </row>
    <row r="11" spans="1:15">
      <c r="A11" s="3">
        <v>2005</v>
      </c>
      <c r="B11" s="3">
        <v>9768</v>
      </c>
      <c r="C11" s="12">
        <f t="shared" si="1"/>
        <v>-4306906.5600000005</v>
      </c>
      <c r="D11" s="3">
        <v>52705</v>
      </c>
      <c r="E11" s="15">
        <f t="shared" si="2"/>
        <v>-13943213.16</v>
      </c>
      <c r="F11" s="7">
        <f t="shared" si="3"/>
        <v>62473</v>
      </c>
      <c r="G11" s="19">
        <f t="shared" si="0"/>
        <v>-18250119.719999999</v>
      </c>
    </row>
    <row r="12" spans="1:15">
      <c r="A12" s="3">
        <v>2006</v>
      </c>
      <c r="B12" s="3">
        <v>120289</v>
      </c>
      <c r="C12" s="12">
        <f t="shared" si="1"/>
        <v>-53037825.880000003</v>
      </c>
      <c r="D12" s="3">
        <v>52306</v>
      </c>
      <c r="E12" s="15">
        <f t="shared" si="2"/>
        <v>-13837656.911999999</v>
      </c>
      <c r="F12" s="7">
        <f t="shared" si="3"/>
        <v>172595</v>
      </c>
      <c r="G12" s="19">
        <f t="shared" si="0"/>
        <v>-66875482.792000003</v>
      </c>
    </row>
    <row r="13" spans="1:15">
      <c r="A13" s="4">
        <v>2007</v>
      </c>
      <c r="B13" s="4">
        <v>169016</v>
      </c>
      <c r="C13" s="10">
        <f t="shared" si="1"/>
        <v>-74522534.720000014</v>
      </c>
      <c r="D13" s="4">
        <v>49195</v>
      </c>
      <c r="E13" s="13">
        <f t="shared" si="2"/>
        <v>-13014635.639999999</v>
      </c>
      <c r="F13" s="8">
        <f t="shared" si="3"/>
        <v>218211</v>
      </c>
      <c r="G13" s="18">
        <f t="shared" si="0"/>
        <v>-87537170.360000014</v>
      </c>
    </row>
    <row r="15" spans="1:15">
      <c r="A15" s="20" t="s">
        <v>10</v>
      </c>
      <c r="B15" s="21"/>
      <c r="C15" s="21"/>
      <c r="D15" s="21"/>
      <c r="E15" s="21"/>
      <c r="F15" s="21"/>
      <c r="G15" s="22"/>
      <c r="I15" s="20" t="s">
        <v>10</v>
      </c>
      <c r="J15" s="21"/>
      <c r="K15" s="21"/>
      <c r="L15" s="21"/>
      <c r="M15" s="21"/>
      <c r="N15" s="21"/>
      <c r="O15" s="22"/>
    </row>
    <row r="16" spans="1:15">
      <c r="A16" s="1"/>
      <c r="B16" s="23" t="s">
        <v>5</v>
      </c>
      <c r="C16" s="24"/>
      <c r="D16" s="23" t="s">
        <v>6</v>
      </c>
      <c r="E16" s="25"/>
      <c r="F16" s="2"/>
      <c r="G16" s="17"/>
      <c r="I16" s="1"/>
      <c r="J16" s="23" t="s">
        <v>5</v>
      </c>
      <c r="K16" s="24"/>
      <c r="L16" s="23" t="s">
        <v>6</v>
      </c>
      <c r="M16" s="25"/>
      <c r="N16" s="2"/>
      <c r="O16" s="17"/>
    </row>
    <row r="17" spans="1:15">
      <c r="A17" s="4" t="s">
        <v>0</v>
      </c>
      <c r="B17" s="4" t="s">
        <v>1</v>
      </c>
      <c r="C17" s="10" t="s">
        <v>2</v>
      </c>
      <c r="D17" s="4" t="s">
        <v>1</v>
      </c>
      <c r="E17" s="13" t="s">
        <v>2</v>
      </c>
      <c r="F17" s="5" t="s">
        <v>3</v>
      </c>
      <c r="G17" s="18" t="s">
        <v>4</v>
      </c>
      <c r="I17" s="4" t="s">
        <v>0</v>
      </c>
      <c r="J17" s="4" t="s">
        <v>11</v>
      </c>
      <c r="K17" s="10" t="s">
        <v>2</v>
      </c>
      <c r="L17" s="4" t="s">
        <v>11</v>
      </c>
      <c r="M17" s="13" t="s">
        <v>2</v>
      </c>
      <c r="N17" s="5" t="s">
        <v>12</v>
      </c>
      <c r="O17" s="18" t="s">
        <v>4</v>
      </c>
    </row>
    <row r="18" spans="1:15">
      <c r="A18" s="3">
        <v>2000</v>
      </c>
      <c r="B18" s="1">
        <v>0</v>
      </c>
      <c r="C18" s="11">
        <f>-B18*price_A*2204.6</f>
        <v>0</v>
      </c>
      <c r="D18" s="1">
        <v>0</v>
      </c>
      <c r="E18" s="14">
        <f>-D18*2204.6*price_B</f>
        <v>0</v>
      </c>
      <c r="F18" s="6">
        <f>B18+D18</f>
        <v>0</v>
      </c>
      <c r="G18" s="17">
        <f t="shared" ref="G18:G25" si="4">C18+E18</f>
        <v>0</v>
      </c>
      <c r="I18" s="3">
        <v>2000</v>
      </c>
      <c r="J18" s="1">
        <f>B6-B18</f>
        <v>0</v>
      </c>
      <c r="K18" s="11">
        <f>J18*price_A*2204.6</f>
        <v>0</v>
      </c>
      <c r="L18" s="1">
        <f t="shared" ref="L18:L25" si="5">D6-D18</f>
        <v>0</v>
      </c>
      <c r="M18" s="14">
        <f>L18*2204.6*price_B</f>
        <v>0</v>
      </c>
      <c r="N18" s="6">
        <f>J18+L18</f>
        <v>0</v>
      </c>
      <c r="O18" s="17">
        <f t="shared" ref="O18:O25" si="6">K18+M18</f>
        <v>0</v>
      </c>
    </row>
    <row r="19" spans="1:15">
      <c r="A19" s="3">
        <v>2001</v>
      </c>
      <c r="B19" s="3">
        <v>0</v>
      </c>
      <c r="C19" s="12">
        <f t="shared" ref="C19:C25" si="7">-B19*price_A*2204.6</f>
        <v>0</v>
      </c>
      <c r="D19" s="3">
        <v>0</v>
      </c>
      <c r="E19" s="15">
        <f t="shared" ref="E19:E25" si="8">-D19*2204.6*price_B</f>
        <v>0</v>
      </c>
      <c r="F19" s="7">
        <f t="shared" ref="F19:F25" si="9">B19+D19</f>
        <v>0</v>
      </c>
      <c r="G19" s="19">
        <f t="shared" si="4"/>
        <v>0</v>
      </c>
      <c r="I19" s="3">
        <v>2001</v>
      </c>
      <c r="J19" s="3">
        <f t="shared" ref="J19:J25" si="10">B7-B19</f>
        <v>1277</v>
      </c>
      <c r="K19" s="12">
        <f t="shared" ref="K19:K25" si="11">J19*price_A*2204.6</f>
        <v>563054.84</v>
      </c>
      <c r="L19" s="3">
        <f t="shared" si="5"/>
        <v>896</v>
      </c>
      <c r="M19" s="15">
        <f t="shared" ref="M19:M25" si="12">L19*2204.6*price_B</f>
        <v>237038.59199999998</v>
      </c>
      <c r="N19" s="7">
        <f t="shared" ref="N19:N25" si="13">J19+L19</f>
        <v>2173</v>
      </c>
      <c r="O19" s="19">
        <f t="shared" si="6"/>
        <v>800093.43199999991</v>
      </c>
    </row>
    <row r="20" spans="1:15">
      <c r="A20" s="3">
        <v>2002</v>
      </c>
      <c r="B20" s="3">
        <v>8855</v>
      </c>
      <c r="C20" s="12">
        <f t="shared" si="7"/>
        <v>-3904346.5999999996</v>
      </c>
      <c r="D20" s="3">
        <v>0</v>
      </c>
      <c r="E20" s="15">
        <f t="shared" si="8"/>
        <v>0</v>
      </c>
      <c r="F20" s="7">
        <f t="shared" si="9"/>
        <v>8855</v>
      </c>
      <c r="G20" s="19">
        <f t="shared" si="4"/>
        <v>-3904346.5999999996</v>
      </c>
      <c r="I20" s="3">
        <v>2002</v>
      </c>
      <c r="J20" s="3">
        <f t="shared" si="10"/>
        <v>9942</v>
      </c>
      <c r="K20" s="12">
        <f t="shared" si="11"/>
        <v>4383626.6399999997</v>
      </c>
      <c r="L20" s="3">
        <f t="shared" si="5"/>
        <v>18665</v>
      </c>
      <c r="M20" s="15">
        <f t="shared" si="12"/>
        <v>4937863.08</v>
      </c>
      <c r="N20" s="7">
        <f t="shared" si="13"/>
        <v>28607</v>
      </c>
      <c r="O20" s="19">
        <f t="shared" si="6"/>
        <v>9321489.7199999988</v>
      </c>
    </row>
    <row r="21" spans="1:15">
      <c r="A21" s="3">
        <v>2003</v>
      </c>
      <c r="B21" s="3">
        <v>2591</v>
      </c>
      <c r="C21" s="12">
        <f t="shared" si="7"/>
        <v>-1142423.72</v>
      </c>
      <c r="D21" s="3">
        <v>0</v>
      </c>
      <c r="E21" s="15">
        <f t="shared" si="8"/>
        <v>0</v>
      </c>
      <c r="F21" s="7">
        <f t="shared" si="9"/>
        <v>2591</v>
      </c>
      <c r="G21" s="19">
        <f t="shared" si="4"/>
        <v>-1142423.72</v>
      </c>
      <c r="I21" s="3">
        <v>2003</v>
      </c>
      <c r="J21" s="3">
        <f t="shared" si="10"/>
        <v>8242</v>
      </c>
      <c r="K21" s="12">
        <f t="shared" si="11"/>
        <v>3634062.64</v>
      </c>
      <c r="L21" s="3">
        <f t="shared" si="5"/>
        <v>7534</v>
      </c>
      <c r="M21" s="15">
        <f t="shared" si="12"/>
        <v>1993134.7679999997</v>
      </c>
      <c r="N21" s="7">
        <f t="shared" si="13"/>
        <v>15776</v>
      </c>
      <c r="O21" s="19">
        <f t="shared" si="6"/>
        <v>5627197.4079999998</v>
      </c>
    </row>
    <row r="22" spans="1:15">
      <c r="A22" s="3">
        <v>2004</v>
      </c>
      <c r="B22" s="3">
        <v>441</v>
      </c>
      <c r="C22" s="12">
        <f t="shared" si="7"/>
        <v>-194445.72</v>
      </c>
      <c r="D22" s="3">
        <v>5481</v>
      </c>
      <c r="E22" s="15">
        <f t="shared" si="8"/>
        <v>-1450009.5119999999</v>
      </c>
      <c r="F22" s="7">
        <f t="shared" si="9"/>
        <v>5922</v>
      </c>
      <c r="G22" s="19">
        <f t="shared" si="4"/>
        <v>-1644455.2319999998</v>
      </c>
      <c r="I22" s="3">
        <v>2004</v>
      </c>
      <c r="J22" s="3">
        <f t="shared" si="10"/>
        <v>312</v>
      </c>
      <c r="K22" s="12">
        <f t="shared" si="11"/>
        <v>137567.04000000001</v>
      </c>
      <c r="L22" s="3">
        <f t="shared" si="5"/>
        <v>36173</v>
      </c>
      <c r="M22" s="15">
        <f t="shared" si="12"/>
        <v>9569639.4959999993</v>
      </c>
      <c r="N22" s="7">
        <f t="shared" si="13"/>
        <v>36485</v>
      </c>
      <c r="O22" s="19">
        <f t="shared" si="6"/>
        <v>9707206.5359999985</v>
      </c>
    </row>
    <row r="23" spans="1:15">
      <c r="A23" s="3">
        <v>2005</v>
      </c>
      <c r="B23" s="3">
        <v>2258</v>
      </c>
      <c r="C23" s="12">
        <f t="shared" si="7"/>
        <v>-995597.36</v>
      </c>
      <c r="D23" s="3">
        <v>27819</v>
      </c>
      <c r="E23" s="15">
        <f t="shared" si="8"/>
        <v>-7359572.0879999995</v>
      </c>
      <c r="F23" s="7">
        <f t="shared" si="9"/>
        <v>30077</v>
      </c>
      <c r="G23" s="19">
        <f t="shared" si="4"/>
        <v>-8355169.4479999999</v>
      </c>
      <c r="I23" s="3">
        <v>2005</v>
      </c>
      <c r="J23" s="3">
        <f t="shared" si="10"/>
        <v>7510</v>
      </c>
      <c r="K23" s="12">
        <f t="shared" si="11"/>
        <v>3311309.1999999997</v>
      </c>
      <c r="L23" s="3">
        <f t="shared" si="5"/>
        <v>24886</v>
      </c>
      <c r="M23" s="15">
        <f t="shared" si="12"/>
        <v>6583641.0719999988</v>
      </c>
      <c r="N23" s="7">
        <f t="shared" si="13"/>
        <v>32396</v>
      </c>
      <c r="O23" s="19">
        <f t="shared" si="6"/>
        <v>9894950.271999998</v>
      </c>
    </row>
    <row r="24" spans="1:15">
      <c r="A24" s="3">
        <v>2006</v>
      </c>
      <c r="B24" s="3">
        <v>117397</v>
      </c>
      <c r="C24" s="12">
        <f t="shared" si="7"/>
        <v>-51762685.240000002</v>
      </c>
      <c r="D24" s="3">
        <v>41760</v>
      </c>
      <c r="E24" s="15">
        <f t="shared" si="8"/>
        <v>-11047691.52</v>
      </c>
      <c r="F24" s="7">
        <f t="shared" si="9"/>
        <v>159157</v>
      </c>
      <c r="G24" s="19">
        <f t="shared" si="4"/>
        <v>-62810376.760000005</v>
      </c>
      <c r="I24" s="3">
        <v>2006</v>
      </c>
      <c r="J24" s="3">
        <f t="shared" si="10"/>
        <v>2892</v>
      </c>
      <c r="K24" s="12">
        <f t="shared" si="11"/>
        <v>1275140.6399999999</v>
      </c>
      <c r="L24" s="3">
        <f t="shared" si="5"/>
        <v>10546</v>
      </c>
      <c r="M24" s="15">
        <f t="shared" si="12"/>
        <v>2789965.3919999995</v>
      </c>
      <c r="N24" s="7">
        <f t="shared" si="13"/>
        <v>13438</v>
      </c>
      <c r="O24" s="19">
        <f t="shared" si="6"/>
        <v>4065106.0319999997</v>
      </c>
    </row>
    <row r="25" spans="1:15">
      <c r="A25" s="4">
        <v>2007</v>
      </c>
      <c r="B25" s="4">
        <v>165607</v>
      </c>
      <c r="C25" s="10">
        <f t="shared" si="7"/>
        <v>-73019438.439999998</v>
      </c>
      <c r="D25" s="4">
        <v>45389</v>
      </c>
      <c r="E25" s="13">
        <f t="shared" si="8"/>
        <v>-12007750.727999998</v>
      </c>
      <c r="F25" s="8">
        <f t="shared" si="9"/>
        <v>210996</v>
      </c>
      <c r="G25" s="18">
        <f t="shared" si="4"/>
        <v>-85027189.167999998</v>
      </c>
      <c r="I25" s="4">
        <v>2007</v>
      </c>
      <c r="J25" s="4">
        <f t="shared" si="10"/>
        <v>3409</v>
      </c>
      <c r="K25" s="10">
        <f t="shared" si="11"/>
        <v>1503096.28</v>
      </c>
      <c r="L25" s="4">
        <f t="shared" si="5"/>
        <v>3806</v>
      </c>
      <c r="M25" s="13">
        <f t="shared" si="12"/>
        <v>1006884.9119999999</v>
      </c>
      <c r="N25" s="8">
        <f t="shared" si="13"/>
        <v>7215</v>
      </c>
      <c r="O25" s="18">
        <f t="shared" si="6"/>
        <v>2509981.1919999998</v>
      </c>
    </row>
    <row r="27" spans="1:15">
      <c r="A27" s="20" t="s">
        <v>13</v>
      </c>
      <c r="B27" s="21"/>
      <c r="C27" s="21"/>
      <c r="D27" s="21"/>
      <c r="E27" s="21"/>
      <c r="F27" s="21"/>
      <c r="G27" s="22"/>
      <c r="I27" s="20" t="s">
        <v>13</v>
      </c>
      <c r="J27" s="21"/>
      <c r="K27" s="21"/>
      <c r="L27" s="21"/>
      <c r="M27" s="21"/>
      <c r="N27" s="21"/>
      <c r="O27" s="22"/>
    </row>
    <row r="28" spans="1:15">
      <c r="A28" s="1"/>
      <c r="B28" s="23" t="s">
        <v>5</v>
      </c>
      <c r="C28" s="24"/>
      <c r="D28" s="23" t="s">
        <v>6</v>
      </c>
      <c r="E28" s="25"/>
      <c r="F28" s="2"/>
      <c r="G28" s="17"/>
      <c r="I28" s="1"/>
      <c r="J28" s="23" t="s">
        <v>5</v>
      </c>
      <c r="K28" s="24"/>
      <c r="L28" s="23" t="s">
        <v>6</v>
      </c>
      <c r="M28" s="25"/>
      <c r="N28" s="2"/>
      <c r="O28" s="17"/>
    </row>
    <row r="29" spans="1:15">
      <c r="A29" s="4" t="s">
        <v>0</v>
      </c>
      <c r="B29" s="4" t="s">
        <v>1</v>
      </c>
      <c r="C29" s="10" t="s">
        <v>2</v>
      </c>
      <c r="D29" s="4" t="s">
        <v>1</v>
      </c>
      <c r="E29" s="13" t="s">
        <v>2</v>
      </c>
      <c r="F29" s="5" t="s">
        <v>3</v>
      </c>
      <c r="G29" s="18" t="s">
        <v>4</v>
      </c>
      <c r="I29" s="4" t="s">
        <v>0</v>
      </c>
      <c r="J29" s="4" t="s">
        <v>11</v>
      </c>
      <c r="K29" s="10" t="s">
        <v>2</v>
      </c>
      <c r="L29" s="4" t="s">
        <v>11</v>
      </c>
      <c r="M29" s="13" t="s">
        <v>2</v>
      </c>
      <c r="N29" s="5" t="s">
        <v>12</v>
      </c>
      <c r="O29" s="18" t="s">
        <v>4</v>
      </c>
    </row>
    <row r="30" spans="1:15">
      <c r="A30" s="3">
        <v>2000</v>
      </c>
      <c r="B30" s="1">
        <v>0</v>
      </c>
      <c r="C30" s="11">
        <f>-B30*price_A*2204.6</f>
        <v>0</v>
      </c>
      <c r="D30" s="1">
        <v>0</v>
      </c>
      <c r="E30" s="14">
        <f>-D30*2204.6*price_B</f>
        <v>0</v>
      </c>
      <c r="F30" s="6">
        <f>B30+D30</f>
        <v>0</v>
      </c>
      <c r="G30" s="17">
        <f t="shared" ref="G30:G37" si="14">C30+E30</f>
        <v>0</v>
      </c>
      <c r="I30" s="3">
        <v>2000</v>
      </c>
      <c r="J30" s="1">
        <f>B6-B30</f>
        <v>0</v>
      </c>
      <c r="K30" s="11">
        <f>J30*price_A*2204.6</f>
        <v>0</v>
      </c>
      <c r="L30" s="1">
        <f>D6-D30</f>
        <v>0</v>
      </c>
      <c r="M30" s="14">
        <f>L30*2204.6*price_B</f>
        <v>0</v>
      </c>
      <c r="N30" s="6">
        <f>J30+L30</f>
        <v>0</v>
      </c>
      <c r="O30" s="17">
        <f t="shared" ref="O30:O37" si="15">K30+M30</f>
        <v>0</v>
      </c>
    </row>
    <row r="31" spans="1:15">
      <c r="A31" s="3">
        <v>2001</v>
      </c>
      <c r="B31" s="3">
        <v>693</v>
      </c>
      <c r="C31" s="12">
        <f t="shared" ref="C31:C37" si="16">-B31*price_A*2204.6</f>
        <v>-305557.56</v>
      </c>
      <c r="D31" s="3">
        <v>0</v>
      </c>
      <c r="E31" s="15">
        <f t="shared" ref="E31:E37" si="17">-D31*2204.6*price_B</f>
        <v>0</v>
      </c>
      <c r="F31" s="7">
        <f t="shared" ref="F31:F37" si="18">B31+D31</f>
        <v>693</v>
      </c>
      <c r="G31" s="19">
        <f t="shared" si="14"/>
        <v>-305557.56</v>
      </c>
      <c r="I31" s="3">
        <v>2001</v>
      </c>
      <c r="J31" s="3">
        <f t="shared" ref="J31:J37" si="19">B7-B31</f>
        <v>584</v>
      </c>
      <c r="K31" s="12">
        <f t="shared" ref="K31:K37" si="20">J31*price_A*2204.6</f>
        <v>257497.28000000003</v>
      </c>
      <c r="L31" s="3">
        <f t="shared" ref="L31:L37" si="21">D7-D31</f>
        <v>896</v>
      </c>
      <c r="M31" s="15">
        <f t="shared" ref="M31:M37" si="22">L31*2204.6*price_B</f>
        <v>237038.59199999998</v>
      </c>
      <c r="N31" s="7">
        <f t="shared" ref="N31:N37" si="23">J31+L31</f>
        <v>1480</v>
      </c>
      <c r="O31" s="19">
        <f t="shared" si="15"/>
        <v>494535.87199999997</v>
      </c>
    </row>
    <row r="32" spans="1:15">
      <c r="A32" s="3">
        <v>2002</v>
      </c>
      <c r="B32" s="3">
        <v>13848</v>
      </c>
      <c r="C32" s="12">
        <f t="shared" si="16"/>
        <v>-6105860.1600000001</v>
      </c>
      <c r="D32" s="3">
        <v>13</v>
      </c>
      <c r="E32" s="15">
        <f t="shared" si="17"/>
        <v>-3439.1759999999999</v>
      </c>
      <c r="F32" s="7">
        <f t="shared" si="18"/>
        <v>13861</v>
      </c>
      <c r="G32" s="19">
        <f t="shared" si="14"/>
        <v>-6109299.3360000001</v>
      </c>
      <c r="I32" s="3">
        <v>2002</v>
      </c>
      <c r="J32" s="3">
        <f t="shared" si="19"/>
        <v>4949</v>
      </c>
      <c r="K32" s="12">
        <f t="shared" si="20"/>
        <v>2182113.08</v>
      </c>
      <c r="L32" s="3">
        <f t="shared" si="21"/>
        <v>18652</v>
      </c>
      <c r="M32" s="15">
        <f t="shared" si="22"/>
        <v>4934423.9039999992</v>
      </c>
      <c r="N32" s="7">
        <f t="shared" si="23"/>
        <v>23601</v>
      </c>
      <c r="O32" s="19">
        <f t="shared" si="15"/>
        <v>7116536.9839999992</v>
      </c>
    </row>
    <row r="33" spans="1:15">
      <c r="A33" s="3">
        <v>2003</v>
      </c>
      <c r="B33" s="3">
        <v>1150</v>
      </c>
      <c r="C33" s="12">
        <f t="shared" si="16"/>
        <v>-507058</v>
      </c>
      <c r="D33" s="3">
        <v>0</v>
      </c>
      <c r="E33" s="15">
        <f t="shared" si="17"/>
        <v>0</v>
      </c>
      <c r="F33" s="7">
        <f t="shared" si="18"/>
        <v>1150</v>
      </c>
      <c r="G33" s="19">
        <f t="shared" si="14"/>
        <v>-507058</v>
      </c>
      <c r="I33" s="3">
        <v>2003</v>
      </c>
      <c r="J33" s="3">
        <f t="shared" si="19"/>
        <v>9683</v>
      </c>
      <c r="K33" s="12">
        <f t="shared" si="20"/>
        <v>4269428.3600000003</v>
      </c>
      <c r="L33" s="3">
        <f t="shared" si="21"/>
        <v>7534</v>
      </c>
      <c r="M33" s="15">
        <f t="shared" si="22"/>
        <v>1993134.7679999997</v>
      </c>
      <c r="N33" s="7">
        <f t="shared" si="23"/>
        <v>17217</v>
      </c>
      <c r="O33" s="19">
        <f t="shared" si="15"/>
        <v>6262563.1280000005</v>
      </c>
    </row>
    <row r="34" spans="1:15">
      <c r="A34" s="3">
        <v>2004</v>
      </c>
      <c r="B34" s="3">
        <v>97</v>
      </c>
      <c r="C34" s="12">
        <f t="shared" si="16"/>
        <v>-42769.240000000005</v>
      </c>
      <c r="D34" s="3">
        <v>196</v>
      </c>
      <c r="E34" s="15">
        <f t="shared" si="17"/>
        <v>-51852.191999999995</v>
      </c>
      <c r="F34" s="7">
        <f t="shared" si="18"/>
        <v>293</v>
      </c>
      <c r="G34" s="19">
        <f t="shared" si="14"/>
        <v>-94621.432000000001</v>
      </c>
      <c r="I34" s="3">
        <v>2004</v>
      </c>
      <c r="J34" s="3">
        <f t="shared" si="19"/>
        <v>656</v>
      </c>
      <c r="K34" s="12">
        <f t="shared" si="20"/>
        <v>289243.52000000002</v>
      </c>
      <c r="L34" s="3">
        <f t="shared" si="21"/>
        <v>41458</v>
      </c>
      <c r="M34" s="15">
        <f t="shared" si="22"/>
        <v>10967796.816</v>
      </c>
      <c r="N34" s="7">
        <f t="shared" si="23"/>
        <v>42114</v>
      </c>
      <c r="O34" s="19">
        <f t="shared" si="15"/>
        <v>11257040.335999999</v>
      </c>
    </row>
    <row r="35" spans="1:15">
      <c r="A35" s="3">
        <v>2005</v>
      </c>
      <c r="B35" s="3">
        <v>917</v>
      </c>
      <c r="C35" s="12">
        <f t="shared" si="16"/>
        <v>-404323.64</v>
      </c>
      <c r="D35" s="3">
        <v>539</v>
      </c>
      <c r="E35" s="15">
        <f t="shared" si="17"/>
        <v>-142593.52799999999</v>
      </c>
      <c r="F35" s="7">
        <f t="shared" si="18"/>
        <v>1456</v>
      </c>
      <c r="G35" s="19">
        <f t="shared" si="14"/>
        <v>-546917.16800000006</v>
      </c>
      <c r="I35" s="3">
        <v>2005</v>
      </c>
      <c r="J35" s="3">
        <f t="shared" si="19"/>
        <v>8851</v>
      </c>
      <c r="K35" s="12">
        <f t="shared" si="20"/>
        <v>3902582.92</v>
      </c>
      <c r="L35" s="3">
        <f t="shared" si="21"/>
        <v>52166</v>
      </c>
      <c r="M35" s="15">
        <f t="shared" si="22"/>
        <v>13800619.631999999</v>
      </c>
      <c r="N35" s="7">
        <f t="shared" si="23"/>
        <v>61017</v>
      </c>
      <c r="O35" s="19">
        <f t="shared" si="15"/>
        <v>17703202.552000001</v>
      </c>
    </row>
    <row r="36" spans="1:15">
      <c r="A36" s="3">
        <v>2006</v>
      </c>
      <c r="B36" s="3">
        <v>39695</v>
      </c>
      <c r="C36" s="12">
        <f t="shared" si="16"/>
        <v>-17502319.399999999</v>
      </c>
      <c r="D36" s="3">
        <v>456</v>
      </c>
      <c r="E36" s="15">
        <f t="shared" si="17"/>
        <v>-120635.712</v>
      </c>
      <c r="F36" s="7">
        <f t="shared" si="18"/>
        <v>40151</v>
      </c>
      <c r="G36" s="19">
        <f t="shared" si="14"/>
        <v>-17622955.112</v>
      </c>
      <c r="I36" s="3">
        <v>2006</v>
      </c>
      <c r="J36" s="3">
        <f t="shared" si="19"/>
        <v>80594</v>
      </c>
      <c r="K36" s="12">
        <f t="shared" si="20"/>
        <v>35535506.480000004</v>
      </c>
      <c r="L36" s="3">
        <f t="shared" si="21"/>
        <v>51850</v>
      </c>
      <c r="M36" s="15">
        <f t="shared" si="22"/>
        <v>13717021.199999999</v>
      </c>
      <c r="N36" s="7">
        <f t="shared" si="23"/>
        <v>132444</v>
      </c>
      <c r="O36" s="19">
        <f t="shared" si="15"/>
        <v>49252527.680000007</v>
      </c>
    </row>
    <row r="37" spans="1:15">
      <c r="A37" s="4">
        <v>2007</v>
      </c>
      <c r="B37" s="4">
        <v>53272</v>
      </c>
      <c r="C37" s="10">
        <f t="shared" si="16"/>
        <v>-23488690.240000002</v>
      </c>
      <c r="D37" s="4">
        <v>45</v>
      </c>
      <c r="E37" s="13">
        <f t="shared" si="17"/>
        <v>-11904.84</v>
      </c>
      <c r="F37" s="8">
        <f t="shared" si="18"/>
        <v>53317</v>
      </c>
      <c r="G37" s="18">
        <f t="shared" si="14"/>
        <v>-23500595.080000002</v>
      </c>
      <c r="I37" s="4">
        <v>2007</v>
      </c>
      <c r="J37" s="4">
        <f t="shared" si="19"/>
        <v>115744</v>
      </c>
      <c r="K37" s="10">
        <f t="shared" si="20"/>
        <v>51033844.480000004</v>
      </c>
      <c r="L37" s="4">
        <f t="shared" si="21"/>
        <v>49150</v>
      </c>
      <c r="M37" s="13">
        <f t="shared" si="22"/>
        <v>13002730.799999999</v>
      </c>
      <c r="N37" s="8">
        <f t="shared" si="23"/>
        <v>164894</v>
      </c>
      <c r="O37" s="18">
        <f t="shared" si="15"/>
        <v>64036575.280000001</v>
      </c>
    </row>
  </sheetData>
  <mergeCells count="15">
    <mergeCell ref="A27:G27"/>
    <mergeCell ref="I27:O27"/>
    <mergeCell ref="B28:C28"/>
    <mergeCell ref="D28:E28"/>
    <mergeCell ref="J28:K28"/>
    <mergeCell ref="L28:M28"/>
    <mergeCell ref="A3:G3"/>
    <mergeCell ref="A15:G15"/>
    <mergeCell ref="B16:C16"/>
    <mergeCell ref="D16:E16"/>
    <mergeCell ref="I15:O15"/>
    <mergeCell ref="J16:K16"/>
    <mergeCell ref="L16:M16"/>
    <mergeCell ref="B4:C4"/>
    <mergeCell ref="D4:E4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figure 6</vt:lpstr>
      <vt:lpstr>figure 7</vt:lpstr>
      <vt:lpstr>figure 9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2009-11-05T01:41:15Z</dcterms:created>
  <dcterms:modified xsi:type="dcterms:W3CDTF">2010-06-17T22:42:15Z</dcterms:modified>
</cp:coreProperties>
</file>