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eul/Desktop/엑셀분석/"/>
    </mc:Choice>
  </mc:AlternateContent>
  <xr:revisionPtr revIDLastSave="0" documentId="13_ncr:1_{A4703950-CA42-FE41-9476-A05D8DF16C34}" xr6:coauthVersionLast="47" xr6:coauthVersionMax="47" xr10:uidLastSave="{00000000-0000-0000-0000-000000000000}"/>
  <bookViews>
    <workbookView xWindow="6000" yWindow="3400" windowWidth="29040" windowHeight="16440" activeTab="2" xr2:uid="{D0AB6F08-7491-4703-BF8B-3D3602C007BD}"/>
  </bookViews>
  <sheets>
    <sheet name="자동차검사소(숫자·날짜)" sheetId="11" r:id="rId1"/>
    <sheet name="자동차검사소(숫자·날짜)_결과" sheetId="3" r:id="rId2"/>
    <sheet name="자동차검사소(주소)" sheetId="12" r:id="rId3"/>
    <sheet name="자동차검사소(주소)_결과" sheetId="9" r:id="rId4"/>
    <sheet name="자동차검사소(주소)_sample" sheetId="10" r:id="rId5"/>
  </sheets>
  <definedNames>
    <definedName name="_xlnm._FilterDatabase" localSheetId="0" hidden="1">'자동차검사소(숫자·날짜)'!$A$2:$N$27</definedName>
    <definedName name="_xlnm._FilterDatabase" localSheetId="1" hidden="1">'자동차검사소(숫자·날짜)_결과'!$A$2:$N$27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C3" i="12"/>
  <c r="D2" i="12"/>
  <c r="D2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F8" i="12"/>
  <c r="F9" i="12"/>
  <c r="F10" i="12"/>
  <c r="F11" i="12"/>
  <c r="F12" i="12"/>
  <c r="C12" i="12" s="1"/>
  <c r="F13" i="12"/>
  <c r="C13" i="12" s="1"/>
  <c r="F14" i="12"/>
  <c r="C14" i="12" s="1"/>
  <c r="F15" i="12"/>
  <c r="F16" i="12"/>
  <c r="F17" i="12"/>
  <c r="F18" i="12"/>
  <c r="F19" i="12"/>
  <c r="F20" i="12"/>
  <c r="F23" i="12"/>
  <c r="F25" i="12"/>
  <c r="D25" i="12" s="1"/>
  <c r="D10" i="12"/>
  <c r="D16" i="12"/>
  <c r="C15" i="12"/>
  <c r="F7" i="12"/>
  <c r="D18" i="12"/>
  <c r="F21" i="12"/>
  <c r="F22" i="12"/>
  <c r="C22" i="12" s="1"/>
  <c r="C23" i="12"/>
  <c r="F24" i="12"/>
  <c r="F26" i="12"/>
  <c r="D19" i="12"/>
  <c r="D20" i="12"/>
  <c r="C21" i="12"/>
  <c r="C11" i="12"/>
  <c r="F3" i="12"/>
  <c r="F4" i="12"/>
  <c r="F5" i="12"/>
  <c r="F6" i="12"/>
  <c r="D7" i="12"/>
  <c r="D8" i="12"/>
  <c r="C9" i="12"/>
  <c r="D17" i="12"/>
  <c r="D26" i="12"/>
  <c r="C8" i="12"/>
  <c r="C24" i="12"/>
  <c r="D3" i="12"/>
  <c r="D4" i="12"/>
  <c r="D5" i="12"/>
  <c r="D6" i="12"/>
  <c r="C4" i="12"/>
  <c r="C5" i="12"/>
  <c r="C6" i="12"/>
  <c r="C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2" i="12"/>
  <c r="G23" i="12"/>
  <c r="G24" i="12"/>
  <c r="G25" i="12"/>
  <c r="G26" i="12"/>
  <c r="G2" i="12"/>
  <c r="F2" i="12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3" i="11"/>
  <c r="L27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3" i="11"/>
  <c r="H3" i="11" s="1"/>
  <c r="J4" i="11"/>
  <c r="J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3" i="11"/>
  <c r="C8" i="9"/>
  <c r="C14" i="9"/>
  <c r="C20" i="9"/>
  <c r="C26" i="9"/>
  <c r="G26" i="9"/>
  <c r="E26" i="9" s="1"/>
  <c r="G25" i="9"/>
  <c r="E25" i="9" s="1"/>
  <c r="G24" i="9"/>
  <c r="E24" i="9" s="1"/>
  <c r="G23" i="9"/>
  <c r="E23" i="9" s="1"/>
  <c r="G22" i="9"/>
  <c r="E22" i="9" s="1"/>
  <c r="G21" i="9"/>
  <c r="E21" i="9" s="1"/>
  <c r="G20" i="9"/>
  <c r="E20" i="9" s="1"/>
  <c r="G19" i="9"/>
  <c r="E19" i="9" s="1"/>
  <c r="G18" i="9"/>
  <c r="E18" i="9" s="1"/>
  <c r="G17" i="9"/>
  <c r="E17" i="9" s="1"/>
  <c r="G16" i="9"/>
  <c r="E16" i="9" s="1"/>
  <c r="G15" i="9"/>
  <c r="E15" i="9" s="1"/>
  <c r="G14" i="9"/>
  <c r="E14" i="9" s="1"/>
  <c r="G13" i="9"/>
  <c r="E13" i="9" s="1"/>
  <c r="G12" i="9"/>
  <c r="E12" i="9" s="1"/>
  <c r="G11" i="9"/>
  <c r="E11" i="9" s="1"/>
  <c r="G10" i="9"/>
  <c r="E10" i="9" s="1"/>
  <c r="G9" i="9"/>
  <c r="E9" i="9" s="1"/>
  <c r="G8" i="9"/>
  <c r="E8" i="9" s="1"/>
  <c r="G7" i="9"/>
  <c r="E7" i="9" s="1"/>
  <c r="G6" i="9"/>
  <c r="E6" i="9" s="1"/>
  <c r="G5" i="9"/>
  <c r="E5" i="9" s="1"/>
  <c r="G4" i="9"/>
  <c r="E4" i="9" s="1"/>
  <c r="G2" i="9"/>
  <c r="G3" i="9"/>
  <c r="E3" i="9" s="1"/>
  <c r="F26" i="9"/>
  <c r="D26" i="9" s="1"/>
  <c r="F25" i="9"/>
  <c r="D25" i="9" s="1"/>
  <c r="F24" i="9"/>
  <c r="D24" i="9" s="1"/>
  <c r="F23" i="9"/>
  <c r="C23" i="9" s="1"/>
  <c r="F22" i="9"/>
  <c r="C22" i="9" s="1"/>
  <c r="F21" i="9"/>
  <c r="D21" i="9" s="1"/>
  <c r="F20" i="9"/>
  <c r="D20" i="9" s="1"/>
  <c r="F19" i="9"/>
  <c r="D19" i="9" s="1"/>
  <c r="F18" i="9"/>
  <c r="D18" i="9" s="1"/>
  <c r="F17" i="9"/>
  <c r="C17" i="9" s="1"/>
  <c r="F16" i="9"/>
  <c r="C16" i="9" s="1"/>
  <c r="F15" i="9"/>
  <c r="D15" i="9" s="1"/>
  <c r="F14" i="9"/>
  <c r="D14" i="9" s="1"/>
  <c r="F13" i="9"/>
  <c r="D13" i="9" s="1"/>
  <c r="F12" i="9"/>
  <c r="D12" i="9" s="1"/>
  <c r="F11" i="9"/>
  <c r="C11" i="9" s="1"/>
  <c r="F10" i="9"/>
  <c r="C10" i="9" s="1"/>
  <c r="F9" i="9"/>
  <c r="D9" i="9" s="1"/>
  <c r="F7" i="9"/>
  <c r="D7" i="9" s="1"/>
  <c r="F6" i="9"/>
  <c r="D6" i="9" s="1"/>
  <c r="F5" i="9"/>
  <c r="C5" i="9" s="1"/>
  <c r="F4" i="9"/>
  <c r="C4" i="9" s="1"/>
  <c r="F3" i="9"/>
  <c r="D3" i="9" s="1"/>
  <c r="F2" i="9"/>
  <c r="C2" i="9" s="1"/>
  <c r="F8" i="9"/>
  <c r="D8" i="9" s="1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N4" i="3"/>
  <c r="M4" i="3"/>
  <c r="J6" i="3"/>
  <c r="L6" i="3" s="1"/>
  <c r="K8" i="3"/>
  <c r="K9" i="3"/>
  <c r="J12" i="3"/>
  <c r="K14" i="3"/>
  <c r="K15" i="3"/>
  <c r="J18" i="3"/>
  <c r="K20" i="3"/>
  <c r="K21" i="3"/>
  <c r="J24" i="3"/>
  <c r="K26" i="3"/>
  <c r="K27" i="3"/>
  <c r="I5" i="3"/>
  <c r="J5" i="3" s="1"/>
  <c r="I6" i="3"/>
  <c r="K6" i="3" s="1"/>
  <c r="I7" i="3"/>
  <c r="J7" i="3" s="1"/>
  <c r="I8" i="3"/>
  <c r="J8" i="3" s="1"/>
  <c r="L8" i="3" s="1"/>
  <c r="I9" i="3"/>
  <c r="J9" i="3" s="1"/>
  <c r="L9" i="3" s="1"/>
  <c r="I10" i="3"/>
  <c r="J10" i="3" s="1"/>
  <c r="I11" i="3"/>
  <c r="K11" i="3" s="1"/>
  <c r="I12" i="3"/>
  <c r="K12" i="3" s="1"/>
  <c r="I13" i="3"/>
  <c r="J13" i="3" s="1"/>
  <c r="I14" i="3"/>
  <c r="J14" i="3" s="1"/>
  <c r="L14" i="3" s="1"/>
  <c r="I15" i="3"/>
  <c r="J15" i="3" s="1"/>
  <c r="L15" i="3" s="1"/>
  <c r="I16" i="3"/>
  <c r="K16" i="3" s="1"/>
  <c r="I17" i="3"/>
  <c r="J17" i="3" s="1"/>
  <c r="I18" i="3"/>
  <c r="K18" i="3" s="1"/>
  <c r="I19" i="3"/>
  <c r="J19" i="3" s="1"/>
  <c r="I20" i="3"/>
  <c r="J20" i="3" s="1"/>
  <c r="L20" i="3" s="1"/>
  <c r="I21" i="3"/>
  <c r="J21" i="3" s="1"/>
  <c r="L21" i="3" s="1"/>
  <c r="I22" i="3"/>
  <c r="J22" i="3" s="1"/>
  <c r="I23" i="3"/>
  <c r="K23" i="3" s="1"/>
  <c r="I24" i="3"/>
  <c r="K24" i="3" s="1"/>
  <c r="I25" i="3"/>
  <c r="J25" i="3" s="1"/>
  <c r="I26" i="3"/>
  <c r="J26" i="3" s="1"/>
  <c r="L26" i="3" s="1"/>
  <c r="I27" i="3"/>
  <c r="J27" i="3" s="1"/>
  <c r="L27" i="3" s="1"/>
  <c r="I4" i="3"/>
  <c r="K4" i="3" s="1"/>
  <c r="H8" i="3"/>
  <c r="H11" i="3"/>
  <c r="H14" i="3"/>
  <c r="H17" i="3"/>
  <c r="H20" i="3"/>
  <c r="H23" i="3"/>
  <c r="H26" i="3"/>
  <c r="H5" i="3"/>
  <c r="F5" i="3"/>
  <c r="G5" i="3"/>
  <c r="F6" i="3"/>
  <c r="H6" i="3" s="1"/>
  <c r="G6" i="3"/>
  <c r="F7" i="3"/>
  <c r="G7" i="3"/>
  <c r="H7" i="3" s="1"/>
  <c r="F8" i="3"/>
  <c r="G8" i="3"/>
  <c r="F9" i="3"/>
  <c r="H9" i="3" s="1"/>
  <c r="G9" i="3"/>
  <c r="F10" i="3"/>
  <c r="H10" i="3" s="1"/>
  <c r="G10" i="3"/>
  <c r="F11" i="3"/>
  <c r="G11" i="3"/>
  <c r="F12" i="3"/>
  <c r="H12" i="3" s="1"/>
  <c r="G12" i="3"/>
  <c r="F13" i="3"/>
  <c r="G13" i="3"/>
  <c r="H13" i="3" s="1"/>
  <c r="F14" i="3"/>
  <c r="G14" i="3"/>
  <c r="F15" i="3"/>
  <c r="H15" i="3" s="1"/>
  <c r="G15" i="3"/>
  <c r="F16" i="3"/>
  <c r="H16" i="3" s="1"/>
  <c r="G16" i="3"/>
  <c r="F17" i="3"/>
  <c r="G17" i="3"/>
  <c r="F18" i="3"/>
  <c r="H18" i="3" s="1"/>
  <c r="G18" i="3"/>
  <c r="F19" i="3"/>
  <c r="G19" i="3"/>
  <c r="H19" i="3" s="1"/>
  <c r="F20" i="3"/>
  <c r="G20" i="3"/>
  <c r="F21" i="3"/>
  <c r="H21" i="3" s="1"/>
  <c r="G21" i="3"/>
  <c r="F22" i="3"/>
  <c r="H22" i="3" s="1"/>
  <c r="G22" i="3"/>
  <c r="F23" i="3"/>
  <c r="G23" i="3"/>
  <c r="F24" i="3"/>
  <c r="H24" i="3" s="1"/>
  <c r="G24" i="3"/>
  <c r="F25" i="3"/>
  <c r="H25" i="3" s="1"/>
  <c r="G25" i="3"/>
  <c r="F26" i="3"/>
  <c r="G26" i="3"/>
  <c r="F27" i="3"/>
  <c r="H27" i="3" s="1"/>
  <c r="G27" i="3"/>
  <c r="G4" i="3"/>
  <c r="F4" i="3"/>
  <c r="H4" i="3" s="1"/>
  <c r="E2" i="9"/>
  <c r="N3" i="3"/>
  <c r="M3" i="3"/>
  <c r="I3" i="3"/>
  <c r="K3" i="3" s="1"/>
  <c r="G3" i="3"/>
  <c r="F3" i="3"/>
  <c r="H3" i="3" s="1"/>
  <c r="D23" i="12" l="1"/>
  <c r="C20" i="12"/>
  <c r="D22" i="12"/>
  <c r="D13" i="12"/>
  <c r="D11" i="12"/>
  <c r="D14" i="12"/>
  <c r="C19" i="12"/>
  <c r="C16" i="12"/>
  <c r="D12" i="12"/>
  <c r="D24" i="12"/>
  <c r="D15" i="12"/>
  <c r="C25" i="12"/>
  <c r="C17" i="12"/>
  <c r="C7" i="12"/>
  <c r="D9" i="12"/>
  <c r="C10" i="12"/>
  <c r="C26" i="12"/>
  <c r="C18" i="12"/>
  <c r="L24" i="3"/>
  <c r="L12" i="3"/>
  <c r="L25" i="3"/>
  <c r="L18" i="3"/>
  <c r="K25" i="3"/>
  <c r="J23" i="3"/>
  <c r="L23" i="3" s="1"/>
  <c r="J16" i="3"/>
  <c r="L16" i="3" s="1"/>
  <c r="K13" i="3"/>
  <c r="L13" i="3" s="1"/>
  <c r="J11" i="3"/>
  <c r="L11" i="3" s="1"/>
  <c r="D2" i="9"/>
  <c r="C3" i="9"/>
  <c r="C21" i="9"/>
  <c r="C15" i="9"/>
  <c r="C9" i="9"/>
  <c r="D4" i="9"/>
  <c r="D16" i="9"/>
  <c r="K22" i="3"/>
  <c r="L22" i="3" s="1"/>
  <c r="K17" i="3"/>
  <c r="L17" i="3" s="1"/>
  <c r="K10" i="3"/>
  <c r="L10" i="3" s="1"/>
  <c r="K5" i="3"/>
  <c r="L5" i="3" s="1"/>
  <c r="C25" i="9"/>
  <c r="C19" i="9"/>
  <c r="C13" i="9"/>
  <c r="C7" i="9"/>
  <c r="D5" i="9"/>
  <c r="D11" i="9"/>
  <c r="D17" i="9"/>
  <c r="D23" i="9"/>
  <c r="D10" i="9"/>
  <c r="D22" i="9"/>
  <c r="K19" i="3"/>
  <c r="L19" i="3" s="1"/>
  <c r="K7" i="3"/>
  <c r="L7" i="3" s="1"/>
  <c r="C24" i="9"/>
  <c r="C18" i="9"/>
  <c r="C12" i="9"/>
  <c r="C6" i="9"/>
  <c r="J4" i="3"/>
  <c r="L4" i="3" s="1"/>
  <c r="J3" i="3"/>
  <c r="L3" i="3" s="1"/>
</calcChain>
</file>

<file path=xl/sharedStrings.xml><?xml version="1.0" encoding="utf-8"?>
<sst xmlns="http://schemas.openxmlformats.org/spreadsheetml/2006/main" count="298" uniqueCount="71">
  <si>
    <t>제주특별자치도 제주시 도련이동 568-1</t>
  </si>
  <si>
    <t>제주자동차검사소</t>
  </si>
  <si>
    <t>경상남도 김해시 주촌면 농소리 633-1</t>
  </si>
  <si>
    <t>김해자동차검사소</t>
  </si>
  <si>
    <t>경상남도 거창군 거창읍 정장리 207-1</t>
  </si>
  <si>
    <t>거창자동차검사소</t>
  </si>
  <si>
    <t>경상남도 창원시 의창구 대원동 76</t>
  </si>
  <si>
    <t>창원자동차검사소</t>
  </si>
  <si>
    <t>전라북도 군산시 소룡동 60-2</t>
  </si>
  <si>
    <t>군산자동차검사소</t>
  </si>
  <si>
    <t>전라북도 전주시 덕진구 팔복동3가 211-5</t>
  </si>
  <si>
    <t>전주자동차검사소</t>
  </si>
  <si>
    <t>충청남도 홍성군 홍성읍 남장리 217</t>
  </si>
  <si>
    <t>홍성자동차검사소</t>
  </si>
  <si>
    <t>충청남도 천안시 서북구 백석동 604-18</t>
  </si>
  <si>
    <t>천안자동차검사소</t>
  </si>
  <si>
    <t>충청북도 충주시 금릉동 206-46</t>
  </si>
  <si>
    <t>충주자동차검사소</t>
  </si>
  <si>
    <t>충청북도 청주시 흥덕구 신봉동 260-6</t>
  </si>
  <si>
    <t>청주자동차검사소</t>
  </si>
  <si>
    <t>강원도 동해시 단봉동 271-7</t>
  </si>
  <si>
    <t>동해자동차검사소</t>
  </si>
  <si>
    <t>강원도 춘천시 석사동 123-1</t>
  </si>
  <si>
    <t>춘천자동차검사소</t>
  </si>
  <si>
    <t>경기도 남양주시 진건읍 송능리 60-7</t>
  </si>
  <si>
    <t>남양주자동차검사소</t>
  </si>
  <si>
    <t>경기도 고양시 일산동구 성석동 827-2</t>
  </si>
  <si>
    <t>고양자동차검사소</t>
  </si>
  <si>
    <t>경기도 안양시 동안구 관양동 909-1</t>
  </si>
  <si>
    <t>안양자동차검사소</t>
  </si>
  <si>
    <t>경기도 부천시 삼정동 29-4</t>
  </si>
  <si>
    <t>부천자동차검사소</t>
  </si>
  <si>
    <t>경기도 성남시 중원구 상대원동 171-5</t>
  </si>
  <si>
    <t>성남자동차검사소</t>
  </si>
  <si>
    <t>경기도 의정부시 호원동 441-9</t>
  </si>
  <si>
    <t>의정부자동차검사소</t>
  </si>
  <si>
    <t>경기도 수원시 영통구 매탄동 495-7</t>
  </si>
  <si>
    <t>수원자동차검사소</t>
  </si>
  <si>
    <t>세종특별자치시 대평동 583-2</t>
  </si>
  <si>
    <t>세종자동차검사소</t>
  </si>
  <si>
    <t>부산광역시 해운대구 재송동 801-17</t>
  </si>
  <si>
    <t>해운대자동차검사소</t>
  </si>
  <si>
    <t>서울특별시 마포구 상암동 1733</t>
  </si>
  <si>
    <t>상암자동차검사소</t>
  </si>
  <si>
    <t>서울특별시 성동구 송정동 73-36</t>
  </si>
  <si>
    <t>성동자동차검사소</t>
  </si>
  <si>
    <t>서울특별시 마포구 성산동 436-1</t>
  </si>
  <si>
    <t>성산자동차검사소</t>
  </si>
  <si>
    <t>서울특별시 강남구 율현동 123-1</t>
  </si>
  <si>
    <t>강남자동차검사소</t>
  </si>
  <si>
    <t>경도</t>
  </si>
  <si>
    <t>위도</t>
  </si>
  <si>
    <t>주소</t>
    <phoneticPr fontId="2" type="noConversion"/>
  </si>
  <si>
    <t>이름</t>
    <phoneticPr fontId="2" type="noConversion"/>
  </si>
  <si>
    <t>시군구</t>
    <phoneticPr fontId="2" type="noConversion"/>
  </si>
  <si>
    <t>기준년도
①</t>
    <phoneticPr fontId="2" type="noConversion"/>
  </si>
  <si>
    <t>기준월
②</t>
    <phoneticPr fontId="2" type="noConversion"/>
  </si>
  <si>
    <t>기준년월
①</t>
    <phoneticPr fontId="2" type="noConversion"/>
  </si>
  <si>
    <t>기준년도
②</t>
    <phoneticPr fontId="2" type="noConversion"/>
  </si>
  <si>
    <t>기준년월
②</t>
    <phoneticPr fontId="2" type="noConversion"/>
  </si>
  <si>
    <t>기준일자
②</t>
    <phoneticPr fontId="2" type="noConversion"/>
  </si>
  <si>
    <t>기준월
①</t>
    <phoneticPr fontId="2" type="noConversion"/>
  </si>
  <si>
    <t>기준일자
①</t>
    <phoneticPr fontId="2" type="noConversion"/>
  </si>
  <si>
    <t>위도
(소수점 반올림)</t>
    <phoneticPr fontId="2" type="noConversion"/>
  </si>
  <si>
    <t>경도
(소수점 버림)</t>
    <phoneticPr fontId="2" type="noConversion"/>
  </si>
  <si>
    <t>concatenate</t>
    <phoneticPr fontId="2" type="noConversion"/>
  </si>
  <si>
    <t>&amp;</t>
    <phoneticPr fontId="2" type="noConversion"/>
  </si>
  <si>
    <t>번지</t>
    <phoneticPr fontId="2" type="noConversion"/>
  </si>
  <si>
    <t>읍면동리</t>
    <phoneticPr fontId="2" type="noConversion"/>
  </si>
  <si>
    <t>"구 " or "군 " or "시 " 위치</t>
    <phoneticPr fontId="2" type="noConversion"/>
  </si>
  <si>
    <t>"리 " or "읍 " or "면 " or "동 " or "가 " 위치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</si>
</sst>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7">
    <font>
      <sz val="11"/>
      <color theme="1"/>
      <name val="나눔스퀘어_ac Light"/>
      <family val="2"/>
      <charset val="129"/>
    </font>
    <font>
      <sz val="10"/>
      <color theme="1"/>
      <name val="맑은 고딕"/>
      <family val="2"/>
      <charset val="129"/>
      <scheme val="minor"/>
    </font>
    <font>
      <sz val="8"/>
      <name val="나눔스퀘어_ac Light"/>
      <family val="2"/>
      <charset val="129"/>
    </font>
    <font>
      <sz val="11"/>
      <color theme="1"/>
      <name val="나눔스퀘어_ac"/>
      <family val="3"/>
      <charset val="129"/>
    </font>
    <font>
      <sz val="11"/>
      <color rgb="FFC00000"/>
      <name val="나눔스퀘어_ac"/>
      <family val="3"/>
      <charset val="129"/>
    </font>
    <font>
      <sz val="11"/>
      <color rgb="FFEEB500"/>
      <name val="나눔스퀘어_ac"/>
      <family val="3"/>
      <charset val="129"/>
    </font>
    <font>
      <sz val="11"/>
      <color theme="0"/>
      <name val="나눔스퀘어_a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 xr:uid="{8AEA173F-3C1C-4A43-9CEB-911DAA6908C1}"/>
  </cellStyles>
  <dxfs count="0"/>
  <tableStyles count="0" defaultTableStyle="TableStyleMedium2" defaultPivotStyle="PivotStyleLight16"/>
  <colors>
    <mruColors>
      <color rgb="FFFFCC66"/>
      <color rgb="FFFF9966"/>
      <color rgb="FF66CCFF"/>
      <color rgb="FFCCFF66"/>
      <color rgb="FF33CCFF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6D4D-9328-4352-A724-FAAD458AD6AA}">
  <sheetPr>
    <tabColor rgb="FFFFCC66"/>
  </sheetPr>
  <dimension ref="A1:N27"/>
  <sheetViews>
    <sheetView showGridLines="0" zoomScale="130" zoomScaleNormal="130" workbookViewId="0">
      <selection activeCell="N3" sqref="N3:N27"/>
    </sheetView>
  </sheetViews>
  <sheetFormatPr baseColWidth="10" defaultColWidth="8.83203125" defaultRowHeight="17"/>
  <cols>
    <col min="1" max="1" width="14.83203125" style="1" customWidth="1"/>
    <col min="2" max="2" width="27.83203125" style="2" customWidth="1"/>
    <col min="3" max="4" width="9.1640625" style="1" customWidth="1"/>
    <col min="5" max="5" width="11.1640625" style="1" customWidth="1"/>
    <col min="6" max="7" width="7.5" style="1" customWidth="1"/>
    <col min="8" max="9" width="9.6640625" style="1" customWidth="1"/>
    <col min="10" max="11" width="7.6640625" style="1" customWidth="1"/>
    <col min="12" max="12" width="9.6640625" style="1" customWidth="1"/>
    <col min="13" max="13" width="11.1640625" style="1" customWidth="1"/>
    <col min="14" max="14" width="10.83203125" style="1" customWidth="1"/>
    <col min="15" max="16384" width="8.83203125" style="1"/>
  </cols>
  <sheetData>
    <row r="1" spans="1:14">
      <c r="H1" s="9" t="s">
        <v>66</v>
      </c>
      <c r="L1" s="10" t="s">
        <v>65</v>
      </c>
    </row>
    <row r="2" spans="1:14" ht="34.5" customHeight="1">
      <c r="A2" s="13" t="s">
        <v>53</v>
      </c>
      <c r="B2" s="13" t="s">
        <v>52</v>
      </c>
      <c r="C2" s="13" t="s">
        <v>51</v>
      </c>
      <c r="D2" s="13" t="s">
        <v>50</v>
      </c>
      <c r="E2" s="15" t="s">
        <v>62</v>
      </c>
      <c r="F2" s="7" t="s">
        <v>55</v>
      </c>
      <c r="G2" s="7" t="s">
        <v>61</v>
      </c>
      <c r="H2" s="7" t="s">
        <v>57</v>
      </c>
      <c r="I2" s="3" t="s">
        <v>60</v>
      </c>
      <c r="J2" s="3" t="s">
        <v>58</v>
      </c>
      <c r="K2" s="3" t="s">
        <v>56</v>
      </c>
      <c r="L2" s="3" t="s">
        <v>59</v>
      </c>
      <c r="M2" s="8" t="s">
        <v>63</v>
      </c>
      <c r="N2" s="8" t="s">
        <v>64</v>
      </c>
    </row>
    <row r="3" spans="1:14">
      <c r="A3" s="4" t="s">
        <v>49</v>
      </c>
      <c r="B3" s="5" t="s">
        <v>48</v>
      </c>
      <c r="C3" s="16">
        <v>37.468508507599999</v>
      </c>
      <c r="D3" s="16">
        <v>127.1186806857</v>
      </c>
      <c r="E3" s="6">
        <v>43850</v>
      </c>
      <c r="F3" s="4">
        <f>YEAR(E3)</f>
        <v>2020</v>
      </c>
      <c r="G3" s="4">
        <f>MONTH(E3)</f>
        <v>1</v>
      </c>
      <c r="H3" s="4" t="str">
        <f>L3</f>
        <v>2020-01</v>
      </c>
      <c r="I3" s="6" t="str">
        <f>F3&amp;TEXT(G3,"00")&amp;TEXT(DAY(E3),"00")</f>
        <v>20200120</v>
      </c>
      <c r="J3" s="4">
        <f>YEAR(E3)</f>
        <v>2020</v>
      </c>
      <c r="K3" s="4" t="str">
        <f>TEXT(MONTH(E3),"00")</f>
        <v>01</v>
      </c>
      <c r="L3" s="4" t="str">
        <f>F3&amp;"-"&amp;TEXT(G3,"00")</f>
        <v>2020-01</v>
      </c>
      <c r="M3" s="17">
        <f>ROUND(C3,1)</f>
        <v>37.5</v>
      </c>
      <c r="N3" s="17">
        <f>ROUNDDOWN(D3,1)</f>
        <v>127.1</v>
      </c>
    </row>
    <row r="4" spans="1:14">
      <c r="A4" s="4" t="s">
        <v>47</v>
      </c>
      <c r="B4" s="5" t="s">
        <v>46</v>
      </c>
      <c r="C4" s="16">
        <v>37.567338900000003</v>
      </c>
      <c r="D4" s="16">
        <v>126.9013650589</v>
      </c>
      <c r="E4" s="6">
        <v>43788</v>
      </c>
      <c r="F4" s="4">
        <f t="shared" ref="F4:F27" si="0">YEAR(E4)</f>
        <v>2019</v>
      </c>
      <c r="G4" s="4">
        <f t="shared" ref="G4:G27" si="1">MONTH(E4)</f>
        <v>11</v>
      </c>
      <c r="H4" s="4" t="str">
        <f t="shared" ref="H4:H27" si="2">F4&amp;"-"&amp;TEXT(G4,"00")</f>
        <v>2019-11</v>
      </c>
      <c r="I4" s="6" t="str">
        <f t="shared" ref="I4:I27" si="3">F4&amp;TEXT(G4,"00")&amp;TEXT(DAY(E4),"00")</f>
        <v>20191119</v>
      </c>
      <c r="J4" s="4">
        <f>YEAR(E4)</f>
        <v>2019</v>
      </c>
      <c r="K4" s="4" t="str">
        <f t="shared" ref="K4:K27" si="4">TEXT(MONTH(E4),"00")</f>
        <v>11</v>
      </c>
      <c r="L4" s="4" t="str">
        <f t="shared" ref="L4:L26" si="5">F4&amp;"-"&amp;TEXT(G4,"00")</f>
        <v>2019-11</v>
      </c>
      <c r="M4" s="17">
        <f t="shared" ref="M4:M27" si="6">ROUND(C4,1)</f>
        <v>37.6</v>
      </c>
      <c r="N4" s="17">
        <f t="shared" ref="N4:N27" si="7">ROUNDDOWN(D4,1)</f>
        <v>126.9</v>
      </c>
    </row>
    <row r="5" spans="1:14">
      <c r="A5" s="4" t="s">
        <v>45</v>
      </c>
      <c r="B5" s="5" t="s">
        <v>44</v>
      </c>
      <c r="C5" s="16">
        <v>37.552603235399999</v>
      </c>
      <c r="D5" s="16">
        <v>127.05785654669999</v>
      </c>
      <c r="E5" s="6">
        <v>43862</v>
      </c>
      <c r="F5" s="4">
        <f t="shared" si="0"/>
        <v>2020</v>
      </c>
      <c r="G5" s="4">
        <f t="shared" si="1"/>
        <v>2</v>
      </c>
      <c r="H5" s="4" t="str">
        <f t="shared" si="2"/>
        <v>2020-02</v>
      </c>
      <c r="I5" s="6" t="str">
        <f t="shared" si="3"/>
        <v>20200201</v>
      </c>
      <c r="J5" s="4">
        <f t="shared" ref="J4:J27" si="8">YEAR(E5)</f>
        <v>2020</v>
      </c>
      <c r="K5" s="4" t="str">
        <f t="shared" si="4"/>
        <v>02</v>
      </c>
      <c r="L5" s="4" t="str">
        <f t="shared" si="5"/>
        <v>2020-02</v>
      </c>
      <c r="M5" s="17">
        <f t="shared" si="6"/>
        <v>37.6</v>
      </c>
      <c r="N5" s="17">
        <f t="shared" si="7"/>
        <v>127</v>
      </c>
    </row>
    <row r="6" spans="1:14">
      <c r="A6" s="4" t="s">
        <v>43</v>
      </c>
      <c r="B6" s="5" t="s">
        <v>42</v>
      </c>
      <c r="C6" s="16">
        <v>37.586492300000003</v>
      </c>
      <c r="D6" s="16">
        <v>126.8840895724</v>
      </c>
      <c r="E6" s="6">
        <v>43850</v>
      </c>
      <c r="F6" s="4">
        <f t="shared" si="0"/>
        <v>2020</v>
      </c>
      <c r="G6" s="4">
        <f t="shared" si="1"/>
        <v>1</v>
      </c>
      <c r="H6" s="4" t="str">
        <f t="shared" si="2"/>
        <v>2020-01</v>
      </c>
      <c r="I6" s="6" t="str">
        <f t="shared" si="3"/>
        <v>20200120</v>
      </c>
      <c r="J6" s="4">
        <f t="shared" si="8"/>
        <v>2020</v>
      </c>
      <c r="K6" s="4" t="str">
        <f t="shared" si="4"/>
        <v>01</v>
      </c>
      <c r="L6" s="4" t="str">
        <f t="shared" si="5"/>
        <v>2020-01</v>
      </c>
      <c r="M6" s="17">
        <f t="shared" si="6"/>
        <v>37.6</v>
      </c>
      <c r="N6" s="17">
        <f t="shared" si="7"/>
        <v>126.8</v>
      </c>
    </row>
    <row r="7" spans="1:14">
      <c r="A7" s="4" t="s">
        <v>13</v>
      </c>
      <c r="B7" s="5" t="s">
        <v>12</v>
      </c>
      <c r="C7" s="16">
        <v>36.583890870499999</v>
      </c>
      <c r="D7" s="16">
        <v>126.6549167</v>
      </c>
      <c r="E7" s="6">
        <v>43692</v>
      </c>
      <c r="F7" s="4">
        <f t="shared" si="0"/>
        <v>2019</v>
      </c>
      <c r="G7" s="4">
        <f t="shared" si="1"/>
        <v>8</v>
      </c>
      <c r="H7" s="4" t="str">
        <f t="shared" si="2"/>
        <v>2019-08</v>
      </c>
      <c r="I7" s="6" t="str">
        <f t="shared" si="3"/>
        <v>20190815</v>
      </c>
      <c r="J7" s="4">
        <f t="shared" si="8"/>
        <v>2019</v>
      </c>
      <c r="K7" s="4" t="str">
        <f t="shared" si="4"/>
        <v>08</v>
      </c>
      <c r="L7" s="4" t="str">
        <f t="shared" si="5"/>
        <v>2019-08</v>
      </c>
      <c r="M7" s="17">
        <f t="shared" si="6"/>
        <v>36.6</v>
      </c>
      <c r="N7" s="17">
        <f t="shared" si="7"/>
        <v>126.6</v>
      </c>
    </row>
    <row r="8" spans="1:14">
      <c r="A8" s="4" t="s">
        <v>41</v>
      </c>
      <c r="B8" s="5" t="s">
        <v>40</v>
      </c>
      <c r="C8" s="16">
        <v>35.184027100000002</v>
      </c>
      <c r="D8" s="16">
        <v>129.11974839999999</v>
      </c>
      <c r="E8" s="6">
        <v>43849</v>
      </c>
      <c r="F8" s="4">
        <f t="shared" si="0"/>
        <v>2020</v>
      </c>
      <c r="G8" s="4">
        <f t="shared" si="1"/>
        <v>1</v>
      </c>
      <c r="H8" s="4" t="str">
        <f t="shared" si="2"/>
        <v>2020-01</v>
      </c>
      <c r="I8" s="6" t="str">
        <f t="shared" si="3"/>
        <v>20200119</v>
      </c>
      <c r="J8" s="4">
        <f t="shared" si="8"/>
        <v>2020</v>
      </c>
      <c r="K8" s="4" t="str">
        <f t="shared" si="4"/>
        <v>01</v>
      </c>
      <c r="L8" s="4" t="str">
        <f t="shared" si="5"/>
        <v>2020-01</v>
      </c>
      <c r="M8" s="17">
        <f t="shared" si="6"/>
        <v>35.200000000000003</v>
      </c>
      <c r="N8" s="17">
        <f t="shared" si="7"/>
        <v>129.1</v>
      </c>
    </row>
    <row r="9" spans="1:14">
      <c r="A9" s="4" t="s">
        <v>39</v>
      </c>
      <c r="B9" s="5" t="s">
        <v>38</v>
      </c>
      <c r="C9" s="16">
        <v>36.467500067000003</v>
      </c>
      <c r="D9" s="16">
        <v>127.2671512642</v>
      </c>
      <c r="E9" s="6">
        <v>43850</v>
      </c>
      <c r="F9" s="4">
        <f t="shared" si="0"/>
        <v>2020</v>
      </c>
      <c r="G9" s="4">
        <f t="shared" si="1"/>
        <v>1</v>
      </c>
      <c r="H9" s="4" t="str">
        <f t="shared" si="2"/>
        <v>2020-01</v>
      </c>
      <c r="I9" s="6" t="str">
        <f t="shared" si="3"/>
        <v>20200120</v>
      </c>
      <c r="J9" s="4">
        <f t="shared" si="8"/>
        <v>2020</v>
      </c>
      <c r="K9" s="4" t="str">
        <f t="shared" si="4"/>
        <v>01</v>
      </c>
      <c r="L9" s="4" t="str">
        <f t="shared" si="5"/>
        <v>2020-01</v>
      </c>
      <c r="M9" s="17">
        <f t="shared" si="6"/>
        <v>36.5</v>
      </c>
      <c r="N9" s="17">
        <f t="shared" si="7"/>
        <v>127.2</v>
      </c>
    </row>
    <row r="10" spans="1:14">
      <c r="A10" s="4" t="s">
        <v>37</v>
      </c>
      <c r="B10" s="5" t="s">
        <v>36</v>
      </c>
      <c r="C10" s="16">
        <v>37.256663406100003</v>
      </c>
      <c r="D10" s="16">
        <v>127.0607000687</v>
      </c>
      <c r="E10" s="6">
        <v>43865</v>
      </c>
      <c r="F10" s="4">
        <f t="shared" si="0"/>
        <v>2020</v>
      </c>
      <c r="G10" s="4">
        <f t="shared" si="1"/>
        <v>2</v>
      </c>
      <c r="H10" s="4" t="str">
        <f t="shared" si="2"/>
        <v>2020-02</v>
      </c>
      <c r="I10" s="6" t="str">
        <f t="shared" si="3"/>
        <v>20200204</v>
      </c>
      <c r="J10" s="4">
        <f t="shared" si="8"/>
        <v>2020</v>
      </c>
      <c r="K10" s="4" t="str">
        <f t="shared" si="4"/>
        <v>02</v>
      </c>
      <c r="L10" s="4" t="str">
        <f t="shared" si="5"/>
        <v>2020-02</v>
      </c>
      <c r="M10" s="17">
        <f t="shared" si="6"/>
        <v>37.299999999999997</v>
      </c>
      <c r="N10" s="17">
        <f t="shared" si="7"/>
        <v>127</v>
      </c>
    </row>
    <row r="11" spans="1:14">
      <c r="A11" s="4" t="s">
        <v>35</v>
      </c>
      <c r="B11" s="5" t="s">
        <v>34</v>
      </c>
      <c r="C11" s="16">
        <v>37.717304566099997</v>
      </c>
      <c r="D11" s="16">
        <v>127.0470417128</v>
      </c>
      <c r="E11" s="6">
        <v>43869</v>
      </c>
      <c r="F11" s="4">
        <f t="shared" si="0"/>
        <v>2020</v>
      </c>
      <c r="G11" s="4">
        <f t="shared" si="1"/>
        <v>2</v>
      </c>
      <c r="H11" s="4" t="str">
        <f t="shared" si="2"/>
        <v>2020-02</v>
      </c>
      <c r="I11" s="6" t="str">
        <f t="shared" si="3"/>
        <v>20200208</v>
      </c>
      <c r="J11" s="4">
        <f t="shared" si="8"/>
        <v>2020</v>
      </c>
      <c r="K11" s="4" t="str">
        <f t="shared" si="4"/>
        <v>02</v>
      </c>
      <c r="L11" s="4" t="str">
        <f t="shared" si="5"/>
        <v>2020-02</v>
      </c>
      <c r="M11" s="17">
        <f t="shared" si="6"/>
        <v>37.700000000000003</v>
      </c>
      <c r="N11" s="17">
        <f t="shared" si="7"/>
        <v>127</v>
      </c>
    </row>
    <row r="12" spans="1:14">
      <c r="A12" s="4" t="s">
        <v>33</v>
      </c>
      <c r="B12" s="5" t="s">
        <v>32</v>
      </c>
      <c r="C12" s="16">
        <v>37.441053699999998</v>
      </c>
      <c r="D12" s="16">
        <v>127.1783702</v>
      </c>
      <c r="E12" s="6">
        <v>43636</v>
      </c>
      <c r="F12" s="4">
        <f t="shared" si="0"/>
        <v>2019</v>
      </c>
      <c r="G12" s="4">
        <f t="shared" si="1"/>
        <v>6</v>
      </c>
      <c r="H12" s="4" t="str">
        <f t="shared" si="2"/>
        <v>2019-06</v>
      </c>
      <c r="I12" s="6" t="str">
        <f t="shared" si="3"/>
        <v>20190620</v>
      </c>
      <c r="J12" s="4">
        <f t="shared" si="8"/>
        <v>2019</v>
      </c>
      <c r="K12" s="4" t="str">
        <f t="shared" si="4"/>
        <v>06</v>
      </c>
      <c r="L12" s="4" t="str">
        <f t="shared" si="5"/>
        <v>2019-06</v>
      </c>
      <c r="M12" s="17">
        <f t="shared" si="6"/>
        <v>37.4</v>
      </c>
      <c r="N12" s="17">
        <f t="shared" si="7"/>
        <v>127.1</v>
      </c>
    </row>
    <row r="13" spans="1:14">
      <c r="A13" s="4" t="s">
        <v>31</v>
      </c>
      <c r="B13" s="5" t="s">
        <v>30</v>
      </c>
      <c r="C13" s="16">
        <v>37.524593272300002</v>
      </c>
      <c r="D13" s="16">
        <v>126.765054045</v>
      </c>
      <c r="E13" s="6">
        <v>43862</v>
      </c>
      <c r="F13" s="4">
        <f t="shared" si="0"/>
        <v>2020</v>
      </c>
      <c r="G13" s="4">
        <f t="shared" si="1"/>
        <v>2</v>
      </c>
      <c r="H13" s="4" t="str">
        <f t="shared" si="2"/>
        <v>2020-02</v>
      </c>
      <c r="I13" s="6" t="str">
        <f t="shared" si="3"/>
        <v>20200201</v>
      </c>
      <c r="J13" s="4">
        <f t="shared" si="8"/>
        <v>2020</v>
      </c>
      <c r="K13" s="4" t="str">
        <f t="shared" si="4"/>
        <v>02</v>
      </c>
      <c r="L13" s="4" t="str">
        <f t="shared" si="5"/>
        <v>2020-02</v>
      </c>
      <c r="M13" s="17">
        <f t="shared" si="6"/>
        <v>37.5</v>
      </c>
      <c r="N13" s="17">
        <f t="shared" si="7"/>
        <v>126.7</v>
      </c>
    </row>
    <row r="14" spans="1:14">
      <c r="A14" s="4" t="s">
        <v>29</v>
      </c>
      <c r="B14" s="5" t="s">
        <v>28</v>
      </c>
      <c r="C14" s="16">
        <v>37.395507137000003</v>
      </c>
      <c r="D14" s="16">
        <v>126.9736054306</v>
      </c>
      <c r="E14" s="6">
        <v>43849</v>
      </c>
      <c r="F14" s="4">
        <f t="shared" si="0"/>
        <v>2020</v>
      </c>
      <c r="G14" s="4">
        <f t="shared" si="1"/>
        <v>1</v>
      </c>
      <c r="H14" s="4" t="str">
        <f t="shared" si="2"/>
        <v>2020-01</v>
      </c>
      <c r="I14" s="6" t="str">
        <f t="shared" si="3"/>
        <v>20200119</v>
      </c>
      <c r="J14" s="4">
        <f t="shared" si="8"/>
        <v>2020</v>
      </c>
      <c r="K14" s="4" t="str">
        <f t="shared" si="4"/>
        <v>01</v>
      </c>
      <c r="L14" s="4" t="str">
        <f t="shared" si="5"/>
        <v>2020-01</v>
      </c>
      <c r="M14" s="17">
        <f t="shared" si="6"/>
        <v>37.4</v>
      </c>
      <c r="N14" s="17">
        <f t="shared" si="7"/>
        <v>126.9</v>
      </c>
    </row>
    <row r="15" spans="1:14">
      <c r="A15" s="4" t="s">
        <v>27</v>
      </c>
      <c r="B15" s="5" t="s">
        <v>26</v>
      </c>
      <c r="C15" s="16">
        <v>37.689909729</v>
      </c>
      <c r="D15" s="16">
        <v>126.7979117201</v>
      </c>
      <c r="E15" s="6">
        <v>43818</v>
      </c>
      <c r="F15" s="4">
        <f t="shared" si="0"/>
        <v>2019</v>
      </c>
      <c r="G15" s="4">
        <f t="shared" si="1"/>
        <v>12</v>
      </c>
      <c r="H15" s="4" t="str">
        <f t="shared" si="2"/>
        <v>2019-12</v>
      </c>
      <c r="I15" s="6" t="str">
        <f t="shared" si="3"/>
        <v>20191219</v>
      </c>
      <c r="J15" s="4">
        <f t="shared" si="8"/>
        <v>2019</v>
      </c>
      <c r="K15" s="4" t="str">
        <f t="shared" si="4"/>
        <v>12</v>
      </c>
      <c r="L15" s="4" t="str">
        <f t="shared" si="5"/>
        <v>2019-12</v>
      </c>
      <c r="M15" s="17">
        <f t="shared" si="6"/>
        <v>37.700000000000003</v>
      </c>
      <c r="N15" s="17">
        <f t="shared" si="7"/>
        <v>126.7</v>
      </c>
    </row>
    <row r="16" spans="1:14">
      <c r="A16" s="4" t="s">
        <v>25</v>
      </c>
      <c r="B16" s="5" t="s">
        <v>24</v>
      </c>
      <c r="C16" s="16">
        <v>37.676914099999998</v>
      </c>
      <c r="D16" s="16">
        <v>127.1962784</v>
      </c>
      <c r="E16" s="6">
        <v>43485</v>
      </c>
      <c r="F16" s="4">
        <f t="shared" si="0"/>
        <v>2019</v>
      </c>
      <c r="G16" s="4">
        <f t="shared" si="1"/>
        <v>1</v>
      </c>
      <c r="H16" s="4" t="str">
        <f t="shared" si="2"/>
        <v>2019-01</v>
      </c>
      <c r="I16" s="6" t="str">
        <f t="shared" si="3"/>
        <v>20190120</v>
      </c>
      <c r="J16" s="4">
        <f t="shared" si="8"/>
        <v>2019</v>
      </c>
      <c r="K16" s="4" t="str">
        <f t="shared" si="4"/>
        <v>01</v>
      </c>
      <c r="L16" s="4" t="str">
        <f t="shared" si="5"/>
        <v>2019-01</v>
      </c>
      <c r="M16" s="17">
        <f t="shared" si="6"/>
        <v>37.700000000000003</v>
      </c>
      <c r="N16" s="17">
        <f t="shared" si="7"/>
        <v>127.1</v>
      </c>
    </row>
    <row r="17" spans="1:14">
      <c r="A17" s="4" t="s">
        <v>23</v>
      </c>
      <c r="B17" s="5" t="s">
        <v>22</v>
      </c>
      <c r="C17" s="16">
        <v>37.849764280099997</v>
      </c>
      <c r="D17" s="16">
        <v>127.75440640879999</v>
      </c>
      <c r="E17" s="6">
        <v>43845</v>
      </c>
      <c r="F17" s="4">
        <f t="shared" si="0"/>
        <v>2020</v>
      </c>
      <c r="G17" s="4">
        <f t="shared" si="1"/>
        <v>1</v>
      </c>
      <c r="H17" s="4" t="str">
        <f t="shared" si="2"/>
        <v>2020-01</v>
      </c>
      <c r="I17" s="6" t="str">
        <f t="shared" si="3"/>
        <v>20200115</v>
      </c>
      <c r="J17" s="4">
        <f t="shared" si="8"/>
        <v>2020</v>
      </c>
      <c r="K17" s="4" t="str">
        <f t="shared" si="4"/>
        <v>01</v>
      </c>
      <c r="L17" s="4" t="str">
        <f t="shared" si="5"/>
        <v>2020-01</v>
      </c>
      <c r="M17" s="17">
        <f t="shared" si="6"/>
        <v>37.799999999999997</v>
      </c>
      <c r="N17" s="17">
        <f t="shared" si="7"/>
        <v>127.7</v>
      </c>
    </row>
    <row r="18" spans="1:14">
      <c r="A18" s="4" t="s">
        <v>21</v>
      </c>
      <c r="B18" s="5" t="s">
        <v>20</v>
      </c>
      <c r="C18" s="16">
        <v>37.475036358700002</v>
      </c>
      <c r="D18" s="16">
        <v>129.11953034609999</v>
      </c>
      <c r="E18" s="6">
        <v>43850</v>
      </c>
      <c r="F18" s="4">
        <f t="shared" si="0"/>
        <v>2020</v>
      </c>
      <c r="G18" s="4">
        <f t="shared" si="1"/>
        <v>1</v>
      </c>
      <c r="H18" s="4" t="str">
        <f t="shared" si="2"/>
        <v>2020-01</v>
      </c>
      <c r="I18" s="6" t="str">
        <f t="shared" si="3"/>
        <v>20200120</v>
      </c>
      <c r="J18" s="4">
        <f t="shared" si="8"/>
        <v>2020</v>
      </c>
      <c r="K18" s="4" t="str">
        <f t="shared" si="4"/>
        <v>01</v>
      </c>
      <c r="L18" s="4" t="str">
        <f t="shared" si="5"/>
        <v>2020-01</v>
      </c>
      <c r="M18" s="17">
        <f t="shared" si="6"/>
        <v>37.5</v>
      </c>
      <c r="N18" s="17">
        <f t="shared" si="7"/>
        <v>129.1</v>
      </c>
    </row>
    <row r="19" spans="1:14">
      <c r="A19" s="4" t="s">
        <v>19</v>
      </c>
      <c r="B19" s="5" t="s">
        <v>18</v>
      </c>
      <c r="C19" s="16">
        <v>36.661227726500002</v>
      </c>
      <c r="D19" s="16">
        <v>127.466392</v>
      </c>
      <c r="E19" s="6">
        <v>43757</v>
      </c>
      <c r="F19" s="4">
        <f t="shared" si="0"/>
        <v>2019</v>
      </c>
      <c r="G19" s="4">
        <f t="shared" si="1"/>
        <v>10</v>
      </c>
      <c r="H19" s="4" t="str">
        <f t="shared" si="2"/>
        <v>2019-10</v>
      </c>
      <c r="I19" s="6" t="str">
        <f t="shared" si="3"/>
        <v>20191019</v>
      </c>
      <c r="J19" s="4">
        <f t="shared" si="8"/>
        <v>2019</v>
      </c>
      <c r="K19" s="4" t="str">
        <f t="shared" si="4"/>
        <v>10</v>
      </c>
      <c r="L19" s="4" t="str">
        <f t="shared" si="5"/>
        <v>2019-10</v>
      </c>
      <c r="M19" s="17">
        <f t="shared" si="6"/>
        <v>36.700000000000003</v>
      </c>
      <c r="N19" s="17">
        <f t="shared" si="7"/>
        <v>127.4</v>
      </c>
    </row>
    <row r="20" spans="1:14">
      <c r="A20" s="4" t="s">
        <v>17</v>
      </c>
      <c r="B20" s="5" t="s">
        <v>16</v>
      </c>
      <c r="C20" s="16">
        <v>37.0006899081</v>
      </c>
      <c r="D20" s="16">
        <v>127.9190498406</v>
      </c>
      <c r="E20" s="6">
        <v>43850</v>
      </c>
      <c r="F20" s="4">
        <f t="shared" si="0"/>
        <v>2020</v>
      </c>
      <c r="G20" s="4">
        <f t="shared" si="1"/>
        <v>1</v>
      </c>
      <c r="H20" s="4" t="str">
        <f t="shared" si="2"/>
        <v>2020-01</v>
      </c>
      <c r="I20" s="6" t="str">
        <f t="shared" si="3"/>
        <v>20200120</v>
      </c>
      <c r="J20" s="4">
        <f t="shared" si="8"/>
        <v>2020</v>
      </c>
      <c r="K20" s="4" t="str">
        <f t="shared" si="4"/>
        <v>01</v>
      </c>
      <c r="L20" s="4" t="str">
        <f t="shared" si="5"/>
        <v>2020-01</v>
      </c>
      <c r="M20" s="17">
        <f t="shared" si="6"/>
        <v>37</v>
      </c>
      <c r="N20" s="17">
        <f t="shared" si="7"/>
        <v>127.9</v>
      </c>
    </row>
    <row r="21" spans="1:14">
      <c r="A21" s="4" t="s">
        <v>15</v>
      </c>
      <c r="B21" s="5" t="s">
        <v>14</v>
      </c>
      <c r="C21" s="16">
        <v>36.825682758600003</v>
      </c>
      <c r="D21" s="16">
        <v>127.1063325273</v>
      </c>
      <c r="E21" s="6">
        <v>43849</v>
      </c>
      <c r="F21" s="4">
        <f t="shared" si="0"/>
        <v>2020</v>
      </c>
      <c r="G21" s="4">
        <f t="shared" si="1"/>
        <v>1</v>
      </c>
      <c r="H21" s="4" t="str">
        <f t="shared" si="2"/>
        <v>2020-01</v>
      </c>
      <c r="I21" s="6" t="str">
        <f t="shared" si="3"/>
        <v>20200119</v>
      </c>
      <c r="J21" s="4">
        <f t="shared" si="8"/>
        <v>2020</v>
      </c>
      <c r="K21" s="4" t="str">
        <f t="shared" si="4"/>
        <v>01</v>
      </c>
      <c r="L21" s="4" t="str">
        <f t="shared" si="5"/>
        <v>2020-01</v>
      </c>
      <c r="M21" s="17">
        <f t="shared" si="6"/>
        <v>36.799999999999997</v>
      </c>
      <c r="N21" s="17">
        <f t="shared" si="7"/>
        <v>127.1</v>
      </c>
    </row>
    <row r="22" spans="1:14">
      <c r="A22" s="4" t="s">
        <v>11</v>
      </c>
      <c r="B22" s="5" t="s">
        <v>10</v>
      </c>
      <c r="C22" s="16">
        <v>35.8490141415</v>
      </c>
      <c r="D22" s="16">
        <v>127.09281869039999</v>
      </c>
      <c r="E22" s="6">
        <v>43845</v>
      </c>
      <c r="F22" s="4">
        <f t="shared" si="0"/>
        <v>2020</v>
      </c>
      <c r="G22" s="4">
        <f t="shared" si="1"/>
        <v>1</v>
      </c>
      <c r="H22" s="4" t="str">
        <f t="shared" si="2"/>
        <v>2020-01</v>
      </c>
      <c r="I22" s="6" t="str">
        <f t="shared" si="3"/>
        <v>20200115</v>
      </c>
      <c r="J22" s="4">
        <f t="shared" si="8"/>
        <v>2020</v>
      </c>
      <c r="K22" s="4" t="str">
        <f t="shared" si="4"/>
        <v>01</v>
      </c>
      <c r="L22" s="4" t="str">
        <f t="shared" si="5"/>
        <v>2020-01</v>
      </c>
      <c r="M22" s="17">
        <f t="shared" si="6"/>
        <v>35.799999999999997</v>
      </c>
      <c r="N22" s="17">
        <f t="shared" si="7"/>
        <v>127</v>
      </c>
    </row>
    <row r="23" spans="1:14">
      <c r="A23" s="4" t="s">
        <v>9</v>
      </c>
      <c r="B23" s="5" t="s">
        <v>8</v>
      </c>
      <c r="C23" s="16">
        <v>35.969848442599996</v>
      </c>
      <c r="D23" s="16">
        <v>126.6369344</v>
      </c>
      <c r="E23" s="6">
        <v>43631</v>
      </c>
      <c r="F23" s="4">
        <f t="shared" si="0"/>
        <v>2019</v>
      </c>
      <c r="G23" s="4">
        <f t="shared" si="1"/>
        <v>6</v>
      </c>
      <c r="H23" s="4" t="str">
        <f t="shared" si="2"/>
        <v>2019-06</v>
      </c>
      <c r="I23" s="6" t="str">
        <f t="shared" si="3"/>
        <v>20190615</v>
      </c>
      <c r="J23" s="4">
        <f t="shared" si="8"/>
        <v>2019</v>
      </c>
      <c r="K23" s="4" t="str">
        <f t="shared" si="4"/>
        <v>06</v>
      </c>
      <c r="L23" s="4" t="str">
        <f t="shared" si="5"/>
        <v>2019-06</v>
      </c>
      <c r="M23" s="17">
        <f t="shared" si="6"/>
        <v>36</v>
      </c>
      <c r="N23" s="17">
        <f t="shared" si="7"/>
        <v>126.6</v>
      </c>
    </row>
    <row r="24" spans="1:14">
      <c r="A24" s="4" t="s">
        <v>7</v>
      </c>
      <c r="B24" s="5" t="s">
        <v>6</v>
      </c>
      <c r="C24" s="16">
        <v>35.229061337300003</v>
      </c>
      <c r="D24" s="16">
        <v>128.64879702050001</v>
      </c>
      <c r="E24" s="6">
        <v>43497</v>
      </c>
      <c r="F24" s="4">
        <f t="shared" si="0"/>
        <v>2019</v>
      </c>
      <c r="G24" s="4">
        <f t="shared" si="1"/>
        <v>2</v>
      </c>
      <c r="H24" s="4" t="str">
        <f t="shared" si="2"/>
        <v>2019-02</v>
      </c>
      <c r="I24" s="6" t="str">
        <f t="shared" si="3"/>
        <v>20190201</v>
      </c>
      <c r="J24" s="4">
        <f t="shared" si="8"/>
        <v>2019</v>
      </c>
      <c r="K24" s="4" t="str">
        <f t="shared" si="4"/>
        <v>02</v>
      </c>
      <c r="L24" s="4" t="str">
        <f t="shared" si="5"/>
        <v>2019-02</v>
      </c>
      <c r="M24" s="17">
        <f t="shared" si="6"/>
        <v>35.200000000000003</v>
      </c>
      <c r="N24" s="17">
        <f t="shared" si="7"/>
        <v>128.6</v>
      </c>
    </row>
    <row r="25" spans="1:14">
      <c r="A25" s="4" t="s">
        <v>5</v>
      </c>
      <c r="B25" s="5" t="s">
        <v>4</v>
      </c>
      <c r="C25" s="16">
        <v>35.671526118199999</v>
      </c>
      <c r="D25" s="16">
        <v>127.9306740664</v>
      </c>
      <c r="E25" s="6">
        <v>43865</v>
      </c>
      <c r="F25" s="4">
        <f t="shared" si="0"/>
        <v>2020</v>
      </c>
      <c r="G25" s="4">
        <f t="shared" si="1"/>
        <v>2</v>
      </c>
      <c r="H25" s="4" t="str">
        <f t="shared" si="2"/>
        <v>2020-02</v>
      </c>
      <c r="I25" s="6" t="str">
        <f t="shared" si="3"/>
        <v>20200204</v>
      </c>
      <c r="J25" s="4">
        <f t="shared" si="8"/>
        <v>2020</v>
      </c>
      <c r="K25" s="4" t="str">
        <f t="shared" si="4"/>
        <v>02</v>
      </c>
      <c r="L25" s="4" t="str">
        <f t="shared" si="5"/>
        <v>2020-02</v>
      </c>
      <c r="M25" s="17">
        <f t="shared" si="6"/>
        <v>35.700000000000003</v>
      </c>
      <c r="N25" s="17">
        <f t="shared" si="7"/>
        <v>127.9</v>
      </c>
    </row>
    <row r="26" spans="1:14">
      <c r="A26" s="4" t="s">
        <v>3</v>
      </c>
      <c r="B26" s="5" t="s">
        <v>2</v>
      </c>
      <c r="C26" s="16">
        <v>35.212293281299999</v>
      </c>
      <c r="D26" s="16">
        <v>128.82818359999999</v>
      </c>
      <c r="E26" s="6">
        <v>43681</v>
      </c>
      <c r="F26" s="4">
        <f t="shared" si="0"/>
        <v>2019</v>
      </c>
      <c r="G26" s="4">
        <f t="shared" si="1"/>
        <v>8</v>
      </c>
      <c r="H26" s="4" t="str">
        <f t="shared" si="2"/>
        <v>2019-08</v>
      </c>
      <c r="I26" s="6" t="str">
        <f t="shared" si="3"/>
        <v>20190804</v>
      </c>
      <c r="J26" s="4">
        <f t="shared" si="8"/>
        <v>2019</v>
      </c>
      <c r="K26" s="4" t="str">
        <f t="shared" si="4"/>
        <v>08</v>
      </c>
      <c r="L26" s="4" t="str">
        <f t="shared" si="5"/>
        <v>2019-08</v>
      </c>
      <c r="M26" s="17">
        <f t="shared" si="6"/>
        <v>35.200000000000003</v>
      </c>
      <c r="N26" s="17">
        <f t="shared" si="7"/>
        <v>128.80000000000001</v>
      </c>
    </row>
    <row r="27" spans="1:14">
      <c r="A27" s="4" t="s">
        <v>1</v>
      </c>
      <c r="B27" s="5" t="s">
        <v>0</v>
      </c>
      <c r="C27" s="16">
        <v>33.514346199999999</v>
      </c>
      <c r="D27" s="16">
        <v>126.5894927817</v>
      </c>
      <c r="E27" s="6">
        <v>43849</v>
      </c>
      <c r="F27" s="4">
        <f t="shared" si="0"/>
        <v>2020</v>
      </c>
      <c r="G27" s="4">
        <f t="shared" si="1"/>
        <v>1</v>
      </c>
      <c r="H27" s="4" t="str">
        <f t="shared" si="2"/>
        <v>2020-01</v>
      </c>
      <c r="I27" s="6" t="str">
        <f t="shared" si="3"/>
        <v>20200119</v>
      </c>
      <c r="J27" s="4">
        <f t="shared" si="8"/>
        <v>2020</v>
      </c>
      <c r="K27" s="4" t="str">
        <f t="shared" si="4"/>
        <v>01</v>
      </c>
      <c r="L27" s="4" t="str">
        <f>F27&amp;"-"&amp;TEXT(G27,"00")</f>
        <v>2020-01</v>
      </c>
      <c r="M27" s="17">
        <f t="shared" si="6"/>
        <v>33.5</v>
      </c>
      <c r="N27" s="17">
        <f t="shared" si="7"/>
        <v>126.5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C0D6-7066-4477-92B1-D00E33465245}">
  <sheetPr>
    <tabColor rgb="FFFFCC66"/>
  </sheetPr>
  <dimension ref="A1:N27"/>
  <sheetViews>
    <sheetView showGridLines="0" zoomScale="130" zoomScaleNormal="130" workbookViewId="0">
      <selection activeCell="A2" sqref="A2"/>
    </sheetView>
  </sheetViews>
  <sheetFormatPr baseColWidth="10" defaultColWidth="8.83203125" defaultRowHeight="17"/>
  <cols>
    <col min="1" max="1" width="14.83203125" style="1" customWidth="1"/>
    <col min="2" max="2" width="27.83203125" style="2" customWidth="1"/>
    <col min="3" max="4" width="9.1640625" style="1" customWidth="1"/>
    <col min="5" max="5" width="11.1640625" style="1" customWidth="1"/>
    <col min="6" max="7" width="7.5" style="1" customWidth="1"/>
    <col min="8" max="9" width="9.6640625" style="1" customWidth="1"/>
    <col min="10" max="11" width="7.6640625" style="1" customWidth="1"/>
    <col min="12" max="12" width="9.6640625" style="1" customWidth="1"/>
    <col min="13" max="13" width="11.1640625" style="1" customWidth="1"/>
    <col min="14" max="14" width="10.83203125" style="1" customWidth="1"/>
    <col min="15" max="16384" width="8.83203125" style="1"/>
  </cols>
  <sheetData>
    <row r="1" spans="1:14">
      <c r="H1" s="9" t="s">
        <v>66</v>
      </c>
      <c r="L1" s="10" t="s">
        <v>65</v>
      </c>
    </row>
    <row r="2" spans="1:14" ht="34.5" customHeight="1">
      <c r="A2" s="13" t="s">
        <v>53</v>
      </c>
      <c r="B2" s="13" t="s">
        <v>52</v>
      </c>
      <c r="C2" s="13" t="s">
        <v>51</v>
      </c>
      <c r="D2" s="13" t="s">
        <v>50</v>
      </c>
      <c r="E2" s="15" t="s">
        <v>62</v>
      </c>
      <c r="F2" s="7" t="s">
        <v>55</v>
      </c>
      <c r="G2" s="7" t="s">
        <v>61</v>
      </c>
      <c r="H2" s="7" t="s">
        <v>57</v>
      </c>
      <c r="I2" s="3" t="s">
        <v>60</v>
      </c>
      <c r="J2" s="3" t="s">
        <v>58</v>
      </c>
      <c r="K2" s="3" t="s">
        <v>56</v>
      </c>
      <c r="L2" s="3" t="s">
        <v>59</v>
      </c>
      <c r="M2" s="8" t="s">
        <v>63</v>
      </c>
      <c r="N2" s="8" t="s">
        <v>64</v>
      </c>
    </row>
    <row r="3" spans="1:14">
      <c r="A3" s="4" t="s">
        <v>49</v>
      </c>
      <c r="B3" s="5" t="s">
        <v>48</v>
      </c>
      <c r="C3" s="16">
        <v>37.468508507599999</v>
      </c>
      <c r="D3" s="16">
        <v>127.1186806857</v>
      </c>
      <c r="E3" s="6">
        <v>43850</v>
      </c>
      <c r="F3" s="4">
        <f>YEAR(E3)</f>
        <v>2020</v>
      </c>
      <c r="G3" s="4">
        <f>MONTH(E3)</f>
        <v>1</v>
      </c>
      <c r="H3" s="4" t="str">
        <f>F3&amp;"-"&amp;TEXT(G3,"00")</f>
        <v>2020-01</v>
      </c>
      <c r="I3" s="6" t="str">
        <f>YEAR(E3)&amp;TEXT(MONTH(E3),"00")&amp;TEXT(DAY(E3),"00")</f>
        <v>20200120</v>
      </c>
      <c r="J3" s="4" t="str">
        <f>LEFT(I3,4)</f>
        <v>2020</v>
      </c>
      <c r="K3" s="4" t="str">
        <f>MID(I3,5,2)</f>
        <v>01</v>
      </c>
      <c r="L3" s="4" t="str">
        <f>CONCATENATE(J3,"-",K3)</f>
        <v>2020-01</v>
      </c>
      <c r="M3" s="4">
        <f>ROUND(C3,1)</f>
        <v>37.5</v>
      </c>
      <c r="N3" s="4">
        <f>ROUNDDOWN(D3,1)</f>
        <v>127.1</v>
      </c>
    </row>
    <row r="4" spans="1:14">
      <c r="A4" s="4" t="s">
        <v>47</v>
      </c>
      <c r="B4" s="5" t="s">
        <v>46</v>
      </c>
      <c r="C4" s="16">
        <v>37.567338900000003</v>
      </c>
      <c r="D4" s="16">
        <v>126.9013650589</v>
      </c>
      <c r="E4" s="6">
        <v>43788</v>
      </c>
      <c r="F4" s="4">
        <f>YEAR(E4)</f>
        <v>2019</v>
      </c>
      <c r="G4" s="4">
        <f>MONTH(E4)</f>
        <v>11</v>
      </c>
      <c r="H4" s="4" t="str">
        <f>F4&amp;"-"&amp;TEXT(G4,"00")</f>
        <v>2019-11</v>
      </c>
      <c r="I4" s="6" t="str">
        <f>YEAR(E4)&amp;TEXT(MONTH(E4),"00")&amp;TEXT(DAY(E4),"00")</f>
        <v>20191119</v>
      </c>
      <c r="J4" s="4" t="str">
        <f>LEFT(I4,4)</f>
        <v>2019</v>
      </c>
      <c r="K4" s="4" t="str">
        <f>MID(I4,5,2)</f>
        <v>11</v>
      </c>
      <c r="L4" s="4" t="str">
        <f>CONCATENATE(J4,"-",K4)</f>
        <v>2019-11</v>
      </c>
      <c r="M4" s="17">
        <f>ROUND(C4,1)</f>
        <v>37.6</v>
      </c>
      <c r="N4" s="17">
        <f>ROUNDDOWN(D4,1)</f>
        <v>126.9</v>
      </c>
    </row>
    <row r="5" spans="1:14">
      <c r="A5" s="4" t="s">
        <v>45</v>
      </c>
      <c r="B5" s="5" t="s">
        <v>44</v>
      </c>
      <c r="C5" s="16">
        <v>37.552603235399999</v>
      </c>
      <c r="D5" s="16">
        <v>127.05785654669999</v>
      </c>
      <c r="E5" s="6">
        <v>43862</v>
      </c>
      <c r="F5" s="4">
        <f t="shared" ref="F5:F27" si="0">YEAR(E5)</f>
        <v>2020</v>
      </c>
      <c r="G5" s="4">
        <f t="shared" ref="G5:G27" si="1">MONTH(E5)</f>
        <v>2</v>
      </c>
      <c r="H5" s="4" t="str">
        <f>F5&amp;"-"&amp;TEXT(G5,"00")</f>
        <v>2020-02</v>
      </c>
      <c r="I5" s="6" t="str">
        <f t="shared" ref="I5:I27" si="2">YEAR(E5)&amp;TEXT(MONTH(E5),"00")&amp;TEXT(DAY(E5),"00")</f>
        <v>20200201</v>
      </c>
      <c r="J5" s="4" t="str">
        <f t="shared" ref="J5:J27" si="3">LEFT(I5,4)</f>
        <v>2020</v>
      </c>
      <c r="K5" s="4" t="str">
        <f t="shared" ref="K5:K27" si="4">MID(I5,5,2)</f>
        <v>02</v>
      </c>
      <c r="L5" s="4" t="str">
        <f t="shared" ref="L5:L27" si="5">CONCATENATE(J5,"-",K5)</f>
        <v>2020-02</v>
      </c>
      <c r="M5" s="17">
        <f t="shared" ref="M5:M27" si="6">ROUND(C5,1)</f>
        <v>37.6</v>
      </c>
      <c r="N5" s="17">
        <f t="shared" ref="N5:N27" si="7">ROUNDDOWN(D5,1)</f>
        <v>127</v>
      </c>
    </row>
    <row r="6" spans="1:14">
      <c r="A6" s="4" t="s">
        <v>43</v>
      </c>
      <c r="B6" s="5" t="s">
        <v>42</v>
      </c>
      <c r="C6" s="16">
        <v>37.586492300000003</v>
      </c>
      <c r="D6" s="16">
        <v>126.8840895724</v>
      </c>
      <c r="E6" s="6">
        <v>43850</v>
      </c>
      <c r="F6" s="4">
        <f t="shared" si="0"/>
        <v>2020</v>
      </c>
      <c r="G6" s="4">
        <f t="shared" si="1"/>
        <v>1</v>
      </c>
      <c r="H6" s="4" t="str">
        <f t="shared" ref="H6:H27" si="8">F6&amp;"-"&amp;TEXT(G6,"00")</f>
        <v>2020-01</v>
      </c>
      <c r="I6" s="6" t="str">
        <f t="shared" si="2"/>
        <v>20200120</v>
      </c>
      <c r="J6" s="4" t="str">
        <f t="shared" si="3"/>
        <v>2020</v>
      </c>
      <c r="K6" s="4" t="str">
        <f t="shared" si="4"/>
        <v>01</v>
      </c>
      <c r="L6" s="4" t="str">
        <f t="shared" si="5"/>
        <v>2020-01</v>
      </c>
      <c r="M6" s="17">
        <f t="shared" si="6"/>
        <v>37.6</v>
      </c>
      <c r="N6" s="17">
        <f t="shared" si="7"/>
        <v>126.8</v>
      </c>
    </row>
    <row r="7" spans="1:14">
      <c r="A7" s="4" t="s">
        <v>13</v>
      </c>
      <c r="B7" s="5" t="s">
        <v>12</v>
      </c>
      <c r="C7" s="16">
        <v>36.583890870499999</v>
      </c>
      <c r="D7" s="16">
        <v>126.6549167</v>
      </c>
      <c r="E7" s="6">
        <v>43692</v>
      </c>
      <c r="F7" s="4">
        <f t="shared" si="0"/>
        <v>2019</v>
      </c>
      <c r="G7" s="4">
        <f t="shared" si="1"/>
        <v>8</v>
      </c>
      <c r="H7" s="4" t="str">
        <f t="shared" si="8"/>
        <v>2019-08</v>
      </c>
      <c r="I7" s="6" t="str">
        <f t="shared" si="2"/>
        <v>20190815</v>
      </c>
      <c r="J7" s="4" t="str">
        <f t="shared" si="3"/>
        <v>2019</v>
      </c>
      <c r="K7" s="4" t="str">
        <f t="shared" si="4"/>
        <v>08</v>
      </c>
      <c r="L7" s="4" t="str">
        <f t="shared" si="5"/>
        <v>2019-08</v>
      </c>
      <c r="M7" s="17">
        <f t="shared" si="6"/>
        <v>36.6</v>
      </c>
      <c r="N7" s="17">
        <f t="shared" si="7"/>
        <v>126.6</v>
      </c>
    </row>
    <row r="8" spans="1:14">
      <c r="A8" s="4" t="s">
        <v>41</v>
      </c>
      <c r="B8" s="5" t="s">
        <v>40</v>
      </c>
      <c r="C8" s="16">
        <v>35.184027100000002</v>
      </c>
      <c r="D8" s="16">
        <v>129.11974839999999</v>
      </c>
      <c r="E8" s="6">
        <v>43849</v>
      </c>
      <c r="F8" s="4">
        <f t="shared" si="0"/>
        <v>2020</v>
      </c>
      <c r="G8" s="4">
        <f t="shared" si="1"/>
        <v>1</v>
      </c>
      <c r="H8" s="4" t="str">
        <f t="shared" si="8"/>
        <v>2020-01</v>
      </c>
      <c r="I8" s="6" t="str">
        <f t="shared" si="2"/>
        <v>20200119</v>
      </c>
      <c r="J8" s="4" t="str">
        <f t="shared" si="3"/>
        <v>2020</v>
      </c>
      <c r="K8" s="4" t="str">
        <f t="shared" si="4"/>
        <v>01</v>
      </c>
      <c r="L8" s="4" t="str">
        <f t="shared" si="5"/>
        <v>2020-01</v>
      </c>
      <c r="M8" s="17">
        <f t="shared" si="6"/>
        <v>35.200000000000003</v>
      </c>
      <c r="N8" s="17">
        <f t="shared" si="7"/>
        <v>129.1</v>
      </c>
    </row>
    <row r="9" spans="1:14">
      <c r="A9" s="4" t="s">
        <v>39</v>
      </c>
      <c r="B9" s="5" t="s">
        <v>38</v>
      </c>
      <c r="C9" s="16">
        <v>36.467500067000003</v>
      </c>
      <c r="D9" s="16">
        <v>127.2671512642</v>
      </c>
      <c r="E9" s="6">
        <v>43850</v>
      </c>
      <c r="F9" s="4">
        <f t="shared" si="0"/>
        <v>2020</v>
      </c>
      <c r="G9" s="4">
        <f t="shared" si="1"/>
        <v>1</v>
      </c>
      <c r="H9" s="4" t="str">
        <f t="shared" si="8"/>
        <v>2020-01</v>
      </c>
      <c r="I9" s="6" t="str">
        <f t="shared" si="2"/>
        <v>20200120</v>
      </c>
      <c r="J9" s="4" t="str">
        <f t="shared" si="3"/>
        <v>2020</v>
      </c>
      <c r="K9" s="4" t="str">
        <f t="shared" si="4"/>
        <v>01</v>
      </c>
      <c r="L9" s="4" t="str">
        <f t="shared" si="5"/>
        <v>2020-01</v>
      </c>
      <c r="M9" s="17">
        <f t="shared" si="6"/>
        <v>36.5</v>
      </c>
      <c r="N9" s="17">
        <f t="shared" si="7"/>
        <v>127.2</v>
      </c>
    </row>
    <row r="10" spans="1:14">
      <c r="A10" s="4" t="s">
        <v>37</v>
      </c>
      <c r="B10" s="5" t="s">
        <v>36</v>
      </c>
      <c r="C10" s="16">
        <v>37.256663406100003</v>
      </c>
      <c r="D10" s="16">
        <v>127.0607000687</v>
      </c>
      <c r="E10" s="6">
        <v>43865</v>
      </c>
      <c r="F10" s="4">
        <f t="shared" si="0"/>
        <v>2020</v>
      </c>
      <c r="G10" s="4">
        <f t="shared" si="1"/>
        <v>2</v>
      </c>
      <c r="H10" s="4" t="str">
        <f t="shared" si="8"/>
        <v>2020-02</v>
      </c>
      <c r="I10" s="6" t="str">
        <f t="shared" si="2"/>
        <v>20200204</v>
      </c>
      <c r="J10" s="4" t="str">
        <f t="shared" si="3"/>
        <v>2020</v>
      </c>
      <c r="K10" s="4" t="str">
        <f t="shared" si="4"/>
        <v>02</v>
      </c>
      <c r="L10" s="4" t="str">
        <f t="shared" si="5"/>
        <v>2020-02</v>
      </c>
      <c r="M10" s="17">
        <f t="shared" si="6"/>
        <v>37.299999999999997</v>
      </c>
      <c r="N10" s="17">
        <f t="shared" si="7"/>
        <v>127</v>
      </c>
    </row>
    <row r="11" spans="1:14">
      <c r="A11" s="4" t="s">
        <v>35</v>
      </c>
      <c r="B11" s="5" t="s">
        <v>34</v>
      </c>
      <c r="C11" s="16">
        <v>37.717304566099997</v>
      </c>
      <c r="D11" s="16">
        <v>127.0470417128</v>
      </c>
      <c r="E11" s="6">
        <v>43869</v>
      </c>
      <c r="F11" s="4">
        <f t="shared" si="0"/>
        <v>2020</v>
      </c>
      <c r="G11" s="4">
        <f t="shared" si="1"/>
        <v>2</v>
      </c>
      <c r="H11" s="4" t="str">
        <f t="shared" si="8"/>
        <v>2020-02</v>
      </c>
      <c r="I11" s="6" t="str">
        <f t="shared" si="2"/>
        <v>20200208</v>
      </c>
      <c r="J11" s="4" t="str">
        <f t="shared" si="3"/>
        <v>2020</v>
      </c>
      <c r="K11" s="4" t="str">
        <f t="shared" si="4"/>
        <v>02</v>
      </c>
      <c r="L11" s="4" t="str">
        <f t="shared" si="5"/>
        <v>2020-02</v>
      </c>
      <c r="M11" s="17">
        <f t="shared" si="6"/>
        <v>37.700000000000003</v>
      </c>
      <c r="N11" s="17">
        <f t="shared" si="7"/>
        <v>127</v>
      </c>
    </row>
    <row r="12" spans="1:14">
      <c r="A12" s="4" t="s">
        <v>33</v>
      </c>
      <c r="B12" s="5" t="s">
        <v>32</v>
      </c>
      <c r="C12" s="16">
        <v>37.441053699999998</v>
      </c>
      <c r="D12" s="16">
        <v>127.1783702</v>
      </c>
      <c r="E12" s="6">
        <v>43636</v>
      </c>
      <c r="F12" s="4">
        <f t="shared" si="0"/>
        <v>2019</v>
      </c>
      <c r="G12" s="4">
        <f t="shared" si="1"/>
        <v>6</v>
      </c>
      <c r="H12" s="4" t="str">
        <f t="shared" si="8"/>
        <v>2019-06</v>
      </c>
      <c r="I12" s="6" t="str">
        <f t="shared" si="2"/>
        <v>20190620</v>
      </c>
      <c r="J12" s="4" t="str">
        <f t="shared" si="3"/>
        <v>2019</v>
      </c>
      <c r="K12" s="4" t="str">
        <f t="shared" si="4"/>
        <v>06</v>
      </c>
      <c r="L12" s="4" t="str">
        <f t="shared" si="5"/>
        <v>2019-06</v>
      </c>
      <c r="M12" s="17">
        <f t="shared" si="6"/>
        <v>37.4</v>
      </c>
      <c r="N12" s="17">
        <f t="shared" si="7"/>
        <v>127.1</v>
      </c>
    </row>
    <row r="13" spans="1:14">
      <c r="A13" s="4" t="s">
        <v>31</v>
      </c>
      <c r="B13" s="5" t="s">
        <v>30</v>
      </c>
      <c r="C13" s="16">
        <v>37.524593272300002</v>
      </c>
      <c r="D13" s="16">
        <v>126.765054045</v>
      </c>
      <c r="E13" s="6">
        <v>43862</v>
      </c>
      <c r="F13" s="4">
        <f t="shared" si="0"/>
        <v>2020</v>
      </c>
      <c r="G13" s="4">
        <f t="shared" si="1"/>
        <v>2</v>
      </c>
      <c r="H13" s="4" t="str">
        <f t="shared" si="8"/>
        <v>2020-02</v>
      </c>
      <c r="I13" s="6" t="str">
        <f t="shared" si="2"/>
        <v>20200201</v>
      </c>
      <c r="J13" s="4" t="str">
        <f t="shared" si="3"/>
        <v>2020</v>
      </c>
      <c r="K13" s="4" t="str">
        <f t="shared" si="4"/>
        <v>02</v>
      </c>
      <c r="L13" s="4" t="str">
        <f t="shared" si="5"/>
        <v>2020-02</v>
      </c>
      <c r="M13" s="17">
        <f t="shared" si="6"/>
        <v>37.5</v>
      </c>
      <c r="N13" s="17">
        <f t="shared" si="7"/>
        <v>126.7</v>
      </c>
    </row>
    <row r="14" spans="1:14">
      <c r="A14" s="4" t="s">
        <v>29</v>
      </c>
      <c r="B14" s="5" t="s">
        <v>28</v>
      </c>
      <c r="C14" s="16">
        <v>37.395507137000003</v>
      </c>
      <c r="D14" s="16">
        <v>126.9736054306</v>
      </c>
      <c r="E14" s="6">
        <v>43849</v>
      </c>
      <c r="F14" s="4">
        <f t="shared" si="0"/>
        <v>2020</v>
      </c>
      <c r="G14" s="4">
        <f t="shared" si="1"/>
        <v>1</v>
      </c>
      <c r="H14" s="4" t="str">
        <f t="shared" si="8"/>
        <v>2020-01</v>
      </c>
      <c r="I14" s="6" t="str">
        <f t="shared" si="2"/>
        <v>20200119</v>
      </c>
      <c r="J14" s="4" t="str">
        <f t="shared" si="3"/>
        <v>2020</v>
      </c>
      <c r="K14" s="4" t="str">
        <f t="shared" si="4"/>
        <v>01</v>
      </c>
      <c r="L14" s="4" t="str">
        <f t="shared" si="5"/>
        <v>2020-01</v>
      </c>
      <c r="M14" s="17">
        <f t="shared" si="6"/>
        <v>37.4</v>
      </c>
      <c r="N14" s="17">
        <f t="shared" si="7"/>
        <v>126.9</v>
      </c>
    </row>
    <row r="15" spans="1:14">
      <c r="A15" s="4" t="s">
        <v>27</v>
      </c>
      <c r="B15" s="5" t="s">
        <v>26</v>
      </c>
      <c r="C15" s="16">
        <v>37.689909729</v>
      </c>
      <c r="D15" s="16">
        <v>126.7979117201</v>
      </c>
      <c r="E15" s="6">
        <v>43818</v>
      </c>
      <c r="F15" s="4">
        <f t="shared" si="0"/>
        <v>2019</v>
      </c>
      <c r="G15" s="4">
        <f t="shared" si="1"/>
        <v>12</v>
      </c>
      <c r="H15" s="4" t="str">
        <f t="shared" si="8"/>
        <v>2019-12</v>
      </c>
      <c r="I15" s="6" t="str">
        <f t="shared" si="2"/>
        <v>20191219</v>
      </c>
      <c r="J15" s="4" t="str">
        <f t="shared" si="3"/>
        <v>2019</v>
      </c>
      <c r="K15" s="4" t="str">
        <f t="shared" si="4"/>
        <v>12</v>
      </c>
      <c r="L15" s="4" t="str">
        <f t="shared" si="5"/>
        <v>2019-12</v>
      </c>
      <c r="M15" s="17">
        <f t="shared" si="6"/>
        <v>37.700000000000003</v>
      </c>
      <c r="N15" s="17">
        <f t="shared" si="7"/>
        <v>126.7</v>
      </c>
    </row>
    <row r="16" spans="1:14">
      <c r="A16" s="4" t="s">
        <v>25</v>
      </c>
      <c r="B16" s="5" t="s">
        <v>24</v>
      </c>
      <c r="C16" s="16">
        <v>37.676914099999998</v>
      </c>
      <c r="D16" s="16">
        <v>127.1962784</v>
      </c>
      <c r="E16" s="6">
        <v>43485</v>
      </c>
      <c r="F16" s="4">
        <f t="shared" si="0"/>
        <v>2019</v>
      </c>
      <c r="G16" s="4">
        <f t="shared" si="1"/>
        <v>1</v>
      </c>
      <c r="H16" s="4" t="str">
        <f t="shared" si="8"/>
        <v>2019-01</v>
      </c>
      <c r="I16" s="6" t="str">
        <f t="shared" si="2"/>
        <v>20190120</v>
      </c>
      <c r="J16" s="4" t="str">
        <f t="shared" si="3"/>
        <v>2019</v>
      </c>
      <c r="K16" s="4" t="str">
        <f t="shared" si="4"/>
        <v>01</v>
      </c>
      <c r="L16" s="4" t="str">
        <f t="shared" si="5"/>
        <v>2019-01</v>
      </c>
      <c r="M16" s="17">
        <f t="shared" si="6"/>
        <v>37.700000000000003</v>
      </c>
      <c r="N16" s="17">
        <f t="shared" si="7"/>
        <v>127.1</v>
      </c>
    </row>
    <row r="17" spans="1:14">
      <c r="A17" s="4" t="s">
        <v>23</v>
      </c>
      <c r="B17" s="5" t="s">
        <v>22</v>
      </c>
      <c r="C17" s="16">
        <v>37.849764280099997</v>
      </c>
      <c r="D17" s="16">
        <v>127.75440640879999</v>
      </c>
      <c r="E17" s="6">
        <v>43845</v>
      </c>
      <c r="F17" s="4">
        <f t="shared" si="0"/>
        <v>2020</v>
      </c>
      <c r="G17" s="4">
        <f t="shared" si="1"/>
        <v>1</v>
      </c>
      <c r="H17" s="4" t="str">
        <f t="shared" si="8"/>
        <v>2020-01</v>
      </c>
      <c r="I17" s="6" t="str">
        <f t="shared" si="2"/>
        <v>20200115</v>
      </c>
      <c r="J17" s="4" t="str">
        <f t="shared" si="3"/>
        <v>2020</v>
      </c>
      <c r="K17" s="4" t="str">
        <f t="shared" si="4"/>
        <v>01</v>
      </c>
      <c r="L17" s="4" t="str">
        <f t="shared" si="5"/>
        <v>2020-01</v>
      </c>
      <c r="M17" s="17">
        <f t="shared" si="6"/>
        <v>37.799999999999997</v>
      </c>
      <c r="N17" s="17">
        <f t="shared" si="7"/>
        <v>127.7</v>
      </c>
    </row>
    <row r="18" spans="1:14">
      <c r="A18" s="4" t="s">
        <v>21</v>
      </c>
      <c r="B18" s="5" t="s">
        <v>20</v>
      </c>
      <c r="C18" s="16">
        <v>37.475036358700002</v>
      </c>
      <c r="D18" s="16">
        <v>129.11953034609999</v>
      </c>
      <c r="E18" s="6">
        <v>43850</v>
      </c>
      <c r="F18" s="4">
        <f t="shared" si="0"/>
        <v>2020</v>
      </c>
      <c r="G18" s="4">
        <f t="shared" si="1"/>
        <v>1</v>
      </c>
      <c r="H18" s="4" t="str">
        <f t="shared" si="8"/>
        <v>2020-01</v>
      </c>
      <c r="I18" s="6" t="str">
        <f t="shared" si="2"/>
        <v>20200120</v>
      </c>
      <c r="J18" s="4" t="str">
        <f t="shared" si="3"/>
        <v>2020</v>
      </c>
      <c r="K18" s="4" t="str">
        <f t="shared" si="4"/>
        <v>01</v>
      </c>
      <c r="L18" s="4" t="str">
        <f t="shared" si="5"/>
        <v>2020-01</v>
      </c>
      <c r="M18" s="17">
        <f t="shared" si="6"/>
        <v>37.5</v>
      </c>
      <c r="N18" s="17">
        <f t="shared" si="7"/>
        <v>129.1</v>
      </c>
    </row>
    <row r="19" spans="1:14">
      <c r="A19" s="4" t="s">
        <v>19</v>
      </c>
      <c r="B19" s="5" t="s">
        <v>18</v>
      </c>
      <c r="C19" s="16">
        <v>36.661227726500002</v>
      </c>
      <c r="D19" s="16">
        <v>127.466392</v>
      </c>
      <c r="E19" s="6">
        <v>43757</v>
      </c>
      <c r="F19" s="4">
        <f t="shared" si="0"/>
        <v>2019</v>
      </c>
      <c r="G19" s="4">
        <f t="shared" si="1"/>
        <v>10</v>
      </c>
      <c r="H19" s="4" t="str">
        <f t="shared" si="8"/>
        <v>2019-10</v>
      </c>
      <c r="I19" s="6" t="str">
        <f t="shared" si="2"/>
        <v>20191019</v>
      </c>
      <c r="J19" s="4" t="str">
        <f t="shared" si="3"/>
        <v>2019</v>
      </c>
      <c r="K19" s="4" t="str">
        <f t="shared" si="4"/>
        <v>10</v>
      </c>
      <c r="L19" s="4" t="str">
        <f t="shared" si="5"/>
        <v>2019-10</v>
      </c>
      <c r="M19" s="17">
        <f t="shared" si="6"/>
        <v>36.700000000000003</v>
      </c>
      <c r="N19" s="17">
        <f t="shared" si="7"/>
        <v>127.4</v>
      </c>
    </row>
    <row r="20" spans="1:14">
      <c r="A20" s="4" t="s">
        <v>17</v>
      </c>
      <c r="B20" s="5" t="s">
        <v>16</v>
      </c>
      <c r="C20" s="16">
        <v>37.0006899081</v>
      </c>
      <c r="D20" s="16">
        <v>127.9190498406</v>
      </c>
      <c r="E20" s="6">
        <v>43850</v>
      </c>
      <c r="F20" s="4">
        <f t="shared" si="0"/>
        <v>2020</v>
      </c>
      <c r="G20" s="4">
        <f t="shared" si="1"/>
        <v>1</v>
      </c>
      <c r="H20" s="4" t="str">
        <f t="shared" si="8"/>
        <v>2020-01</v>
      </c>
      <c r="I20" s="6" t="str">
        <f t="shared" si="2"/>
        <v>20200120</v>
      </c>
      <c r="J20" s="4" t="str">
        <f t="shared" si="3"/>
        <v>2020</v>
      </c>
      <c r="K20" s="4" t="str">
        <f t="shared" si="4"/>
        <v>01</v>
      </c>
      <c r="L20" s="4" t="str">
        <f t="shared" si="5"/>
        <v>2020-01</v>
      </c>
      <c r="M20" s="17">
        <f t="shared" si="6"/>
        <v>37</v>
      </c>
      <c r="N20" s="17">
        <f t="shared" si="7"/>
        <v>127.9</v>
      </c>
    </row>
    <row r="21" spans="1:14">
      <c r="A21" s="4" t="s">
        <v>15</v>
      </c>
      <c r="B21" s="5" t="s">
        <v>14</v>
      </c>
      <c r="C21" s="16">
        <v>36.825682758600003</v>
      </c>
      <c r="D21" s="16">
        <v>127.1063325273</v>
      </c>
      <c r="E21" s="6">
        <v>43849</v>
      </c>
      <c r="F21" s="4">
        <f t="shared" si="0"/>
        <v>2020</v>
      </c>
      <c r="G21" s="4">
        <f t="shared" si="1"/>
        <v>1</v>
      </c>
      <c r="H21" s="4" t="str">
        <f t="shared" si="8"/>
        <v>2020-01</v>
      </c>
      <c r="I21" s="6" t="str">
        <f t="shared" si="2"/>
        <v>20200119</v>
      </c>
      <c r="J21" s="4" t="str">
        <f t="shared" si="3"/>
        <v>2020</v>
      </c>
      <c r="K21" s="4" t="str">
        <f t="shared" si="4"/>
        <v>01</v>
      </c>
      <c r="L21" s="4" t="str">
        <f t="shared" si="5"/>
        <v>2020-01</v>
      </c>
      <c r="M21" s="17">
        <f t="shared" si="6"/>
        <v>36.799999999999997</v>
      </c>
      <c r="N21" s="17">
        <f t="shared" si="7"/>
        <v>127.1</v>
      </c>
    </row>
    <row r="22" spans="1:14">
      <c r="A22" s="4" t="s">
        <v>11</v>
      </c>
      <c r="B22" s="5" t="s">
        <v>10</v>
      </c>
      <c r="C22" s="16">
        <v>35.8490141415</v>
      </c>
      <c r="D22" s="16">
        <v>127.09281869039999</v>
      </c>
      <c r="E22" s="6">
        <v>43845</v>
      </c>
      <c r="F22" s="4">
        <f t="shared" si="0"/>
        <v>2020</v>
      </c>
      <c r="G22" s="4">
        <f t="shared" si="1"/>
        <v>1</v>
      </c>
      <c r="H22" s="4" t="str">
        <f t="shared" si="8"/>
        <v>2020-01</v>
      </c>
      <c r="I22" s="6" t="str">
        <f t="shared" si="2"/>
        <v>20200115</v>
      </c>
      <c r="J22" s="4" t="str">
        <f t="shared" si="3"/>
        <v>2020</v>
      </c>
      <c r="K22" s="4" t="str">
        <f t="shared" si="4"/>
        <v>01</v>
      </c>
      <c r="L22" s="4" t="str">
        <f t="shared" si="5"/>
        <v>2020-01</v>
      </c>
      <c r="M22" s="17">
        <f t="shared" si="6"/>
        <v>35.799999999999997</v>
      </c>
      <c r="N22" s="17">
        <f t="shared" si="7"/>
        <v>127</v>
      </c>
    </row>
    <row r="23" spans="1:14">
      <c r="A23" s="4" t="s">
        <v>9</v>
      </c>
      <c r="B23" s="5" t="s">
        <v>8</v>
      </c>
      <c r="C23" s="16">
        <v>35.969848442599996</v>
      </c>
      <c r="D23" s="16">
        <v>126.6369344</v>
      </c>
      <c r="E23" s="6">
        <v>43631</v>
      </c>
      <c r="F23" s="4">
        <f t="shared" si="0"/>
        <v>2019</v>
      </c>
      <c r="G23" s="4">
        <f t="shared" si="1"/>
        <v>6</v>
      </c>
      <c r="H23" s="4" t="str">
        <f t="shared" si="8"/>
        <v>2019-06</v>
      </c>
      <c r="I23" s="6" t="str">
        <f t="shared" si="2"/>
        <v>20190615</v>
      </c>
      <c r="J23" s="4" t="str">
        <f t="shared" si="3"/>
        <v>2019</v>
      </c>
      <c r="K23" s="4" t="str">
        <f t="shared" si="4"/>
        <v>06</v>
      </c>
      <c r="L23" s="4" t="str">
        <f t="shared" si="5"/>
        <v>2019-06</v>
      </c>
      <c r="M23" s="17">
        <f t="shared" si="6"/>
        <v>36</v>
      </c>
      <c r="N23" s="17">
        <f t="shared" si="7"/>
        <v>126.6</v>
      </c>
    </row>
    <row r="24" spans="1:14">
      <c r="A24" s="4" t="s">
        <v>7</v>
      </c>
      <c r="B24" s="5" t="s">
        <v>6</v>
      </c>
      <c r="C24" s="16">
        <v>35.229061337300003</v>
      </c>
      <c r="D24" s="16">
        <v>128.64879702050001</v>
      </c>
      <c r="E24" s="6">
        <v>43497</v>
      </c>
      <c r="F24" s="4">
        <f t="shared" si="0"/>
        <v>2019</v>
      </c>
      <c r="G24" s="4">
        <f t="shared" si="1"/>
        <v>2</v>
      </c>
      <c r="H24" s="4" t="str">
        <f t="shared" si="8"/>
        <v>2019-02</v>
      </c>
      <c r="I24" s="6" t="str">
        <f t="shared" si="2"/>
        <v>20190201</v>
      </c>
      <c r="J24" s="4" t="str">
        <f t="shared" si="3"/>
        <v>2019</v>
      </c>
      <c r="K24" s="4" t="str">
        <f t="shared" si="4"/>
        <v>02</v>
      </c>
      <c r="L24" s="4" t="str">
        <f t="shared" si="5"/>
        <v>2019-02</v>
      </c>
      <c r="M24" s="17">
        <f t="shared" si="6"/>
        <v>35.200000000000003</v>
      </c>
      <c r="N24" s="17">
        <f t="shared" si="7"/>
        <v>128.6</v>
      </c>
    </row>
    <row r="25" spans="1:14">
      <c r="A25" s="4" t="s">
        <v>5</v>
      </c>
      <c r="B25" s="5" t="s">
        <v>4</v>
      </c>
      <c r="C25" s="16">
        <v>35.671526118199999</v>
      </c>
      <c r="D25" s="16">
        <v>127.9306740664</v>
      </c>
      <c r="E25" s="6">
        <v>43865</v>
      </c>
      <c r="F25" s="4">
        <f t="shared" si="0"/>
        <v>2020</v>
      </c>
      <c r="G25" s="4">
        <f t="shared" si="1"/>
        <v>2</v>
      </c>
      <c r="H25" s="4" t="str">
        <f t="shared" si="8"/>
        <v>2020-02</v>
      </c>
      <c r="I25" s="6" t="str">
        <f t="shared" si="2"/>
        <v>20200204</v>
      </c>
      <c r="J25" s="4" t="str">
        <f t="shared" si="3"/>
        <v>2020</v>
      </c>
      <c r="K25" s="4" t="str">
        <f t="shared" si="4"/>
        <v>02</v>
      </c>
      <c r="L25" s="4" t="str">
        <f t="shared" si="5"/>
        <v>2020-02</v>
      </c>
      <c r="M25" s="17">
        <f t="shared" si="6"/>
        <v>35.700000000000003</v>
      </c>
      <c r="N25" s="17">
        <f t="shared" si="7"/>
        <v>127.9</v>
      </c>
    </row>
    <row r="26" spans="1:14">
      <c r="A26" s="4" t="s">
        <v>3</v>
      </c>
      <c r="B26" s="5" t="s">
        <v>2</v>
      </c>
      <c r="C26" s="16">
        <v>35.212293281299999</v>
      </c>
      <c r="D26" s="16">
        <v>128.82818359999999</v>
      </c>
      <c r="E26" s="6">
        <v>43681</v>
      </c>
      <c r="F26" s="4">
        <f t="shared" si="0"/>
        <v>2019</v>
      </c>
      <c r="G26" s="4">
        <f t="shared" si="1"/>
        <v>8</v>
      </c>
      <c r="H26" s="4" t="str">
        <f t="shared" si="8"/>
        <v>2019-08</v>
      </c>
      <c r="I26" s="6" t="str">
        <f t="shared" si="2"/>
        <v>20190804</v>
      </c>
      <c r="J26" s="4" t="str">
        <f t="shared" si="3"/>
        <v>2019</v>
      </c>
      <c r="K26" s="4" t="str">
        <f t="shared" si="4"/>
        <v>08</v>
      </c>
      <c r="L26" s="4" t="str">
        <f t="shared" si="5"/>
        <v>2019-08</v>
      </c>
      <c r="M26" s="17">
        <f t="shared" si="6"/>
        <v>35.200000000000003</v>
      </c>
      <c r="N26" s="17">
        <f t="shared" si="7"/>
        <v>128.80000000000001</v>
      </c>
    </row>
    <row r="27" spans="1:14">
      <c r="A27" s="4" t="s">
        <v>1</v>
      </c>
      <c r="B27" s="5" t="s">
        <v>0</v>
      </c>
      <c r="C27" s="16">
        <v>33.514346199999999</v>
      </c>
      <c r="D27" s="16">
        <v>126.5894927817</v>
      </c>
      <c r="E27" s="6">
        <v>43849</v>
      </c>
      <c r="F27" s="4">
        <f t="shared" si="0"/>
        <v>2020</v>
      </c>
      <c r="G27" s="4">
        <f t="shared" si="1"/>
        <v>1</v>
      </c>
      <c r="H27" s="4" t="str">
        <f t="shared" si="8"/>
        <v>2020-01</v>
      </c>
      <c r="I27" s="6" t="str">
        <f t="shared" si="2"/>
        <v>20200119</v>
      </c>
      <c r="J27" s="4" t="str">
        <f t="shared" si="3"/>
        <v>2020</v>
      </c>
      <c r="K27" s="4" t="str">
        <f t="shared" si="4"/>
        <v>01</v>
      </c>
      <c r="L27" s="4" t="str">
        <f t="shared" si="5"/>
        <v>2020-01</v>
      </c>
      <c r="M27" s="17">
        <f t="shared" si="6"/>
        <v>33.5</v>
      </c>
      <c r="N27" s="17">
        <f t="shared" si="7"/>
        <v>126.5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051D-C803-48EC-9758-4677FAC21A18}">
  <sheetPr>
    <tabColor rgb="FF66CCFF"/>
  </sheetPr>
  <dimension ref="A1:G26"/>
  <sheetViews>
    <sheetView showGridLines="0" tabSelected="1" zoomScaleNormal="145" workbookViewId="0">
      <selection activeCell="D11" sqref="D11"/>
    </sheetView>
  </sheetViews>
  <sheetFormatPr baseColWidth="10" defaultColWidth="8.83203125" defaultRowHeight="17"/>
  <cols>
    <col min="1" max="1" width="14.83203125" style="1" customWidth="1"/>
    <col min="2" max="2" width="38.83203125" style="2" bestFit="1" customWidth="1"/>
    <col min="3" max="3" width="22.6640625" style="1" bestFit="1" customWidth="1"/>
    <col min="4" max="4" width="14.5" style="1" bestFit="1" customWidth="1"/>
    <col min="5" max="5" width="10.1640625" style="1" customWidth="1"/>
    <col min="6" max="6" width="22.1640625" style="1" customWidth="1"/>
    <col min="7" max="7" width="32.33203125" style="1" customWidth="1"/>
    <col min="8" max="16384" width="8.83203125" style="1"/>
  </cols>
  <sheetData>
    <row r="1" spans="1:7" ht="36">
      <c r="A1" s="13" t="s">
        <v>53</v>
      </c>
      <c r="B1" s="13" t="s">
        <v>52</v>
      </c>
      <c r="C1" s="3" t="s">
        <v>54</v>
      </c>
      <c r="D1" s="3" t="s">
        <v>68</v>
      </c>
      <c r="E1" s="3" t="s">
        <v>67</v>
      </c>
      <c r="F1" s="8" t="s">
        <v>69</v>
      </c>
      <c r="G1" s="8" t="s">
        <v>70</v>
      </c>
    </row>
    <row r="2" spans="1:7">
      <c r="A2" s="4" t="s">
        <v>49</v>
      </c>
      <c r="B2" s="5" t="s">
        <v>48</v>
      </c>
      <c r="C2" s="4" t="str">
        <f>LEFT(B2,F2)</f>
        <v>서울특별시 강남구</v>
      </c>
      <c r="D2" s="4" t="str">
        <f>MID(B2,F2+2,G2-F2)</f>
        <v xml:space="preserve">율현동 </v>
      </c>
      <c r="E2" s="4" t="str">
        <f>RIGHT(B2,LEN(B2)-G2)</f>
        <v xml:space="preserve"> 123-1</v>
      </c>
      <c r="F2" s="4">
        <f>FIND("구 ",B2)</f>
        <v>9</v>
      </c>
      <c r="G2" s="4">
        <f>IFERROR(FIND("리 ",B2), FIND("동 ",B2))</f>
        <v>13</v>
      </c>
    </row>
    <row r="3" spans="1:7">
      <c r="A3" s="4" t="s">
        <v>47</v>
      </c>
      <c r="B3" s="5" t="s">
        <v>46</v>
      </c>
      <c r="C3" s="4" t="str">
        <f>LEFT(B3,F3)</f>
        <v>서울특별시 마포구</v>
      </c>
      <c r="D3" s="4" t="str">
        <f t="shared" ref="D3:D26" si="0">MID(B3,F3+2,G3-F3)</f>
        <v xml:space="preserve">성산동 </v>
      </c>
      <c r="E3" s="4" t="str">
        <f t="shared" ref="E3:E26" si="1">RIGHT(B3,LEN(B3)-G3)</f>
        <v xml:space="preserve"> 436-1</v>
      </c>
      <c r="F3" s="4">
        <f t="shared" ref="F3:F5" si="2">FIND("구 ",B3)</f>
        <v>9</v>
      </c>
      <c r="G3" s="4">
        <f t="shared" ref="G3:G26" si="3">IFERROR(FIND("리 ",B3), FIND("동 ",B3))</f>
        <v>13</v>
      </c>
    </row>
    <row r="4" spans="1:7">
      <c r="A4" s="4" t="s">
        <v>45</v>
      </c>
      <c r="B4" s="5" t="s">
        <v>44</v>
      </c>
      <c r="C4" s="4" t="str">
        <f t="shared" ref="C3:C26" si="4">LEFT(B4,F4)</f>
        <v>서울특별시 성동구</v>
      </c>
      <c r="D4" s="4" t="str">
        <f t="shared" si="0"/>
        <v xml:space="preserve">송정동 </v>
      </c>
      <c r="E4" s="4" t="str">
        <f t="shared" si="1"/>
        <v xml:space="preserve"> 73-36</v>
      </c>
      <c r="F4" s="4">
        <f t="shared" si="2"/>
        <v>9</v>
      </c>
      <c r="G4" s="4">
        <f t="shared" si="3"/>
        <v>13</v>
      </c>
    </row>
    <row r="5" spans="1:7">
      <c r="A5" s="4" t="s">
        <v>43</v>
      </c>
      <c r="B5" s="5" t="s">
        <v>42</v>
      </c>
      <c r="C5" s="4" t="str">
        <f t="shared" si="4"/>
        <v>서울특별시 마포구</v>
      </c>
      <c r="D5" s="4" t="str">
        <f t="shared" si="0"/>
        <v xml:space="preserve">상암동 </v>
      </c>
      <c r="E5" s="4" t="str">
        <f t="shared" si="1"/>
        <v xml:space="preserve"> 1733</v>
      </c>
      <c r="F5" s="4">
        <f t="shared" si="2"/>
        <v>9</v>
      </c>
      <c r="G5" s="4">
        <f t="shared" si="3"/>
        <v>13</v>
      </c>
    </row>
    <row r="6" spans="1:7">
      <c r="A6" s="4" t="s">
        <v>13</v>
      </c>
      <c r="B6" s="5" t="s">
        <v>12</v>
      </c>
      <c r="C6" s="4" t="str">
        <f t="shared" si="4"/>
        <v>충청남도 홍성군</v>
      </c>
      <c r="D6" s="4" t="str">
        <f t="shared" si="0"/>
        <v xml:space="preserve">홍성읍 남장리 </v>
      </c>
      <c r="E6" s="4" t="str">
        <f t="shared" si="1"/>
        <v xml:space="preserve"> 217</v>
      </c>
      <c r="F6" s="4">
        <f>IFERROR(FIND("구 ",B6),FIND("군 ",B6))</f>
        <v>8</v>
      </c>
      <c r="G6" s="4">
        <f t="shared" si="3"/>
        <v>16</v>
      </c>
    </row>
    <row r="7" spans="1:7">
      <c r="A7" s="4" t="s">
        <v>41</v>
      </c>
      <c r="B7" s="5" t="s">
        <v>40</v>
      </c>
      <c r="C7" s="4" t="str">
        <f t="shared" si="4"/>
        <v>부산광역시 해운대구</v>
      </c>
      <c r="D7" s="4" t="str">
        <f t="shared" si="0"/>
        <v xml:space="preserve">재송동 </v>
      </c>
      <c r="E7" s="4" t="str">
        <f t="shared" si="1"/>
        <v xml:space="preserve"> 801-17</v>
      </c>
      <c r="F7" s="4">
        <f t="shared" ref="F7:F17" si="5">IFERROR(FIND("구 ",B7),FIND("군 ",B7))</f>
        <v>10</v>
      </c>
      <c r="G7" s="4">
        <f t="shared" si="3"/>
        <v>14</v>
      </c>
    </row>
    <row r="8" spans="1:7">
      <c r="A8" s="4" t="s">
        <v>39</v>
      </c>
      <c r="B8" s="5" t="s">
        <v>38</v>
      </c>
      <c r="C8" s="4" t="str">
        <f t="shared" si="4"/>
        <v>세종특별자치시</v>
      </c>
      <c r="D8" s="4" t="str">
        <f t="shared" si="0"/>
        <v xml:space="preserve">대평동 </v>
      </c>
      <c r="E8" s="4" t="str">
        <f t="shared" si="1"/>
        <v xml:space="preserve"> 583-2</v>
      </c>
      <c r="F8" s="4">
        <f t="shared" ref="F8:F26" si="6">IFERROR(IFERROR(FIND("구 ",B8),FIND("군 ",B8)),FIND("시 ",B8))</f>
        <v>7</v>
      </c>
      <c r="G8" s="4">
        <f t="shared" si="3"/>
        <v>11</v>
      </c>
    </row>
    <row r="9" spans="1:7">
      <c r="A9" s="4" t="s">
        <v>37</v>
      </c>
      <c r="B9" s="5" t="s">
        <v>36</v>
      </c>
      <c r="C9" s="4" t="str">
        <f t="shared" si="4"/>
        <v>경기도 수원시 영통구</v>
      </c>
      <c r="D9" s="4" t="str">
        <f t="shared" si="0"/>
        <v xml:space="preserve">매탄동 </v>
      </c>
      <c r="E9" s="4" t="str">
        <f t="shared" si="1"/>
        <v xml:space="preserve"> 495-7</v>
      </c>
      <c r="F9" s="4">
        <f t="shared" si="6"/>
        <v>11</v>
      </c>
      <c r="G9" s="4">
        <f t="shared" si="3"/>
        <v>15</v>
      </c>
    </row>
    <row r="10" spans="1:7">
      <c r="A10" s="4" t="s">
        <v>35</v>
      </c>
      <c r="B10" s="5" t="s">
        <v>34</v>
      </c>
      <c r="C10" s="4" t="str">
        <f t="shared" si="4"/>
        <v>경기도 의정부시</v>
      </c>
      <c r="D10" s="4" t="str">
        <f t="shared" si="0"/>
        <v xml:space="preserve">호원동 </v>
      </c>
      <c r="E10" s="4" t="str">
        <f t="shared" si="1"/>
        <v xml:space="preserve"> 441-9</v>
      </c>
      <c r="F10" s="4">
        <f t="shared" si="6"/>
        <v>8</v>
      </c>
      <c r="G10" s="4">
        <f t="shared" si="3"/>
        <v>12</v>
      </c>
    </row>
    <row r="11" spans="1:7">
      <c r="A11" s="4" t="s">
        <v>33</v>
      </c>
      <c r="B11" s="5" t="s">
        <v>32</v>
      </c>
      <c r="C11" s="4" t="str">
        <f>LEFT(B11,F11)</f>
        <v>경기도 성남시 중원구</v>
      </c>
      <c r="D11" s="4" t="str">
        <f t="shared" si="0"/>
        <v xml:space="preserve">상대원동 </v>
      </c>
      <c r="E11" s="4" t="str">
        <f t="shared" si="1"/>
        <v xml:space="preserve"> 171-5</v>
      </c>
      <c r="F11" s="4">
        <f t="shared" si="6"/>
        <v>11</v>
      </c>
      <c r="G11" s="4">
        <f t="shared" si="3"/>
        <v>16</v>
      </c>
    </row>
    <row r="12" spans="1:7">
      <c r="A12" s="4" t="s">
        <v>31</v>
      </c>
      <c r="B12" s="5" t="s">
        <v>30</v>
      </c>
      <c r="C12" s="4" t="str">
        <f t="shared" si="4"/>
        <v>경기도 부천시</v>
      </c>
      <c r="D12" s="4" t="str">
        <f t="shared" si="0"/>
        <v xml:space="preserve">삼정동 </v>
      </c>
      <c r="E12" s="4" t="str">
        <f t="shared" si="1"/>
        <v xml:space="preserve"> 29-4</v>
      </c>
      <c r="F12" s="4">
        <f t="shared" si="6"/>
        <v>7</v>
      </c>
      <c r="G12" s="4">
        <f t="shared" si="3"/>
        <v>11</v>
      </c>
    </row>
    <row r="13" spans="1:7">
      <c r="A13" s="4" t="s">
        <v>29</v>
      </c>
      <c r="B13" s="5" t="s">
        <v>28</v>
      </c>
      <c r="C13" s="4" t="str">
        <f t="shared" si="4"/>
        <v>경기도 안양시 동안구</v>
      </c>
      <c r="D13" s="4" t="str">
        <f t="shared" si="0"/>
        <v xml:space="preserve">관양동 </v>
      </c>
      <c r="E13" s="4" t="str">
        <f t="shared" si="1"/>
        <v xml:space="preserve"> 909-1</v>
      </c>
      <c r="F13" s="4">
        <f t="shared" si="6"/>
        <v>11</v>
      </c>
      <c r="G13" s="4">
        <f t="shared" si="3"/>
        <v>15</v>
      </c>
    </row>
    <row r="14" spans="1:7">
      <c r="A14" s="4" t="s">
        <v>27</v>
      </c>
      <c r="B14" s="5" t="s">
        <v>26</v>
      </c>
      <c r="C14" s="4" t="str">
        <f t="shared" si="4"/>
        <v>경기도 고양시 일산동구</v>
      </c>
      <c r="D14" s="4" t="str">
        <f t="shared" si="0"/>
        <v xml:space="preserve">성석동 </v>
      </c>
      <c r="E14" s="4" t="str">
        <f t="shared" si="1"/>
        <v xml:space="preserve"> 827-2</v>
      </c>
      <c r="F14" s="4">
        <f t="shared" si="6"/>
        <v>12</v>
      </c>
      <c r="G14" s="4">
        <f t="shared" si="3"/>
        <v>16</v>
      </c>
    </row>
    <row r="15" spans="1:7">
      <c r="A15" s="4" t="s">
        <v>25</v>
      </c>
      <c r="B15" s="5" t="s">
        <v>24</v>
      </c>
      <c r="C15" s="4" t="str">
        <f t="shared" si="4"/>
        <v>경기도 남양주시</v>
      </c>
      <c r="D15" s="4" t="str">
        <f t="shared" si="0"/>
        <v xml:space="preserve">진건읍 송능리 </v>
      </c>
      <c r="E15" s="4" t="str">
        <f t="shared" si="1"/>
        <v xml:space="preserve"> 60-7</v>
      </c>
      <c r="F15" s="4">
        <f t="shared" si="6"/>
        <v>8</v>
      </c>
      <c r="G15" s="4">
        <f t="shared" si="3"/>
        <v>16</v>
      </c>
    </row>
    <row r="16" spans="1:7">
      <c r="A16" s="4" t="s">
        <v>23</v>
      </c>
      <c r="B16" s="5" t="s">
        <v>22</v>
      </c>
      <c r="C16" s="4" t="str">
        <f t="shared" si="4"/>
        <v>강원도 춘천시</v>
      </c>
      <c r="D16" s="4" t="str">
        <f t="shared" si="0"/>
        <v xml:space="preserve">석사동 </v>
      </c>
      <c r="E16" s="4" t="str">
        <f t="shared" si="1"/>
        <v xml:space="preserve"> 123-1</v>
      </c>
      <c r="F16" s="4">
        <f t="shared" si="6"/>
        <v>7</v>
      </c>
      <c r="G16" s="4">
        <f t="shared" si="3"/>
        <v>11</v>
      </c>
    </row>
    <row r="17" spans="1:7">
      <c r="A17" s="4" t="s">
        <v>21</v>
      </c>
      <c r="B17" s="5" t="s">
        <v>20</v>
      </c>
      <c r="C17" s="4" t="str">
        <f t="shared" si="4"/>
        <v>강원도 동해시</v>
      </c>
      <c r="D17" s="4" t="str">
        <f t="shared" si="0"/>
        <v xml:space="preserve">단봉동 </v>
      </c>
      <c r="E17" s="4" t="str">
        <f t="shared" si="1"/>
        <v xml:space="preserve"> 271-7</v>
      </c>
      <c r="F17" s="4">
        <f t="shared" si="6"/>
        <v>7</v>
      </c>
      <c r="G17" s="4">
        <f t="shared" si="3"/>
        <v>11</v>
      </c>
    </row>
    <row r="18" spans="1:7">
      <c r="A18" s="4" t="s">
        <v>19</v>
      </c>
      <c r="B18" s="5" t="s">
        <v>18</v>
      </c>
      <c r="C18" s="4" t="str">
        <f t="shared" si="4"/>
        <v>충청북도 청주시 흥덕구</v>
      </c>
      <c r="D18" s="4" t="str">
        <f t="shared" si="0"/>
        <v xml:space="preserve">신봉동 </v>
      </c>
      <c r="E18" s="4" t="str">
        <f t="shared" si="1"/>
        <v xml:space="preserve"> 260-6</v>
      </c>
      <c r="F18" s="4">
        <f t="shared" si="6"/>
        <v>12</v>
      </c>
      <c r="G18" s="4">
        <f t="shared" si="3"/>
        <v>16</v>
      </c>
    </row>
    <row r="19" spans="1:7">
      <c r="A19" s="4" t="s">
        <v>17</v>
      </c>
      <c r="B19" s="5" t="s">
        <v>16</v>
      </c>
      <c r="C19" s="4" t="str">
        <f t="shared" si="4"/>
        <v>충청북도 충주시</v>
      </c>
      <c r="D19" s="4" t="str">
        <f t="shared" si="0"/>
        <v xml:space="preserve">금릉동 </v>
      </c>
      <c r="E19" s="4" t="str">
        <f t="shared" si="1"/>
        <v xml:space="preserve"> 206-46</v>
      </c>
      <c r="F19" s="4">
        <f t="shared" si="6"/>
        <v>8</v>
      </c>
      <c r="G19" s="4">
        <f t="shared" si="3"/>
        <v>12</v>
      </c>
    </row>
    <row r="20" spans="1:7">
      <c r="A20" s="4" t="s">
        <v>15</v>
      </c>
      <c r="B20" s="5" t="s">
        <v>14</v>
      </c>
      <c r="C20" s="4" t="str">
        <f t="shared" si="4"/>
        <v>충청남도 천안시 서북구</v>
      </c>
      <c r="D20" s="4" t="str">
        <f t="shared" si="0"/>
        <v xml:space="preserve">백석동 </v>
      </c>
      <c r="E20" s="4" t="str">
        <f t="shared" si="1"/>
        <v xml:space="preserve"> 604-18</v>
      </c>
      <c r="F20" s="4">
        <f t="shared" si="6"/>
        <v>12</v>
      </c>
      <c r="G20" s="4">
        <f t="shared" si="3"/>
        <v>16</v>
      </c>
    </row>
    <row r="21" spans="1:7">
      <c r="A21" s="4" t="s">
        <v>11</v>
      </c>
      <c r="B21" s="5" t="s">
        <v>10</v>
      </c>
      <c r="C21" s="4" t="str">
        <f t="shared" si="4"/>
        <v>전라북도 전주시 덕진구</v>
      </c>
      <c r="D21" s="4" t="str">
        <f>MID(B21,F21+2,G21-F21)</f>
        <v xml:space="preserve">팔복동3가 </v>
      </c>
      <c r="E21" s="4" t="str">
        <f t="shared" si="1"/>
        <v xml:space="preserve"> 211-5</v>
      </c>
      <c r="F21" s="4">
        <f t="shared" si="6"/>
        <v>12</v>
      </c>
      <c r="G21" s="4">
        <v>18</v>
      </c>
    </row>
    <row r="22" spans="1:7">
      <c r="A22" s="4" t="s">
        <v>9</v>
      </c>
      <c r="B22" s="5" t="s">
        <v>8</v>
      </c>
      <c r="C22" s="4" t="str">
        <f t="shared" si="4"/>
        <v>전라북도 군산시</v>
      </c>
      <c r="D22" s="4" t="str">
        <f t="shared" si="0"/>
        <v xml:space="preserve">소룡동 </v>
      </c>
      <c r="E22" s="4" t="str">
        <f t="shared" si="1"/>
        <v xml:space="preserve"> 60-2</v>
      </c>
      <c r="F22" s="4">
        <f t="shared" si="6"/>
        <v>8</v>
      </c>
      <c r="G22" s="4">
        <f t="shared" si="3"/>
        <v>12</v>
      </c>
    </row>
    <row r="23" spans="1:7">
      <c r="A23" s="4" t="s">
        <v>7</v>
      </c>
      <c r="B23" s="5" t="s">
        <v>6</v>
      </c>
      <c r="C23" s="4" t="str">
        <f t="shared" si="4"/>
        <v>경상남도 창원시 의창구</v>
      </c>
      <c r="D23" s="4" t="str">
        <f t="shared" si="0"/>
        <v xml:space="preserve">대원동 </v>
      </c>
      <c r="E23" s="4" t="str">
        <f t="shared" si="1"/>
        <v xml:space="preserve"> 76</v>
      </c>
      <c r="F23" s="4">
        <f>IFERROR(IFERROR(FIND("구 ",B23),FIND("군 ",B23)),FIND("시 ",B23))</f>
        <v>12</v>
      </c>
      <c r="G23" s="4">
        <f t="shared" si="3"/>
        <v>16</v>
      </c>
    </row>
    <row r="24" spans="1:7">
      <c r="A24" s="4" t="s">
        <v>5</v>
      </c>
      <c r="B24" s="5" t="s">
        <v>4</v>
      </c>
      <c r="C24" s="4" t="str">
        <f t="shared" si="4"/>
        <v>경상남도 거창군</v>
      </c>
      <c r="D24" s="4" t="str">
        <f t="shared" si="0"/>
        <v xml:space="preserve">거창읍 정장리 </v>
      </c>
      <c r="E24" s="4" t="str">
        <f t="shared" si="1"/>
        <v xml:space="preserve"> 207-1</v>
      </c>
      <c r="F24" s="4">
        <f t="shared" si="6"/>
        <v>8</v>
      </c>
      <c r="G24" s="4">
        <f t="shared" si="3"/>
        <v>16</v>
      </c>
    </row>
    <row r="25" spans="1:7">
      <c r="A25" s="4" t="s">
        <v>3</v>
      </c>
      <c r="B25" s="5" t="s">
        <v>2</v>
      </c>
      <c r="C25" s="4" t="str">
        <f t="shared" si="4"/>
        <v>경상남도 김해시</v>
      </c>
      <c r="D25" s="4" t="str">
        <f t="shared" si="0"/>
        <v xml:space="preserve">주촌면 농소리 </v>
      </c>
      <c r="E25" s="4" t="str">
        <f t="shared" si="1"/>
        <v xml:space="preserve"> 633-1</v>
      </c>
      <c r="F25" s="4">
        <f>IFERROR(IFERROR(FIND("구 ",B25),FIND("군 ",B25)),FIND("시 ",B25))</f>
        <v>8</v>
      </c>
      <c r="G25" s="4">
        <f t="shared" si="3"/>
        <v>16</v>
      </c>
    </row>
    <row r="26" spans="1:7">
      <c r="A26" s="4" t="s">
        <v>1</v>
      </c>
      <c r="B26" s="5" t="s">
        <v>0</v>
      </c>
      <c r="C26" s="4" t="str">
        <f t="shared" si="4"/>
        <v>제주특별자치도 제주시</v>
      </c>
      <c r="D26" s="4" t="str">
        <f t="shared" si="0"/>
        <v xml:space="preserve">도련이동 </v>
      </c>
      <c r="E26" s="4" t="str">
        <f t="shared" si="1"/>
        <v xml:space="preserve"> 568-1</v>
      </c>
      <c r="F26" s="4">
        <f t="shared" si="6"/>
        <v>11</v>
      </c>
      <c r="G26" s="4">
        <f t="shared" si="3"/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4BF-BA66-4603-A27A-20A408DB3DFE}">
  <sheetPr>
    <tabColor rgb="FF66CCFF"/>
  </sheetPr>
  <dimension ref="A1:G26"/>
  <sheetViews>
    <sheetView showGridLines="0" zoomScale="145" zoomScaleNormal="145" workbookViewId="0"/>
  </sheetViews>
  <sheetFormatPr baseColWidth="10" defaultColWidth="8.83203125" defaultRowHeight="17"/>
  <cols>
    <col min="1" max="1" width="14.83203125" style="1" customWidth="1"/>
    <col min="2" max="2" width="27.83203125" style="2" customWidth="1"/>
    <col min="3" max="3" width="18.1640625" style="1" customWidth="1"/>
    <col min="4" max="4" width="11.5" style="1" customWidth="1"/>
    <col min="5" max="5" width="10.1640625" style="1" customWidth="1"/>
    <col min="6" max="6" width="22.1640625" style="1" customWidth="1"/>
    <col min="7" max="7" width="32.33203125" style="1" customWidth="1"/>
    <col min="8" max="16384" width="8.83203125" style="1"/>
  </cols>
  <sheetData>
    <row r="1" spans="1:7" ht="36">
      <c r="A1" s="13" t="s">
        <v>53</v>
      </c>
      <c r="B1" s="13" t="s">
        <v>52</v>
      </c>
      <c r="C1" s="3" t="s">
        <v>54</v>
      </c>
      <c r="D1" s="3" t="s">
        <v>68</v>
      </c>
      <c r="E1" s="3" t="s">
        <v>67</v>
      </c>
      <c r="F1" s="8" t="s">
        <v>69</v>
      </c>
      <c r="G1" s="8" t="s">
        <v>70</v>
      </c>
    </row>
    <row r="2" spans="1:7">
      <c r="A2" s="4" t="s">
        <v>49</v>
      </c>
      <c r="B2" s="5" t="s">
        <v>48</v>
      </c>
      <c r="C2" s="4" t="str">
        <f>LEFT(B2,F2)</f>
        <v>서울특별시 강남구</v>
      </c>
      <c r="D2" s="4" t="str">
        <f>MID(B2,F2+2,G2-F2-1)</f>
        <v>율현동</v>
      </c>
      <c r="E2" s="4" t="str">
        <f>RIGHT(B2,LEN(B2)-G2-1)</f>
        <v>123-1</v>
      </c>
      <c r="F2" s="4">
        <f t="shared" ref="F2:F7" si="0">IFERROR(IFERROR(FIND("구 ",B2),FIND("군 ",B2)),FIND("시 ",B2))</f>
        <v>9</v>
      </c>
      <c r="G2" s="4">
        <f t="shared" ref="G2" si="1">IFERROR(IFERROR(IFERROR(IFERROR(FIND("리 ",B2),FIND("읍 ",B2)),FIND("면 ",B2)),FIND("동 ",B2)),FIND("가 ",B2))</f>
        <v>13</v>
      </c>
    </row>
    <row r="3" spans="1:7">
      <c r="A3" s="4" t="s">
        <v>47</v>
      </c>
      <c r="B3" s="5" t="s">
        <v>46</v>
      </c>
      <c r="C3" s="4" t="str">
        <f>LEFT(B3,F3)</f>
        <v>서울특별시 마포구</v>
      </c>
      <c r="D3" s="4" t="str">
        <f>MID(B3,F3+2,G3-F3-1)</f>
        <v>성산동</v>
      </c>
      <c r="E3" s="4" t="str">
        <f>RIGHT(B3,LEN(B3)-G3-1)</f>
        <v>436-1</v>
      </c>
      <c r="F3" s="4">
        <f t="shared" si="0"/>
        <v>9</v>
      </c>
      <c r="G3" s="4">
        <f>IFERROR(IFERROR(IFERROR(IFERROR(FIND("리 ",B3),FIND("읍 ",B3)),FIND("면 ",B3)),FIND("동 ",B3)),FIND("가 ",B3))</f>
        <v>13</v>
      </c>
    </row>
    <row r="4" spans="1:7">
      <c r="A4" s="4" t="s">
        <v>45</v>
      </c>
      <c r="B4" s="5" t="s">
        <v>44</v>
      </c>
      <c r="C4" s="4" t="str">
        <f t="shared" ref="C4:C26" si="2">LEFT(B4,F4)</f>
        <v>서울특별시 성동구</v>
      </c>
      <c r="D4" s="4" t="str">
        <f t="shared" ref="D4:D26" si="3">MID(B4,F4+2,G4-F4-1)</f>
        <v>송정동</v>
      </c>
      <c r="E4" s="4" t="str">
        <f t="shared" ref="E4:E26" si="4">RIGHT(B4,LEN(B4)-G4-1)</f>
        <v>73-36</v>
      </c>
      <c r="F4" s="4">
        <f t="shared" si="0"/>
        <v>9</v>
      </c>
      <c r="G4" s="4">
        <f t="shared" ref="G4:G26" si="5">IFERROR(IFERROR(IFERROR(IFERROR(FIND("리 ",B4),FIND("읍 ",B4)),FIND("면 ",B4)),FIND("동 ",B4)),FIND("가 ",B4))</f>
        <v>13</v>
      </c>
    </row>
    <row r="5" spans="1:7">
      <c r="A5" s="4" t="s">
        <v>43</v>
      </c>
      <c r="B5" s="5" t="s">
        <v>42</v>
      </c>
      <c r="C5" s="4" t="str">
        <f t="shared" si="2"/>
        <v>서울특별시 마포구</v>
      </c>
      <c r="D5" s="4" t="str">
        <f t="shared" si="3"/>
        <v>상암동</v>
      </c>
      <c r="E5" s="4" t="str">
        <f t="shared" si="4"/>
        <v>1733</v>
      </c>
      <c r="F5" s="4">
        <f t="shared" si="0"/>
        <v>9</v>
      </c>
      <c r="G5" s="4">
        <f t="shared" si="5"/>
        <v>13</v>
      </c>
    </row>
    <row r="6" spans="1:7">
      <c r="A6" s="4" t="s">
        <v>13</v>
      </c>
      <c r="B6" s="5" t="s">
        <v>12</v>
      </c>
      <c r="C6" s="4" t="str">
        <f t="shared" si="2"/>
        <v>충청남도 홍성군</v>
      </c>
      <c r="D6" s="4" t="str">
        <f t="shared" si="3"/>
        <v>홍성읍 남장리</v>
      </c>
      <c r="E6" s="4" t="str">
        <f t="shared" si="4"/>
        <v>217</v>
      </c>
      <c r="F6" s="4">
        <f t="shared" si="0"/>
        <v>8</v>
      </c>
      <c r="G6" s="4">
        <f t="shared" si="5"/>
        <v>16</v>
      </c>
    </row>
    <row r="7" spans="1:7">
      <c r="A7" s="4" t="s">
        <v>41</v>
      </c>
      <c r="B7" s="5" t="s">
        <v>40</v>
      </c>
      <c r="C7" s="4" t="str">
        <f t="shared" si="2"/>
        <v>부산광역시 해운대구</v>
      </c>
      <c r="D7" s="4" t="str">
        <f t="shared" si="3"/>
        <v>재송동</v>
      </c>
      <c r="E7" s="4" t="str">
        <f t="shared" si="4"/>
        <v>801-17</v>
      </c>
      <c r="F7" s="4">
        <f t="shared" si="0"/>
        <v>10</v>
      </c>
      <c r="G7" s="4">
        <f t="shared" si="5"/>
        <v>14</v>
      </c>
    </row>
    <row r="8" spans="1:7">
      <c r="A8" s="4" t="s">
        <v>39</v>
      </c>
      <c r="B8" s="5" t="s">
        <v>38</v>
      </c>
      <c r="C8" s="4" t="str">
        <f t="shared" si="2"/>
        <v>세종특별자치시</v>
      </c>
      <c r="D8" s="4" t="str">
        <f t="shared" si="3"/>
        <v>대평동</v>
      </c>
      <c r="E8" s="4" t="str">
        <f t="shared" si="4"/>
        <v>583-2</v>
      </c>
      <c r="F8" s="4">
        <f>IFERROR(IFERROR(FIND("구 ",B8),FIND("군 ",B8)),FIND("시 ",B8))</f>
        <v>7</v>
      </c>
      <c r="G8" s="4">
        <f t="shared" si="5"/>
        <v>11</v>
      </c>
    </row>
    <row r="9" spans="1:7">
      <c r="A9" s="4" t="s">
        <v>37</v>
      </c>
      <c r="B9" s="5" t="s">
        <v>36</v>
      </c>
      <c r="C9" s="4" t="str">
        <f t="shared" si="2"/>
        <v>경기도 수원시 영통구</v>
      </c>
      <c r="D9" s="4" t="str">
        <f t="shared" si="3"/>
        <v>매탄동</v>
      </c>
      <c r="E9" s="4" t="str">
        <f t="shared" si="4"/>
        <v>495-7</v>
      </c>
      <c r="F9" s="4">
        <f t="shared" ref="F9:F26" si="6">IFERROR(IFERROR(FIND("구 ",B9),FIND("군 ",B9)),FIND("시 ",B9))</f>
        <v>11</v>
      </c>
      <c r="G9" s="4">
        <f t="shared" si="5"/>
        <v>15</v>
      </c>
    </row>
    <row r="10" spans="1:7">
      <c r="A10" s="4" t="s">
        <v>35</v>
      </c>
      <c r="B10" s="5" t="s">
        <v>34</v>
      </c>
      <c r="C10" s="4" t="str">
        <f t="shared" si="2"/>
        <v>경기도 의정부시</v>
      </c>
      <c r="D10" s="4" t="str">
        <f t="shared" si="3"/>
        <v>호원동</v>
      </c>
      <c r="E10" s="4" t="str">
        <f t="shared" si="4"/>
        <v>441-9</v>
      </c>
      <c r="F10" s="4">
        <f t="shared" si="6"/>
        <v>8</v>
      </c>
      <c r="G10" s="4">
        <f t="shared" si="5"/>
        <v>12</v>
      </c>
    </row>
    <row r="11" spans="1:7">
      <c r="A11" s="4" t="s">
        <v>33</v>
      </c>
      <c r="B11" s="5" t="s">
        <v>32</v>
      </c>
      <c r="C11" s="4" t="str">
        <f t="shared" si="2"/>
        <v>경기도 성남시 중원구</v>
      </c>
      <c r="D11" s="4" t="str">
        <f t="shared" si="3"/>
        <v>상대원동</v>
      </c>
      <c r="E11" s="4" t="str">
        <f t="shared" si="4"/>
        <v>171-5</v>
      </c>
      <c r="F11" s="4">
        <f t="shared" si="6"/>
        <v>11</v>
      </c>
      <c r="G11" s="4">
        <f t="shared" si="5"/>
        <v>16</v>
      </c>
    </row>
    <row r="12" spans="1:7">
      <c r="A12" s="4" t="s">
        <v>31</v>
      </c>
      <c r="B12" s="5" t="s">
        <v>30</v>
      </c>
      <c r="C12" s="4" t="str">
        <f t="shared" si="2"/>
        <v>경기도 부천시</v>
      </c>
      <c r="D12" s="4" t="str">
        <f t="shared" si="3"/>
        <v>삼정동</v>
      </c>
      <c r="E12" s="4" t="str">
        <f t="shared" si="4"/>
        <v>29-4</v>
      </c>
      <c r="F12" s="4">
        <f t="shared" si="6"/>
        <v>7</v>
      </c>
      <c r="G12" s="4">
        <f t="shared" si="5"/>
        <v>11</v>
      </c>
    </row>
    <row r="13" spans="1:7">
      <c r="A13" s="4" t="s">
        <v>29</v>
      </c>
      <c r="B13" s="5" t="s">
        <v>28</v>
      </c>
      <c r="C13" s="4" t="str">
        <f t="shared" si="2"/>
        <v>경기도 안양시 동안구</v>
      </c>
      <c r="D13" s="4" t="str">
        <f t="shared" si="3"/>
        <v>관양동</v>
      </c>
      <c r="E13" s="4" t="str">
        <f t="shared" si="4"/>
        <v>909-1</v>
      </c>
      <c r="F13" s="4">
        <f t="shared" si="6"/>
        <v>11</v>
      </c>
      <c r="G13" s="4">
        <f t="shared" si="5"/>
        <v>15</v>
      </c>
    </row>
    <row r="14" spans="1:7">
      <c r="A14" s="4" t="s">
        <v>27</v>
      </c>
      <c r="B14" s="5" t="s">
        <v>26</v>
      </c>
      <c r="C14" s="4" t="str">
        <f t="shared" si="2"/>
        <v>경기도 고양시 일산동구</v>
      </c>
      <c r="D14" s="4" t="str">
        <f t="shared" si="3"/>
        <v>성석동</v>
      </c>
      <c r="E14" s="4" t="str">
        <f t="shared" si="4"/>
        <v>827-2</v>
      </c>
      <c r="F14" s="4">
        <f t="shared" si="6"/>
        <v>12</v>
      </c>
      <c r="G14" s="4">
        <f t="shared" si="5"/>
        <v>16</v>
      </c>
    </row>
    <row r="15" spans="1:7">
      <c r="A15" s="4" t="s">
        <v>25</v>
      </c>
      <c r="B15" s="5" t="s">
        <v>24</v>
      </c>
      <c r="C15" s="4" t="str">
        <f t="shared" si="2"/>
        <v>경기도 남양주시</v>
      </c>
      <c r="D15" s="4" t="str">
        <f t="shared" si="3"/>
        <v>진건읍 송능리</v>
      </c>
      <c r="E15" s="4" t="str">
        <f t="shared" si="4"/>
        <v>60-7</v>
      </c>
      <c r="F15" s="4">
        <f t="shared" si="6"/>
        <v>8</v>
      </c>
      <c r="G15" s="4">
        <f t="shared" si="5"/>
        <v>16</v>
      </c>
    </row>
    <row r="16" spans="1:7">
      <c r="A16" s="4" t="s">
        <v>23</v>
      </c>
      <c r="B16" s="5" t="s">
        <v>22</v>
      </c>
      <c r="C16" s="4" t="str">
        <f t="shared" si="2"/>
        <v>강원도 춘천시</v>
      </c>
      <c r="D16" s="4" t="str">
        <f t="shared" si="3"/>
        <v>석사동</v>
      </c>
      <c r="E16" s="4" t="str">
        <f t="shared" si="4"/>
        <v>123-1</v>
      </c>
      <c r="F16" s="4">
        <f t="shared" si="6"/>
        <v>7</v>
      </c>
      <c r="G16" s="4">
        <f t="shared" si="5"/>
        <v>11</v>
      </c>
    </row>
    <row r="17" spans="1:7">
      <c r="A17" s="4" t="s">
        <v>21</v>
      </c>
      <c r="B17" s="5" t="s">
        <v>20</v>
      </c>
      <c r="C17" s="4" t="str">
        <f t="shared" si="2"/>
        <v>강원도 동해시</v>
      </c>
      <c r="D17" s="4" t="str">
        <f t="shared" si="3"/>
        <v>단봉동</v>
      </c>
      <c r="E17" s="4" t="str">
        <f t="shared" si="4"/>
        <v>271-7</v>
      </c>
      <c r="F17" s="4">
        <f t="shared" si="6"/>
        <v>7</v>
      </c>
      <c r="G17" s="4">
        <f t="shared" si="5"/>
        <v>11</v>
      </c>
    </row>
    <row r="18" spans="1:7">
      <c r="A18" s="4" t="s">
        <v>19</v>
      </c>
      <c r="B18" s="5" t="s">
        <v>18</v>
      </c>
      <c r="C18" s="4" t="str">
        <f t="shared" si="2"/>
        <v>충청북도 청주시 흥덕구</v>
      </c>
      <c r="D18" s="4" t="str">
        <f t="shared" si="3"/>
        <v>신봉동</v>
      </c>
      <c r="E18" s="4" t="str">
        <f t="shared" si="4"/>
        <v>260-6</v>
      </c>
      <c r="F18" s="4">
        <f t="shared" si="6"/>
        <v>12</v>
      </c>
      <c r="G18" s="4">
        <f t="shared" si="5"/>
        <v>16</v>
      </c>
    </row>
    <row r="19" spans="1:7">
      <c r="A19" s="4" t="s">
        <v>17</v>
      </c>
      <c r="B19" s="5" t="s">
        <v>16</v>
      </c>
      <c r="C19" s="4" t="str">
        <f t="shared" si="2"/>
        <v>충청북도 충주시</v>
      </c>
      <c r="D19" s="4" t="str">
        <f t="shared" si="3"/>
        <v>금릉동</v>
      </c>
      <c r="E19" s="4" t="str">
        <f t="shared" si="4"/>
        <v>206-46</v>
      </c>
      <c r="F19" s="4">
        <f t="shared" si="6"/>
        <v>8</v>
      </c>
      <c r="G19" s="4">
        <f t="shared" si="5"/>
        <v>12</v>
      </c>
    </row>
    <row r="20" spans="1:7">
      <c r="A20" s="4" t="s">
        <v>15</v>
      </c>
      <c r="B20" s="5" t="s">
        <v>14</v>
      </c>
      <c r="C20" s="4" t="str">
        <f t="shared" si="2"/>
        <v>충청남도 천안시 서북구</v>
      </c>
      <c r="D20" s="4" t="str">
        <f t="shared" si="3"/>
        <v>백석동</v>
      </c>
      <c r="E20" s="4" t="str">
        <f t="shared" si="4"/>
        <v>604-18</v>
      </c>
      <c r="F20" s="4">
        <f t="shared" si="6"/>
        <v>12</v>
      </c>
      <c r="G20" s="4">
        <f t="shared" si="5"/>
        <v>16</v>
      </c>
    </row>
    <row r="21" spans="1:7">
      <c r="A21" s="4" t="s">
        <v>11</v>
      </c>
      <c r="B21" s="5" t="s">
        <v>10</v>
      </c>
      <c r="C21" s="4" t="str">
        <f t="shared" si="2"/>
        <v>전라북도 전주시 덕진구</v>
      </c>
      <c r="D21" s="4" t="str">
        <f t="shared" si="3"/>
        <v>팔복동3가</v>
      </c>
      <c r="E21" s="4" t="str">
        <f t="shared" si="4"/>
        <v>211-5</v>
      </c>
      <c r="F21" s="4">
        <f t="shared" si="6"/>
        <v>12</v>
      </c>
      <c r="G21" s="4">
        <f t="shared" si="5"/>
        <v>18</v>
      </c>
    </row>
    <row r="22" spans="1:7">
      <c r="A22" s="4" t="s">
        <v>9</v>
      </c>
      <c r="B22" s="5" t="s">
        <v>8</v>
      </c>
      <c r="C22" s="4" t="str">
        <f t="shared" si="2"/>
        <v>전라북도 군산시</v>
      </c>
      <c r="D22" s="4" t="str">
        <f t="shared" si="3"/>
        <v>소룡동</v>
      </c>
      <c r="E22" s="4" t="str">
        <f t="shared" si="4"/>
        <v>60-2</v>
      </c>
      <c r="F22" s="4">
        <f t="shared" si="6"/>
        <v>8</v>
      </c>
      <c r="G22" s="4">
        <f t="shared" si="5"/>
        <v>12</v>
      </c>
    </row>
    <row r="23" spans="1:7">
      <c r="A23" s="4" t="s">
        <v>7</v>
      </c>
      <c r="B23" s="5" t="s">
        <v>6</v>
      </c>
      <c r="C23" s="4" t="str">
        <f t="shared" si="2"/>
        <v>경상남도 창원시 의창구</v>
      </c>
      <c r="D23" s="4" t="str">
        <f t="shared" si="3"/>
        <v>대원동</v>
      </c>
      <c r="E23" s="4" t="str">
        <f t="shared" si="4"/>
        <v>76</v>
      </c>
      <c r="F23" s="4">
        <f t="shared" si="6"/>
        <v>12</v>
      </c>
      <c r="G23" s="4">
        <f t="shared" si="5"/>
        <v>16</v>
      </c>
    </row>
    <row r="24" spans="1:7">
      <c r="A24" s="4" t="s">
        <v>5</v>
      </c>
      <c r="B24" s="5" t="s">
        <v>4</v>
      </c>
      <c r="C24" s="4" t="str">
        <f t="shared" si="2"/>
        <v>경상남도 거창군</v>
      </c>
      <c r="D24" s="4" t="str">
        <f t="shared" si="3"/>
        <v>거창읍 정장리</v>
      </c>
      <c r="E24" s="4" t="str">
        <f t="shared" si="4"/>
        <v>207-1</v>
      </c>
      <c r="F24" s="4">
        <f t="shared" si="6"/>
        <v>8</v>
      </c>
      <c r="G24" s="4">
        <f t="shared" si="5"/>
        <v>16</v>
      </c>
    </row>
    <row r="25" spans="1:7">
      <c r="A25" s="4" t="s">
        <v>3</v>
      </c>
      <c r="B25" s="5" t="s">
        <v>2</v>
      </c>
      <c r="C25" s="4" t="str">
        <f t="shared" si="2"/>
        <v>경상남도 김해시</v>
      </c>
      <c r="D25" s="4" t="str">
        <f t="shared" si="3"/>
        <v>주촌면 농소리</v>
      </c>
      <c r="E25" s="4" t="str">
        <f t="shared" si="4"/>
        <v>633-1</v>
      </c>
      <c r="F25" s="4">
        <f t="shared" si="6"/>
        <v>8</v>
      </c>
      <c r="G25" s="4">
        <f t="shared" si="5"/>
        <v>16</v>
      </c>
    </row>
    <row r="26" spans="1:7">
      <c r="A26" s="4" t="s">
        <v>1</v>
      </c>
      <c r="B26" s="5" t="s">
        <v>0</v>
      </c>
      <c r="C26" s="4" t="str">
        <f t="shared" si="2"/>
        <v>제주특별자치도 제주시</v>
      </c>
      <c r="D26" s="4" t="str">
        <f t="shared" si="3"/>
        <v>도련이동</v>
      </c>
      <c r="E26" s="4" t="str">
        <f t="shared" si="4"/>
        <v>568-1</v>
      </c>
      <c r="F26" s="4">
        <f t="shared" si="6"/>
        <v>11</v>
      </c>
      <c r="G26" s="4">
        <f t="shared" si="5"/>
        <v>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F149-3DD0-4110-9990-574B9C4914FA}">
  <sheetPr>
    <tabColor rgb="FFCCFF66"/>
  </sheetPr>
  <dimension ref="A1:F26"/>
  <sheetViews>
    <sheetView showGridLines="0" zoomScale="145" zoomScaleNormal="145" workbookViewId="0"/>
  </sheetViews>
  <sheetFormatPr baseColWidth="10" defaultColWidth="8.83203125" defaultRowHeight="17"/>
  <cols>
    <col min="1" max="1" width="14.83203125" style="11" customWidth="1"/>
    <col min="2" max="2" width="27.83203125" style="12" customWidth="1"/>
    <col min="3" max="16384" width="8.83203125" style="11"/>
  </cols>
  <sheetData>
    <row r="1" spans="1:6">
      <c r="A1" s="14" t="s">
        <v>53</v>
      </c>
      <c r="B1" s="14" t="s">
        <v>52</v>
      </c>
    </row>
    <row r="2" spans="1:6">
      <c r="A2" s="4" t="s">
        <v>49</v>
      </c>
      <c r="B2" s="5" t="s">
        <v>48</v>
      </c>
    </row>
    <row r="3" spans="1:6">
      <c r="A3" s="4" t="s">
        <v>47</v>
      </c>
      <c r="B3" s="5" t="s">
        <v>46</v>
      </c>
    </row>
    <row r="4" spans="1:6">
      <c r="A4" s="4" t="s">
        <v>45</v>
      </c>
      <c r="B4" s="5" t="s">
        <v>44</v>
      </c>
    </row>
    <row r="5" spans="1:6">
      <c r="A5" s="4" t="s">
        <v>43</v>
      </c>
      <c r="B5" s="5" t="s">
        <v>42</v>
      </c>
    </row>
    <row r="6" spans="1:6">
      <c r="A6" s="4" t="s">
        <v>13</v>
      </c>
      <c r="B6" s="5" t="s">
        <v>12</v>
      </c>
    </row>
    <row r="7" spans="1:6">
      <c r="A7" s="4" t="s">
        <v>41</v>
      </c>
      <c r="B7" s="5" t="s">
        <v>40</v>
      </c>
    </row>
    <row r="8" spans="1:6">
      <c r="A8" s="4" t="s">
        <v>39</v>
      </c>
      <c r="B8" s="5" t="s">
        <v>38</v>
      </c>
      <c r="F8" s="1"/>
    </row>
    <row r="9" spans="1:6">
      <c r="A9" s="4" t="s">
        <v>37</v>
      </c>
      <c r="B9" s="5" t="s">
        <v>36</v>
      </c>
    </row>
    <row r="10" spans="1:6">
      <c r="A10" s="4" t="s">
        <v>35</v>
      </c>
      <c r="B10" s="5" t="s">
        <v>34</v>
      </c>
    </row>
    <row r="11" spans="1:6">
      <c r="A11" s="4" t="s">
        <v>33</v>
      </c>
      <c r="B11" s="5" t="s">
        <v>32</v>
      </c>
    </row>
    <row r="12" spans="1:6">
      <c r="A12" s="4" t="s">
        <v>31</v>
      </c>
      <c r="B12" s="5" t="s">
        <v>30</v>
      </c>
    </row>
    <row r="13" spans="1:6">
      <c r="A13" s="4" t="s">
        <v>29</v>
      </c>
      <c r="B13" s="5" t="s">
        <v>28</v>
      </c>
    </row>
    <row r="14" spans="1:6">
      <c r="A14" s="4" t="s">
        <v>27</v>
      </c>
      <c r="B14" s="5" t="s">
        <v>26</v>
      </c>
    </row>
    <row r="15" spans="1:6">
      <c r="A15" s="4" t="s">
        <v>25</v>
      </c>
      <c r="B15" s="5" t="s">
        <v>24</v>
      </c>
    </row>
    <row r="16" spans="1:6">
      <c r="A16" s="4" t="s">
        <v>23</v>
      </c>
      <c r="B16" s="5" t="s">
        <v>22</v>
      </c>
    </row>
    <row r="17" spans="1:2">
      <c r="A17" s="4" t="s">
        <v>21</v>
      </c>
      <c r="B17" s="5" t="s">
        <v>20</v>
      </c>
    </row>
    <row r="18" spans="1:2">
      <c r="A18" s="4" t="s">
        <v>19</v>
      </c>
      <c r="B18" s="5" t="s">
        <v>18</v>
      </c>
    </row>
    <row r="19" spans="1:2">
      <c r="A19" s="4" t="s">
        <v>17</v>
      </c>
      <c r="B19" s="5" t="s">
        <v>16</v>
      </c>
    </row>
    <row r="20" spans="1:2">
      <c r="A20" s="4" t="s">
        <v>15</v>
      </c>
      <c r="B20" s="5" t="s">
        <v>14</v>
      </c>
    </row>
    <row r="21" spans="1:2">
      <c r="A21" s="4" t="s">
        <v>11</v>
      </c>
      <c r="B21" s="5" t="s">
        <v>10</v>
      </c>
    </row>
    <row r="22" spans="1:2">
      <c r="A22" s="4" t="s">
        <v>9</v>
      </c>
      <c r="B22" s="5" t="s">
        <v>8</v>
      </c>
    </row>
    <row r="23" spans="1:2">
      <c r="A23" s="4" t="s">
        <v>7</v>
      </c>
      <c r="B23" s="5" t="s">
        <v>6</v>
      </c>
    </row>
    <row r="24" spans="1:2">
      <c r="A24" s="4" t="s">
        <v>5</v>
      </c>
      <c r="B24" s="5" t="s">
        <v>4</v>
      </c>
    </row>
    <row r="25" spans="1:2">
      <c r="A25" s="4" t="s">
        <v>3</v>
      </c>
      <c r="B25" s="5" t="s">
        <v>2</v>
      </c>
    </row>
    <row r="26" spans="1:2">
      <c r="A26" s="4" t="s">
        <v>1</v>
      </c>
      <c r="B26" s="5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자동차검사소(숫자·날짜)</vt:lpstr>
      <vt:lpstr>자동차검사소(숫자·날짜)_결과</vt:lpstr>
      <vt:lpstr>자동차검사소(주소)</vt:lpstr>
      <vt:lpstr>자동차검사소(주소)_결과</vt:lpstr>
      <vt:lpstr>자동차검사소(주소)_sample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HANEUL</cp:lastModifiedBy>
  <dcterms:created xsi:type="dcterms:W3CDTF">2020-02-19T09:01:37Z</dcterms:created>
  <dcterms:modified xsi:type="dcterms:W3CDTF">2023-07-19T18:13:37Z</dcterms:modified>
</cp:coreProperties>
</file>