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9875" windowHeight="7470" activeTab="3"/>
  </bookViews>
  <sheets>
    <sheet name="Hoja1" sheetId="1" r:id="rId1"/>
    <sheet name="santander" sheetId="2" r:id="rId2"/>
    <sheet name="huila" sheetId="3" r:id="rId3"/>
    <sheet name="saravena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E61" i="4" l="1"/>
  <c r="F61" i="4"/>
  <c r="G61" i="4" s="1"/>
  <c r="E62" i="4"/>
  <c r="F62" i="4"/>
  <c r="G62" i="4"/>
  <c r="E63" i="4"/>
  <c r="F63" i="4" s="1"/>
  <c r="G63" i="4" s="1"/>
  <c r="E64" i="4"/>
  <c r="F64" i="4" s="1"/>
  <c r="G64" i="4" s="1"/>
  <c r="E65" i="4"/>
  <c r="F65" i="4"/>
  <c r="G65" i="4" s="1"/>
  <c r="E66" i="4"/>
  <c r="F66" i="4"/>
  <c r="G66" i="4"/>
  <c r="E67" i="4"/>
  <c r="F67" i="4" s="1"/>
  <c r="G67" i="4" s="1"/>
  <c r="E68" i="4"/>
  <c r="F68" i="4" s="1"/>
  <c r="G68" i="4" s="1"/>
  <c r="E69" i="4"/>
  <c r="F69" i="4"/>
  <c r="G69" i="4" s="1"/>
  <c r="E70" i="4"/>
  <c r="F70" i="4"/>
  <c r="G70" i="4"/>
  <c r="E71" i="4"/>
  <c r="F71" i="4" s="1"/>
  <c r="G71" i="4" s="1"/>
  <c r="E72" i="4"/>
  <c r="F72" i="4" s="1"/>
  <c r="G72" i="4" s="1"/>
  <c r="E73" i="4"/>
  <c r="F73" i="4"/>
  <c r="G73" i="4" s="1"/>
  <c r="E74" i="4"/>
  <c r="F74" i="4"/>
  <c r="G74" i="4"/>
  <c r="E75" i="4"/>
  <c r="F75" i="4" s="1"/>
  <c r="G75" i="4" s="1"/>
  <c r="E76" i="4"/>
  <c r="F76" i="4" s="1"/>
  <c r="G76" i="4" s="1"/>
  <c r="E77" i="4"/>
  <c r="F77" i="4"/>
  <c r="G77" i="4" s="1"/>
  <c r="E78" i="4"/>
  <c r="F78" i="4"/>
  <c r="G78" i="4"/>
  <c r="E79" i="4"/>
  <c r="F79" i="4" s="1"/>
  <c r="G79" i="4" s="1"/>
  <c r="E80" i="4"/>
  <c r="F80" i="4" s="1"/>
  <c r="G80" i="4" s="1"/>
  <c r="E81" i="4"/>
  <c r="F81" i="4"/>
  <c r="G81" i="4" s="1"/>
  <c r="E82" i="4"/>
  <c r="F82" i="4"/>
  <c r="G82" i="4"/>
  <c r="E83" i="4"/>
  <c r="F83" i="4" s="1"/>
  <c r="G83" i="4" s="1"/>
  <c r="E84" i="4"/>
  <c r="F84" i="4" s="1"/>
  <c r="G84" i="4" s="1"/>
  <c r="E85" i="4"/>
  <c r="F85" i="4"/>
  <c r="G85" i="4" s="1"/>
  <c r="E86" i="4"/>
  <c r="F86" i="4"/>
  <c r="G86" i="4"/>
  <c r="E60" i="4"/>
  <c r="F60" i="4"/>
  <c r="G60" i="4" s="1"/>
  <c r="E32" i="4"/>
  <c r="F32" i="4" s="1"/>
  <c r="G32" i="4" s="1"/>
  <c r="E33" i="4"/>
  <c r="F33" i="4"/>
  <c r="G33" i="4" s="1"/>
  <c r="E34" i="4"/>
  <c r="F34" i="4" s="1"/>
  <c r="G34" i="4" s="1"/>
  <c r="E35" i="4"/>
  <c r="F35" i="4"/>
  <c r="G35" i="4" s="1"/>
  <c r="E36" i="4"/>
  <c r="F36" i="4" s="1"/>
  <c r="G36" i="4" s="1"/>
  <c r="E37" i="4"/>
  <c r="F37" i="4"/>
  <c r="G37" i="4" s="1"/>
  <c r="E38" i="4"/>
  <c r="F38" i="4" s="1"/>
  <c r="G38" i="4" s="1"/>
  <c r="E39" i="4"/>
  <c r="F39" i="4"/>
  <c r="G39" i="4" s="1"/>
  <c r="E40" i="4"/>
  <c r="F40" i="4" s="1"/>
  <c r="G40" i="4" s="1"/>
  <c r="E41" i="4"/>
  <c r="F41" i="4"/>
  <c r="G41" i="4" s="1"/>
  <c r="E42" i="4"/>
  <c r="F42" i="4" s="1"/>
  <c r="G42" i="4" s="1"/>
  <c r="E43" i="4"/>
  <c r="F43" i="4"/>
  <c r="G43" i="4" s="1"/>
  <c r="E44" i="4"/>
  <c r="F44" i="4" s="1"/>
  <c r="G44" i="4" s="1"/>
  <c r="E45" i="4"/>
  <c r="F45" i="4"/>
  <c r="G45" i="4" s="1"/>
  <c r="E46" i="4"/>
  <c r="F46" i="4" s="1"/>
  <c r="G46" i="4" s="1"/>
  <c r="E47" i="4"/>
  <c r="F47" i="4"/>
  <c r="G47" i="4" s="1"/>
  <c r="E48" i="4"/>
  <c r="F48" i="4" s="1"/>
  <c r="G48" i="4" s="1"/>
  <c r="E49" i="4"/>
  <c r="F49" i="4"/>
  <c r="G49" i="4" s="1"/>
  <c r="E50" i="4"/>
  <c r="F50" i="4" s="1"/>
  <c r="G50" i="4" s="1"/>
  <c r="E51" i="4"/>
  <c r="F51" i="4"/>
  <c r="G51" i="4" s="1"/>
  <c r="E52" i="4"/>
  <c r="F52" i="4" s="1"/>
  <c r="G52" i="4" s="1"/>
  <c r="E53" i="4"/>
  <c r="F53" i="4"/>
  <c r="G53" i="4" s="1"/>
  <c r="E54" i="4"/>
  <c r="F54" i="4" s="1"/>
  <c r="G54" i="4" s="1"/>
  <c r="E55" i="4"/>
  <c r="F55" i="4"/>
  <c r="G55" i="4" s="1"/>
  <c r="E56" i="4"/>
  <c r="F56" i="4" s="1"/>
  <c r="G56" i="4" s="1"/>
  <c r="E57" i="4"/>
  <c r="F57" i="4"/>
  <c r="G57" i="4" s="1"/>
  <c r="E31" i="4"/>
  <c r="F31" i="4" s="1"/>
  <c r="G31" i="4" s="1"/>
  <c r="E3" i="4"/>
  <c r="F3" i="4" s="1"/>
  <c r="G3" i="4" s="1"/>
  <c r="E4" i="4"/>
  <c r="F4" i="4"/>
  <c r="G4" i="4" s="1"/>
  <c r="E5" i="4"/>
  <c r="F5" i="4" s="1"/>
  <c r="G5" i="4" s="1"/>
  <c r="E6" i="4"/>
  <c r="F6" i="4"/>
  <c r="G6" i="4" s="1"/>
  <c r="E7" i="4"/>
  <c r="F7" i="4" s="1"/>
  <c r="G7" i="4" s="1"/>
  <c r="E8" i="4"/>
  <c r="F8" i="4"/>
  <c r="G8" i="4" s="1"/>
  <c r="E9" i="4"/>
  <c r="F9" i="4" s="1"/>
  <c r="G9" i="4" s="1"/>
  <c r="E10" i="4"/>
  <c r="F10" i="4"/>
  <c r="G10" i="4" s="1"/>
  <c r="E11" i="4"/>
  <c r="F11" i="4" s="1"/>
  <c r="G11" i="4" s="1"/>
  <c r="E12" i="4"/>
  <c r="F12" i="4"/>
  <c r="G12" i="4" s="1"/>
  <c r="E13" i="4"/>
  <c r="F13" i="4" s="1"/>
  <c r="G13" i="4" s="1"/>
  <c r="E14" i="4"/>
  <c r="F14" i="4"/>
  <c r="G14" i="4" s="1"/>
  <c r="E15" i="4"/>
  <c r="F15" i="4" s="1"/>
  <c r="G15" i="4" s="1"/>
  <c r="E16" i="4"/>
  <c r="F16" i="4"/>
  <c r="G16" i="4" s="1"/>
  <c r="E17" i="4"/>
  <c r="F17" i="4" s="1"/>
  <c r="G17" i="4" s="1"/>
  <c r="E18" i="4"/>
  <c r="F18" i="4"/>
  <c r="G18" i="4" s="1"/>
  <c r="E19" i="4"/>
  <c r="F19" i="4" s="1"/>
  <c r="G19" i="4" s="1"/>
  <c r="E20" i="4"/>
  <c r="F20" i="4"/>
  <c r="G20" i="4" s="1"/>
  <c r="E21" i="4"/>
  <c r="F21" i="4" s="1"/>
  <c r="G21" i="4" s="1"/>
  <c r="E22" i="4"/>
  <c r="F22" i="4"/>
  <c r="G22" i="4" s="1"/>
  <c r="E23" i="4"/>
  <c r="F23" i="4" s="1"/>
  <c r="G23" i="4" s="1"/>
  <c r="E24" i="4"/>
  <c r="F24" i="4"/>
  <c r="G24" i="4" s="1"/>
  <c r="E25" i="4"/>
  <c r="F25" i="4" s="1"/>
  <c r="G25" i="4" s="1"/>
  <c r="E26" i="4"/>
  <c r="F26" i="4"/>
  <c r="G26" i="4" s="1"/>
  <c r="E27" i="4"/>
  <c r="F27" i="4" s="1"/>
  <c r="G27" i="4" s="1"/>
  <c r="E28" i="4"/>
  <c r="F28" i="4"/>
  <c r="G28" i="4" s="1"/>
  <c r="E2" i="4"/>
  <c r="F2" i="4" s="1"/>
  <c r="G2" i="4" s="1"/>
  <c r="E68" i="3"/>
  <c r="F68" i="3" s="1"/>
  <c r="G68" i="3" s="1"/>
  <c r="E69" i="3"/>
  <c r="F69" i="3"/>
  <c r="G69" i="3" s="1"/>
  <c r="E70" i="3"/>
  <c r="F70" i="3" s="1"/>
  <c r="G70" i="3" s="1"/>
  <c r="E71" i="3"/>
  <c r="F71" i="3"/>
  <c r="G71" i="3" s="1"/>
  <c r="E72" i="3"/>
  <c r="F72" i="3" s="1"/>
  <c r="G72" i="3" s="1"/>
  <c r="E73" i="3"/>
  <c r="F73" i="3"/>
  <c r="G73" i="3" s="1"/>
  <c r="E74" i="3"/>
  <c r="F74" i="3" s="1"/>
  <c r="G74" i="3" s="1"/>
  <c r="E75" i="3"/>
  <c r="F75" i="3"/>
  <c r="G75" i="3" s="1"/>
  <c r="E76" i="3"/>
  <c r="F76" i="3" s="1"/>
  <c r="G76" i="3" s="1"/>
  <c r="E77" i="3"/>
  <c r="F77" i="3"/>
  <c r="G77" i="3" s="1"/>
  <c r="E78" i="3"/>
  <c r="F78" i="3" s="1"/>
  <c r="G78" i="3" s="1"/>
  <c r="E79" i="3"/>
  <c r="F79" i="3"/>
  <c r="G79" i="3" s="1"/>
  <c r="E80" i="3"/>
  <c r="F80" i="3" s="1"/>
  <c r="G80" i="3" s="1"/>
  <c r="E81" i="3"/>
  <c r="F81" i="3"/>
  <c r="G81" i="3" s="1"/>
  <c r="E82" i="3"/>
  <c r="F82" i="3" s="1"/>
  <c r="G82" i="3" s="1"/>
  <c r="E83" i="3"/>
  <c r="F83" i="3"/>
  <c r="G83" i="3" s="1"/>
  <c r="E84" i="3"/>
  <c r="F84" i="3" s="1"/>
  <c r="G84" i="3" s="1"/>
  <c r="E85" i="3"/>
  <c r="F85" i="3"/>
  <c r="G85" i="3" s="1"/>
  <c r="E86" i="3"/>
  <c r="F86" i="3" s="1"/>
  <c r="G86" i="3" s="1"/>
  <c r="E87" i="3"/>
  <c r="F87" i="3"/>
  <c r="G87" i="3" s="1"/>
  <c r="E88" i="3"/>
  <c r="F88" i="3" s="1"/>
  <c r="G88" i="3" s="1"/>
  <c r="E89" i="3"/>
  <c r="F89" i="3"/>
  <c r="G89" i="3" s="1"/>
  <c r="E90" i="3"/>
  <c r="F90" i="3" s="1"/>
  <c r="G90" i="3" s="1"/>
  <c r="E91" i="3"/>
  <c r="F91" i="3"/>
  <c r="G91" i="3" s="1"/>
  <c r="E92" i="3"/>
  <c r="F92" i="3" s="1"/>
  <c r="G92" i="3" s="1"/>
  <c r="E93" i="3"/>
  <c r="F93" i="3"/>
  <c r="G93" i="3" s="1"/>
  <c r="E94" i="3"/>
  <c r="F94" i="3" s="1"/>
  <c r="G94" i="3" s="1"/>
  <c r="E95" i="3"/>
  <c r="F95" i="3"/>
  <c r="G95" i="3" s="1"/>
  <c r="E96" i="3"/>
  <c r="F96" i="3" s="1"/>
  <c r="G96" i="3" s="1"/>
  <c r="E67" i="3"/>
  <c r="F67" i="3" s="1"/>
  <c r="G67" i="3" s="1"/>
  <c r="E3" i="3"/>
  <c r="F3" i="3" s="1"/>
  <c r="G3" i="3" s="1"/>
  <c r="E49" i="3"/>
  <c r="F49" i="3" s="1"/>
  <c r="G49" i="3" s="1"/>
  <c r="E50" i="3"/>
  <c r="F50" i="3" s="1"/>
  <c r="G50" i="3" s="1"/>
  <c r="E51" i="3"/>
  <c r="F51" i="3" s="1"/>
  <c r="G51" i="3" s="1"/>
  <c r="E52" i="3"/>
  <c r="F52" i="3" s="1"/>
  <c r="G52" i="3" s="1"/>
  <c r="E53" i="3"/>
  <c r="F53" i="3" s="1"/>
  <c r="G53" i="3" s="1"/>
  <c r="E54" i="3"/>
  <c r="F54" i="3" s="1"/>
  <c r="G54" i="3" s="1"/>
  <c r="E55" i="3"/>
  <c r="F55" i="3" s="1"/>
  <c r="G55" i="3" s="1"/>
  <c r="E56" i="3"/>
  <c r="F56" i="3" s="1"/>
  <c r="G56" i="3" s="1"/>
  <c r="E57" i="3"/>
  <c r="F57" i="3" s="1"/>
  <c r="G57" i="3" s="1"/>
  <c r="E58" i="3"/>
  <c r="F58" i="3" s="1"/>
  <c r="G58" i="3" s="1"/>
  <c r="E59" i="3"/>
  <c r="F59" i="3" s="1"/>
  <c r="G59" i="3" s="1"/>
  <c r="E60" i="3"/>
  <c r="F60" i="3" s="1"/>
  <c r="G60" i="3" s="1"/>
  <c r="E61" i="3"/>
  <c r="F61" i="3" s="1"/>
  <c r="G61" i="3" s="1"/>
  <c r="E62" i="3"/>
  <c r="F62" i="3" s="1"/>
  <c r="G62" i="3" s="1"/>
  <c r="E63" i="3"/>
  <c r="F63" i="3" s="1"/>
  <c r="G63" i="3" s="1"/>
  <c r="E64" i="3"/>
  <c r="F64" i="3" s="1"/>
  <c r="G64" i="3" s="1"/>
  <c r="E37" i="3"/>
  <c r="F37" i="3" s="1"/>
  <c r="G37" i="3" s="1"/>
  <c r="E38" i="3"/>
  <c r="F38" i="3" s="1"/>
  <c r="G38" i="3" s="1"/>
  <c r="E39" i="3"/>
  <c r="F39" i="3" s="1"/>
  <c r="G39" i="3" s="1"/>
  <c r="E40" i="3"/>
  <c r="F40" i="3" s="1"/>
  <c r="G40" i="3" s="1"/>
  <c r="E41" i="3"/>
  <c r="F41" i="3" s="1"/>
  <c r="G41" i="3" s="1"/>
  <c r="E42" i="3"/>
  <c r="F42" i="3" s="1"/>
  <c r="G42" i="3" s="1"/>
  <c r="E43" i="3"/>
  <c r="F43" i="3" s="1"/>
  <c r="G43" i="3" s="1"/>
  <c r="E44" i="3"/>
  <c r="F44" i="3" s="1"/>
  <c r="G44" i="3" s="1"/>
  <c r="E45" i="3"/>
  <c r="F45" i="3" s="1"/>
  <c r="G45" i="3" s="1"/>
  <c r="E46" i="3"/>
  <c r="F46" i="3" s="1"/>
  <c r="G46" i="3" s="1"/>
  <c r="E47" i="3"/>
  <c r="F47" i="3" s="1"/>
  <c r="G47" i="3" s="1"/>
  <c r="E48" i="3"/>
  <c r="F48" i="3" s="1"/>
  <c r="G48" i="3" s="1"/>
  <c r="E36" i="3"/>
  <c r="F36" i="3" s="1"/>
  <c r="G36" i="3" s="1"/>
  <c r="E35" i="3"/>
  <c r="F35" i="3" s="1"/>
  <c r="G35" i="3" s="1"/>
  <c r="E4" i="3"/>
  <c r="F4" i="3" s="1"/>
  <c r="G4" i="3" s="1"/>
  <c r="E5" i="3"/>
  <c r="F5" i="3" s="1"/>
  <c r="G5" i="3" s="1"/>
  <c r="E6" i="3"/>
  <c r="F6" i="3" s="1"/>
  <c r="G6" i="3" s="1"/>
  <c r="E7" i="3"/>
  <c r="F7" i="3"/>
  <c r="G7" i="3" s="1"/>
  <c r="E8" i="3"/>
  <c r="F8" i="3" s="1"/>
  <c r="G8" i="3" s="1"/>
  <c r="E9" i="3"/>
  <c r="F9" i="3" s="1"/>
  <c r="G9" i="3" s="1"/>
  <c r="E10" i="3"/>
  <c r="F10" i="3" s="1"/>
  <c r="G10" i="3" s="1"/>
  <c r="E11" i="3"/>
  <c r="F11" i="3" s="1"/>
  <c r="G11" i="3" s="1"/>
  <c r="E12" i="3"/>
  <c r="F12" i="3" s="1"/>
  <c r="G12" i="3" s="1"/>
  <c r="E13" i="3"/>
  <c r="F13" i="3" s="1"/>
  <c r="G13" i="3" s="1"/>
  <c r="E14" i="3"/>
  <c r="F14" i="3" s="1"/>
  <c r="G14" i="3" s="1"/>
  <c r="E15" i="3"/>
  <c r="F15" i="3"/>
  <c r="G15" i="3" s="1"/>
  <c r="E16" i="3"/>
  <c r="F16" i="3" s="1"/>
  <c r="G16" i="3" s="1"/>
  <c r="E17" i="3"/>
  <c r="F17" i="3" s="1"/>
  <c r="G17" i="3" s="1"/>
  <c r="E18" i="3"/>
  <c r="F18" i="3" s="1"/>
  <c r="G18" i="3" s="1"/>
  <c r="E19" i="3"/>
  <c r="F19" i="3" s="1"/>
  <c r="G19" i="3" s="1"/>
  <c r="E20" i="3"/>
  <c r="F20" i="3" s="1"/>
  <c r="G20" i="3" s="1"/>
  <c r="E21" i="3"/>
  <c r="F21" i="3" s="1"/>
  <c r="G21" i="3" s="1"/>
  <c r="E22" i="3"/>
  <c r="F22" i="3" s="1"/>
  <c r="G22" i="3" s="1"/>
  <c r="E23" i="3"/>
  <c r="F23" i="3"/>
  <c r="G23" i="3" s="1"/>
  <c r="E24" i="3"/>
  <c r="F24" i="3" s="1"/>
  <c r="G24" i="3" s="1"/>
  <c r="E25" i="3"/>
  <c r="F25" i="3" s="1"/>
  <c r="G25" i="3" s="1"/>
  <c r="E26" i="3"/>
  <c r="F26" i="3" s="1"/>
  <c r="G26" i="3" s="1"/>
  <c r="E27" i="3"/>
  <c r="F27" i="3" s="1"/>
  <c r="G27" i="3" s="1"/>
  <c r="E28" i="3"/>
  <c r="F28" i="3" s="1"/>
  <c r="G28" i="3" s="1"/>
  <c r="E29" i="3"/>
  <c r="F29" i="3" s="1"/>
  <c r="G29" i="3" s="1"/>
  <c r="E30" i="3"/>
  <c r="F30" i="3" s="1"/>
  <c r="G30" i="3" s="1"/>
  <c r="E31" i="3"/>
  <c r="F31" i="3"/>
  <c r="G31" i="3" s="1"/>
  <c r="E32" i="3"/>
  <c r="F32" i="3" s="1"/>
  <c r="G32" i="3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69" i="2"/>
  <c r="G69" i="2" s="1"/>
  <c r="F70" i="2"/>
  <c r="G70" i="2" s="1"/>
  <c r="F71" i="2"/>
  <c r="G71" i="2" s="1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72" i="2"/>
  <c r="E73" i="2"/>
  <c r="E74" i="2"/>
  <c r="E69" i="2"/>
  <c r="E70" i="2"/>
  <c r="E71" i="2"/>
  <c r="E68" i="2"/>
  <c r="F68" i="2" s="1"/>
  <c r="G68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36" i="2"/>
  <c r="G36" i="2" s="1"/>
  <c r="F37" i="2"/>
  <c r="G37" i="2" s="1"/>
  <c r="F38" i="2"/>
  <c r="G38" i="2" s="1"/>
  <c r="F39" i="2"/>
  <c r="G39" i="2" s="1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38" i="2"/>
  <c r="E36" i="2"/>
  <c r="E37" i="2"/>
  <c r="E35" i="2"/>
  <c r="F35" i="2" s="1"/>
  <c r="G35" i="2" s="1"/>
  <c r="D22" i="2" l="1"/>
  <c r="D10" i="2"/>
  <c r="D4" i="2"/>
  <c r="F10" i="2"/>
  <c r="G10" i="2" s="1"/>
  <c r="H10" i="2" s="1"/>
  <c r="F11" i="2"/>
  <c r="G11" i="2" s="1"/>
  <c r="H11" i="2" s="1"/>
  <c r="F12" i="2"/>
  <c r="G12" i="2" s="1"/>
  <c r="H12" i="2" s="1"/>
  <c r="F13" i="2"/>
  <c r="G13" i="2" s="1"/>
  <c r="H13" i="2" s="1"/>
  <c r="F14" i="2"/>
  <c r="G14" i="2" s="1"/>
  <c r="H14" i="2" s="1"/>
  <c r="F15" i="2"/>
  <c r="G15" i="2" s="1"/>
  <c r="H15" i="2" s="1"/>
  <c r="F16" i="2"/>
  <c r="G16" i="2" s="1"/>
  <c r="H16" i="2" s="1"/>
  <c r="F17" i="2"/>
  <c r="G17" i="2" s="1"/>
  <c r="H17" i="2" s="1"/>
  <c r="F18" i="2"/>
  <c r="G18" i="2" s="1"/>
  <c r="H18" i="2" s="1"/>
  <c r="F19" i="2"/>
  <c r="G19" i="2" s="1"/>
  <c r="H19" i="2" s="1"/>
  <c r="F20" i="2"/>
  <c r="G20" i="2" s="1"/>
  <c r="H20" i="2" s="1"/>
  <c r="F21" i="2"/>
  <c r="G21" i="2" s="1"/>
  <c r="H21" i="2" s="1"/>
  <c r="F22" i="2"/>
  <c r="G22" i="2" s="1"/>
  <c r="H22" i="2" s="1"/>
  <c r="F23" i="2"/>
  <c r="G23" i="2" s="1"/>
  <c r="H23" i="2" s="1"/>
  <c r="F24" i="2"/>
  <c r="G24" i="2" s="1"/>
  <c r="H24" i="2" s="1"/>
  <c r="F25" i="2"/>
  <c r="G25" i="2" s="1"/>
  <c r="H25" i="2" s="1"/>
  <c r="F26" i="2"/>
  <c r="G26" i="2" s="1"/>
  <c r="H26" i="2" s="1"/>
  <c r="F27" i="2"/>
  <c r="G27" i="2" s="1"/>
  <c r="H27" i="2" s="1"/>
  <c r="F28" i="2"/>
  <c r="G28" i="2" s="1"/>
  <c r="H28" i="2" s="1"/>
  <c r="F29" i="2"/>
  <c r="G29" i="2" s="1"/>
  <c r="H29" i="2" s="1"/>
  <c r="F30" i="2"/>
  <c r="G30" i="2" s="1"/>
  <c r="H30" i="2" s="1"/>
  <c r="F31" i="2"/>
  <c r="G31" i="2" s="1"/>
  <c r="H31" i="2" s="1"/>
  <c r="F32" i="2"/>
  <c r="G32" i="2" s="1"/>
  <c r="H32" i="2" s="1"/>
  <c r="F7" i="2"/>
  <c r="G7" i="2" s="1"/>
  <c r="H7" i="2" s="1"/>
  <c r="F8" i="2"/>
  <c r="G8" i="2" s="1"/>
  <c r="H8" i="2" s="1"/>
  <c r="F9" i="2"/>
  <c r="G9" i="2" s="1"/>
  <c r="H9" i="2" s="1"/>
  <c r="F4" i="2"/>
  <c r="G4" i="2" s="1"/>
  <c r="H4" i="2" s="1"/>
  <c r="F5" i="2"/>
  <c r="G5" i="2" s="1"/>
  <c r="H5" i="2" s="1"/>
  <c r="F6" i="2"/>
  <c r="G6" i="2" s="1"/>
  <c r="H6" i="2" s="1"/>
  <c r="F3" i="2"/>
  <c r="G3" i="2" s="1"/>
  <c r="H3" i="2" s="1"/>
  <c r="W14" i="1" l="1"/>
  <c r="V14" i="1"/>
  <c r="X14" i="1" s="1"/>
  <c r="W13" i="1"/>
  <c r="V13" i="1"/>
  <c r="W12" i="1"/>
  <c r="V12" i="1"/>
  <c r="X12" i="1" s="1"/>
  <c r="W11" i="1"/>
  <c r="V11" i="1"/>
  <c r="W10" i="1"/>
  <c r="X10" i="1" s="1"/>
  <c r="V10" i="1"/>
  <c r="W9" i="1"/>
  <c r="X9" i="1" s="1"/>
  <c r="V9" i="1"/>
  <c r="W8" i="1"/>
  <c r="V8" i="1"/>
  <c r="W7" i="1"/>
  <c r="X7" i="1" s="1"/>
  <c r="V7" i="1"/>
  <c r="W6" i="1"/>
  <c r="V6" i="1"/>
  <c r="X6" i="1" s="1"/>
  <c r="W5" i="1"/>
  <c r="V5" i="1"/>
  <c r="W4" i="1"/>
  <c r="V4" i="1"/>
  <c r="X4" i="1" s="1"/>
  <c r="W3" i="1"/>
  <c r="V3" i="1"/>
  <c r="X8" i="1" l="1"/>
  <c r="X11" i="1"/>
  <c r="X13" i="1"/>
  <c r="X3" i="1"/>
  <c r="X5" i="1"/>
  <c r="I95" i="1"/>
  <c r="J95" i="1" s="1"/>
  <c r="H95" i="1"/>
  <c r="L95" i="1" s="1"/>
  <c r="M95" i="1" s="1"/>
  <c r="N95" i="1" s="1"/>
  <c r="I94" i="1"/>
  <c r="K94" i="1" s="1"/>
  <c r="H94" i="1"/>
  <c r="L94" i="1" s="1"/>
  <c r="M94" i="1" s="1"/>
  <c r="N94" i="1" s="1"/>
  <c r="K93" i="1"/>
  <c r="I93" i="1"/>
  <c r="J93" i="1" s="1"/>
  <c r="H93" i="1"/>
  <c r="L93" i="1" s="1"/>
  <c r="M93" i="1" s="1"/>
  <c r="N93" i="1" s="1"/>
  <c r="J92" i="1"/>
  <c r="I92" i="1"/>
  <c r="K92" i="1" s="1"/>
  <c r="H92" i="1"/>
  <c r="L92" i="1" s="1"/>
  <c r="M92" i="1" s="1"/>
  <c r="N92" i="1" s="1"/>
  <c r="I91" i="1"/>
  <c r="J91" i="1" s="1"/>
  <c r="H91" i="1"/>
  <c r="L91" i="1" s="1"/>
  <c r="M91" i="1" s="1"/>
  <c r="N91" i="1" s="1"/>
  <c r="I90" i="1"/>
  <c r="K90" i="1" s="1"/>
  <c r="H90" i="1"/>
  <c r="L90" i="1" s="1"/>
  <c r="M90" i="1" s="1"/>
  <c r="N90" i="1" s="1"/>
  <c r="K89" i="1"/>
  <c r="I89" i="1"/>
  <c r="J89" i="1" s="1"/>
  <c r="H89" i="1"/>
  <c r="L89" i="1" s="1"/>
  <c r="M89" i="1" s="1"/>
  <c r="N89" i="1" s="1"/>
  <c r="J88" i="1"/>
  <c r="I88" i="1"/>
  <c r="K88" i="1" s="1"/>
  <c r="H88" i="1"/>
  <c r="L88" i="1" s="1"/>
  <c r="M88" i="1" s="1"/>
  <c r="N88" i="1" s="1"/>
  <c r="I87" i="1"/>
  <c r="J87" i="1" s="1"/>
  <c r="H87" i="1"/>
  <c r="L87" i="1" s="1"/>
  <c r="M87" i="1" s="1"/>
  <c r="N87" i="1" s="1"/>
  <c r="I86" i="1"/>
  <c r="K86" i="1" s="1"/>
  <c r="H86" i="1"/>
  <c r="L86" i="1" s="1"/>
  <c r="M86" i="1" s="1"/>
  <c r="N86" i="1" s="1"/>
  <c r="K85" i="1"/>
  <c r="I85" i="1"/>
  <c r="J85" i="1" s="1"/>
  <c r="H85" i="1"/>
  <c r="L85" i="1" s="1"/>
  <c r="M85" i="1" s="1"/>
  <c r="N85" i="1" s="1"/>
  <c r="J84" i="1"/>
  <c r="I84" i="1"/>
  <c r="K84" i="1" s="1"/>
  <c r="H84" i="1"/>
  <c r="L84" i="1" s="1"/>
  <c r="M84" i="1" s="1"/>
  <c r="N84" i="1" s="1"/>
  <c r="I83" i="1"/>
  <c r="J83" i="1" s="1"/>
  <c r="H83" i="1"/>
  <c r="L83" i="1" s="1"/>
  <c r="M83" i="1" s="1"/>
  <c r="N83" i="1" s="1"/>
  <c r="I82" i="1"/>
  <c r="K82" i="1" s="1"/>
  <c r="H82" i="1"/>
  <c r="L82" i="1" s="1"/>
  <c r="M82" i="1" s="1"/>
  <c r="N82" i="1" s="1"/>
  <c r="K81" i="1"/>
  <c r="I81" i="1"/>
  <c r="J81" i="1" s="1"/>
  <c r="H81" i="1"/>
  <c r="L81" i="1" s="1"/>
  <c r="M81" i="1" s="1"/>
  <c r="N81" i="1" s="1"/>
  <c r="J80" i="1"/>
  <c r="I80" i="1"/>
  <c r="K80" i="1" s="1"/>
  <c r="H80" i="1"/>
  <c r="L80" i="1" s="1"/>
  <c r="M80" i="1" s="1"/>
  <c r="N80" i="1" s="1"/>
  <c r="I79" i="1"/>
  <c r="J79" i="1" s="1"/>
  <c r="H79" i="1"/>
  <c r="L79" i="1" s="1"/>
  <c r="M79" i="1" s="1"/>
  <c r="N79" i="1" s="1"/>
  <c r="I78" i="1"/>
  <c r="K78" i="1" s="1"/>
  <c r="H78" i="1"/>
  <c r="L78" i="1" s="1"/>
  <c r="M78" i="1" s="1"/>
  <c r="N78" i="1" s="1"/>
  <c r="K77" i="1"/>
  <c r="I77" i="1"/>
  <c r="J77" i="1" s="1"/>
  <c r="H77" i="1"/>
  <c r="L77" i="1" s="1"/>
  <c r="M77" i="1" s="1"/>
  <c r="N77" i="1" s="1"/>
  <c r="K76" i="1"/>
  <c r="J76" i="1"/>
  <c r="I76" i="1"/>
  <c r="H76" i="1"/>
  <c r="L76" i="1" s="1"/>
  <c r="M76" i="1" s="1"/>
  <c r="N76" i="1" s="1"/>
  <c r="I75" i="1"/>
  <c r="J75" i="1" s="1"/>
  <c r="H75" i="1"/>
  <c r="L75" i="1" s="1"/>
  <c r="M75" i="1" s="1"/>
  <c r="N75" i="1" s="1"/>
  <c r="I74" i="1"/>
  <c r="K74" i="1" s="1"/>
  <c r="H74" i="1"/>
  <c r="L74" i="1" s="1"/>
  <c r="M74" i="1" s="1"/>
  <c r="N74" i="1" s="1"/>
  <c r="K73" i="1"/>
  <c r="I73" i="1"/>
  <c r="H73" i="1"/>
  <c r="L73" i="1" s="1"/>
  <c r="M73" i="1" s="1"/>
  <c r="N73" i="1" s="1"/>
  <c r="K72" i="1"/>
  <c r="J72" i="1"/>
  <c r="I72" i="1"/>
  <c r="H72" i="1"/>
  <c r="L72" i="1" s="1"/>
  <c r="M72" i="1" s="1"/>
  <c r="N72" i="1" s="1"/>
  <c r="I71" i="1"/>
  <c r="J71" i="1" s="1"/>
  <c r="H71" i="1"/>
  <c r="L71" i="1" s="1"/>
  <c r="M71" i="1" s="1"/>
  <c r="N71" i="1" s="1"/>
  <c r="I70" i="1"/>
  <c r="K70" i="1" s="1"/>
  <c r="H70" i="1"/>
  <c r="L70" i="1" s="1"/>
  <c r="M70" i="1" s="1"/>
  <c r="N70" i="1" s="1"/>
  <c r="K69" i="1"/>
  <c r="I69" i="1"/>
  <c r="H69" i="1"/>
  <c r="L69" i="1" s="1"/>
  <c r="M69" i="1" s="1"/>
  <c r="N69" i="1" s="1"/>
  <c r="K65" i="1"/>
  <c r="J65" i="1"/>
  <c r="I65" i="1"/>
  <c r="H65" i="1"/>
  <c r="L65" i="1" s="1"/>
  <c r="M65" i="1" s="1"/>
  <c r="N65" i="1" s="1"/>
  <c r="I64" i="1"/>
  <c r="J64" i="1" s="1"/>
  <c r="H64" i="1"/>
  <c r="L64" i="1" s="1"/>
  <c r="M64" i="1" s="1"/>
  <c r="N64" i="1" s="1"/>
  <c r="I63" i="1"/>
  <c r="K63" i="1" s="1"/>
  <c r="H63" i="1"/>
  <c r="L63" i="1" s="1"/>
  <c r="M63" i="1" s="1"/>
  <c r="N63" i="1" s="1"/>
  <c r="K62" i="1"/>
  <c r="I62" i="1"/>
  <c r="J62" i="1" s="1"/>
  <c r="H62" i="1"/>
  <c r="L62" i="1" s="1"/>
  <c r="M62" i="1" s="1"/>
  <c r="N62" i="1" s="1"/>
  <c r="K61" i="1"/>
  <c r="J61" i="1"/>
  <c r="I61" i="1"/>
  <c r="H61" i="1"/>
  <c r="L61" i="1" s="1"/>
  <c r="M61" i="1" s="1"/>
  <c r="N61" i="1" s="1"/>
  <c r="I60" i="1"/>
  <c r="J60" i="1" s="1"/>
  <c r="H60" i="1"/>
  <c r="L60" i="1" s="1"/>
  <c r="M60" i="1" s="1"/>
  <c r="N60" i="1" s="1"/>
  <c r="I59" i="1"/>
  <c r="K59" i="1" s="1"/>
  <c r="H59" i="1"/>
  <c r="L59" i="1" s="1"/>
  <c r="M59" i="1" s="1"/>
  <c r="N59" i="1" s="1"/>
  <c r="K58" i="1"/>
  <c r="I58" i="1"/>
  <c r="H58" i="1"/>
  <c r="L58" i="1" s="1"/>
  <c r="M58" i="1" s="1"/>
  <c r="N58" i="1" s="1"/>
  <c r="K57" i="1"/>
  <c r="J57" i="1"/>
  <c r="I57" i="1"/>
  <c r="H57" i="1"/>
  <c r="L57" i="1" s="1"/>
  <c r="M57" i="1" s="1"/>
  <c r="N57" i="1" s="1"/>
  <c r="I56" i="1"/>
  <c r="J56" i="1" s="1"/>
  <c r="H56" i="1"/>
  <c r="L56" i="1" s="1"/>
  <c r="M56" i="1" s="1"/>
  <c r="N56" i="1" s="1"/>
  <c r="I55" i="1"/>
  <c r="K55" i="1" s="1"/>
  <c r="H55" i="1"/>
  <c r="L55" i="1" s="1"/>
  <c r="M55" i="1" s="1"/>
  <c r="N55" i="1" s="1"/>
  <c r="K54" i="1"/>
  <c r="I54" i="1"/>
  <c r="H54" i="1"/>
  <c r="L54" i="1" s="1"/>
  <c r="M54" i="1" s="1"/>
  <c r="N54" i="1" s="1"/>
  <c r="K53" i="1"/>
  <c r="J53" i="1"/>
  <c r="I53" i="1"/>
  <c r="H53" i="1"/>
  <c r="L53" i="1" s="1"/>
  <c r="M53" i="1" s="1"/>
  <c r="N53" i="1" s="1"/>
  <c r="I52" i="1"/>
  <c r="J52" i="1" s="1"/>
  <c r="H52" i="1"/>
  <c r="L52" i="1" s="1"/>
  <c r="M52" i="1" s="1"/>
  <c r="N52" i="1" s="1"/>
  <c r="I51" i="1"/>
  <c r="K51" i="1" s="1"/>
  <c r="H51" i="1"/>
  <c r="L51" i="1" s="1"/>
  <c r="M51" i="1" s="1"/>
  <c r="N51" i="1" s="1"/>
  <c r="K50" i="1"/>
  <c r="I50" i="1"/>
  <c r="H50" i="1"/>
  <c r="L50" i="1" s="1"/>
  <c r="M50" i="1" s="1"/>
  <c r="N50" i="1" s="1"/>
  <c r="K49" i="1"/>
  <c r="J49" i="1"/>
  <c r="I49" i="1"/>
  <c r="H49" i="1"/>
  <c r="L49" i="1" s="1"/>
  <c r="M49" i="1" s="1"/>
  <c r="N49" i="1" s="1"/>
  <c r="I48" i="1"/>
  <c r="J48" i="1" s="1"/>
  <c r="H48" i="1"/>
  <c r="L48" i="1" s="1"/>
  <c r="M48" i="1" s="1"/>
  <c r="N48" i="1" s="1"/>
  <c r="I47" i="1"/>
  <c r="K47" i="1" s="1"/>
  <c r="H47" i="1"/>
  <c r="L47" i="1" s="1"/>
  <c r="M47" i="1" s="1"/>
  <c r="N47" i="1" s="1"/>
  <c r="K46" i="1"/>
  <c r="I46" i="1"/>
  <c r="H46" i="1"/>
  <c r="L46" i="1" s="1"/>
  <c r="M46" i="1" s="1"/>
  <c r="N46" i="1" s="1"/>
  <c r="K45" i="1"/>
  <c r="J45" i="1"/>
  <c r="I45" i="1"/>
  <c r="H45" i="1"/>
  <c r="L45" i="1" s="1"/>
  <c r="M45" i="1" s="1"/>
  <c r="N45" i="1" s="1"/>
  <c r="I44" i="1"/>
  <c r="J44" i="1" s="1"/>
  <c r="H44" i="1"/>
  <c r="L44" i="1" s="1"/>
  <c r="M44" i="1" s="1"/>
  <c r="N44" i="1" s="1"/>
  <c r="I43" i="1"/>
  <c r="K43" i="1" s="1"/>
  <c r="H43" i="1"/>
  <c r="L43" i="1" s="1"/>
  <c r="M43" i="1" s="1"/>
  <c r="N43" i="1" s="1"/>
  <c r="K42" i="1"/>
  <c r="I42" i="1"/>
  <c r="H42" i="1"/>
  <c r="L42" i="1" s="1"/>
  <c r="M42" i="1" s="1"/>
  <c r="N42" i="1" s="1"/>
  <c r="K41" i="1"/>
  <c r="J41" i="1"/>
  <c r="I41" i="1"/>
  <c r="H41" i="1"/>
  <c r="L41" i="1" s="1"/>
  <c r="M41" i="1" s="1"/>
  <c r="N41" i="1" s="1"/>
  <c r="I40" i="1"/>
  <c r="J40" i="1" s="1"/>
  <c r="H40" i="1"/>
  <c r="L40" i="1" s="1"/>
  <c r="M40" i="1" s="1"/>
  <c r="N40" i="1" s="1"/>
  <c r="I39" i="1"/>
  <c r="K39" i="1" s="1"/>
  <c r="H39" i="1"/>
  <c r="L39" i="1" s="1"/>
  <c r="M39" i="1" s="1"/>
  <c r="N39" i="1" s="1"/>
  <c r="K38" i="1"/>
  <c r="I38" i="1"/>
  <c r="H38" i="1"/>
  <c r="L38" i="1" s="1"/>
  <c r="M38" i="1" s="1"/>
  <c r="N38" i="1" s="1"/>
  <c r="K37" i="1"/>
  <c r="J37" i="1"/>
  <c r="I37" i="1"/>
  <c r="H37" i="1"/>
  <c r="L37" i="1" s="1"/>
  <c r="M37" i="1" s="1"/>
  <c r="N37" i="1" s="1"/>
  <c r="M36" i="1"/>
  <c r="N36" i="1" s="1"/>
  <c r="I36" i="1"/>
  <c r="H36" i="1"/>
  <c r="L36" i="1" s="1"/>
  <c r="I32" i="1"/>
  <c r="K32" i="1" s="1"/>
  <c r="H32" i="1"/>
  <c r="L32" i="1" s="1"/>
  <c r="M32" i="1" s="1"/>
  <c r="N32" i="1" s="1"/>
  <c r="K31" i="1"/>
  <c r="I31" i="1"/>
  <c r="H31" i="1"/>
  <c r="L31" i="1" s="1"/>
  <c r="M31" i="1" s="1"/>
  <c r="N31" i="1" s="1"/>
  <c r="K30" i="1"/>
  <c r="J30" i="1"/>
  <c r="I30" i="1"/>
  <c r="H30" i="1"/>
  <c r="L30" i="1" s="1"/>
  <c r="M30" i="1" s="1"/>
  <c r="N30" i="1" s="1"/>
  <c r="I29" i="1"/>
  <c r="H29" i="1"/>
  <c r="L29" i="1" s="1"/>
  <c r="M29" i="1" s="1"/>
  <c r="N29" i="1" s="1"/>
  <c r="I28" i="1"/>
  <c r="K28" i="1" s="1"/>
  <c r="H28" i="1"/>
  <c r="L28" i="1" s="1"/>
  <c r="M28" i="1" s="1"/>
  <c r="N28" i="1" s="1"/>
  <c r="K27" i="1"/>
  <c r="I27" i="1"/>
  <c r="H27" i="1"/>
  <c r="L27" i="1" s="1"/>
  <c r="M27" i="1" s="1"/>
  <c r="N27" i="1" s="1"/>
  <c r="K26" i="1"/>
  <c r="J26" i="1"/>
  <c r="I26" i="1"/>
  <c r="H26" i="1"/>
  <c r="L26" i="1" s="1"/>
  <c r="M26" i="1" s="1"/>
  <c r="N26" i="1" s="1"/>
  <c r="M25" i="1"/>
  <c r="N25" i="1" s="1"/>
  <c r="I25" i="1"/>
  <c r="K25" i="1" s="1"/>
  <c r="H25" i="1"/>
  <c r="L25" i="1" s="1"/>
  <c r="I24" i="1"/>
  <c r="H24" i="1"/>
  <c r="L24" i="1" s="1"/>
  <c r="M24" i="1" s="1"/>
  <c r="N24" i="1" s="1"/>
  <c r="K23" i="1"/>
  <c r="J23" i="1"/>
  <c r="I23" i="1"/>
  <c r="H23" i="1"/>
  <c r="L23" i="1" s="1"/>
  <c r="M23" i="1" s="1"/>
  <c r="N23" i="1" s="1"/>
  <c r="I22" i="1"/>
  <c r="J22" i="1" s="1"/>
  <c r="H22" i="1"/>
  <c r="L22" i="1" s="1"/>
  <c r="M22" i="1" s="1"/>
  <c r="N22" i="1" s="1"/>
  <c r="K21" i="1"/>
  <c r="I21" i="1"/>
  <c r="H21" i="1"/>
  <c r="L21" i="1" s="1"/>
  <c r="M21" i="1" s="1"/>
  <c r="N21" i="1" s="1"/>
  <c r="K20" i="1"/>
  <c r="J20" i="1"/>
  <c r="I20" i="1"/>
  <c r="H20" i="1"/>
  <c r="L20" i="1" s="1"/>
  <c r="M20" i="1" s="1"/>
  <c r="N20" i="1" s="1"/>
  <c r="J19" i="1"/>
  <c r="I19" i="1"/>
  <c r="K19" i="1" s="1"/>
  <c r="H19" i="1"/>
  <c r="L19" i="1" s="1"/>
  <c r="M19" i="1" s="1"/>
  <c r="N19" i="1" s="1"/>
  <c r="I18" i="1"/>
  <c r="J18" i="1" s="1"/>
  <c r="H18" i="1"/>
  <c r="L18" i="1" s="1"/>
  <c r="M18" i="1" s="1"/>
  <c r="N18" i="1" s="1"/>
  <c r="K17" i="1"/>
  <c r="I17" i="1"/>
  <c r="H17" i="1"/>
  <c r="L17" i="1" s="1"/>
  <c r="M17" i="1" s="1"/>
  <c r="N17" i="1" s="1"/>
  <c r="K16" i="1"/>
  <c r="J16" i="1"/>
  <c r="I16" i="1"/>
  <c r="H16" i="1"/>
  <c r="L16" i="1" s="1"/>
  <c r="M16" i="1" s="1"/>
  <c r="N16" i="1" s="1"/>
  <c r="J15" i="1"/>
  <c r="I15" i="1"/>
  <c r="K15" i="1" s="1"/>
  <c r="H15" i="1"/>
  <c r="L15" i="1" s="1"/>
  <c r="M15" i="1" s="1"/>
  <c r="N15" i="1" s="1"/>
  <c r="I14" i="1"/>
  <c r="J14" i="1" s="1"/>
  <c r="H14" i="1"/>
  <c r="L14" i="1" s="1"/>
  <c r="M14" i="1" s="1"/>
  <c r="N14" i="1" s="1"/>
  <c r="K13" i="1"/>
  <c r="I13" i="1"/>
  <c r="H13" i="1"/>
  <c r="L13" i="1" s="1"/>
  <c r="M13" i="1" s="1"/>
  <c r="N13" i="1" s="1"/>
  <c r="K12" i="1"/>
  <c r="J12" i="1"/>
  <c r="I12" i="1"/>
  <c r="H12" i="1"/>
  <c r="L12" i="1" s="1"/>
  <c r="M12" i="1" s="1"/>
  <c r="N12" i="1" s="1"/>
  <c r="J11" i="1"/>
  <c r="I11" i="1"/>
  <c r="K11" i="1" s="1"/>
  <c r="H11" i="1"/>
  <c r="L11" i="1" s="1"/>
  <c r="M11" i="1" s="1"/>
  <c r="N11" i="1" s="1"/>
  <c r="I10" i="1"/>
  <c r="J10" i="1" s="1"/>
  <c r="H10" i="1"/>
  <c r="L10" i="1" s="1"/>
  <c r="M10" i="1" s="1"/>
  <c r="N10" i="1" s="1"/>
  <c r="K9" i="1"/>
  <c r="I9" i="1"/>
  <c r="H9" i="1"/>
  <c r="L9" i="1" s="1"/>
  <c r="M9" i="1" s="1"/>
  <c r="N9" i="1" s="1"/>
  <c r="K8" i="1"/>
  <c r="J8" i="1"/>
  <c r="I8" i="1"/>
  <c r="H8" i="1"/>
  <c r="L8" i="1" s="1"/>
  <c r="M8" i="1" s="1"/>
  <c r="N8" i="1" s="1"/>
  <c r="J7" i="1"/>
  <c r="I7" i="1"/>
  <c r="K7" i="1" s="1"/>
  <c r="H7" i="1"/>
  <c r="L7" i="1" s="1"/>
  <c r="M7" i="1" s="1"/>
  <c r="N7" i="1" s="1"/>
  <c r="I6" i="1"/>
  <c r="J6" i="1" s="1"/>
  <c r="H6" i="1"/>
  <c r="L6" i="1" s="1"/>
  <c r="M6" i="1" s="1"/>
  <c r="N6" i="1" s="1"/>
  <c r="K5" i="1"/>
  <c r="I5" i="1"/>
  <c r="H5" i="1"/>
  <c r="J5" i="1" s="1"/>
  <c r="K4" i="1"/>
  <c r="J4" i="1"/>
  <c r="I4" i="1"/>
  <c r="H4" i="1"/>
  <c r="L4" i="1" s="1"/>
  <c r="M4" i="1" s="1"/>
  <c r="N4" i="1" s="1"/>
  <c r="J3" i="1"/>
  <c r="I3" i="1"/>
  <c r="K3" i="1" s="1"/>
  <c r="H3" i="1"/>
  <c r="L3" i="1" s="1"/>
  <c r="M3" i="1" s="1"/>
  <c r="N3" i="1" s="1"/>
  <c r="L5" i="1" l="1"/>
  <c r="M5" i="1" s="1"/>
  <c r="N5" i="1" s="1"/>
  <c r="K6" i="1"/>
  <c r="J9" i="1"/>
  <c r="K10" i="1"/>
  <c r="J13" i="1"/>
  <c r="K14" i="1"/>
  <c r="J17" i="1"/>
  <c r="K18" i="1"/>
  <c r="J21" i="1"/>
  <c r="K22" i="1"/>
  <c r="J36" i="1"/>
  <c r="K36" i="1"/>
  <c r="K24" i="1"/>
  <c r="J24" i="1"/>
  <c r="J29" i="1"/>
  <c r="K29" i="1"/>
  <c r="J25" i="1"/>
  <c r="J28" i="1"/>
  <c r="J32" i="1"/>
  <c r="J39" i="1"/>
  <c r="K40" i="1"/>
  <c r="J43" i="1"/>
  <c r="K44" i="1"/>
  <c r="J47" i="1"/>
  <c r="K48" i="1"/>
  <c r="J51" i="1"/>
  <c r="K52" i="1"/>
  <c r="J55" i="1"/>
  <c r="K56" i="1"/>
  <c r="J59" i="1"/>
  <c r="K60" i="1"/>
  <c r="J63" i="1"/>
  <c r="K64" i="1"/>
  <c r="J70" i="1"/>
  <c r="K71" i="1"/>
  <c r="J74" i="1"/>
  <c r="K75" i="1"/>
  <c r="J78" i="1"/>
  <c r="K79" i="1"/>
  <c r="J82" i="1"/>
  <c r="K83" i="1"/>
  <c r="J86" i="1"/>
  <c r="K87" i="1"/>
  <c r="J90" i="1"/>
  <c r="K91" i="1"/>
  <c r="J94" i="1"/>
  <c r="K95" i="1"/>
  <c r="J27" i="1"/>
  <c r="J31" i="1"/>
  <c r="J38" i="1"/>
  <c r="J42" i="1"/>
  <c r="J46" i="1"/>
  <c r="J50" i="1"/>
  <c r="J54" i="1"/>
  <c r="J58" i="1"/>
  <c r="J69" i="1"/>
  <c r="J73" i="1"/>
</calcChain>
</file>

<file path=xl/sharedStrings.xml><?xml version="1.0" encoding="utf-8"?>
<sst xmlns="http://schemas.openxmlformats.org/spreadsheetml/2006/main" count="416" uniqueCount="37">
  <si>
    <t>SANTANDER</t>
  </si>
  <si>
    <t>SAMPLE</t>
  </si>
  <si>
    <t>Weight (g)</t>
  </si>
  <si>
    <t>ABSORBANCE</t>
  </si>
  <si>
    <t>STANDARD DESVIATION</t>
  </si>
  <si>
    <t>V.C.</t>
  </si>
  <si>
    <t>STANDARD ERROR</t>
  </si>
  <si>
    <t>Conc. Acid Gallic (mg/L)</t>
  </si>
  <si>
    <t>Conc. Acid gallic (mg/µL)</t>
  </si>
  <si>
    <t>Gallic ac./veg. Material (mg/g)</t>
  </si>
  <si>
    <t>AVERAGE</t>
  </si>
  <si>
    <t>UNFERMENTED</t>
  </si>
  <si>
    <t>CCN51</t>
  </si>
  <si>
    <t>FEAR5</t>
  </si>
  <si>
    <t>FEC2</t>
  </si>
  <si>
    <t>FLE3</t>
  </si>
  <si>
    <t>FSA12</t>
  </si>
  <si>
    <t>FSV41</t>
  </si>
  <si>
    <t>ICS95</t>
  </si>
  <si>
    <t>SCC23</t>
  </si>
  <si>
    <t>SCC55</t>
  </si>
  <si>
    <t>SCC80</t>
  </si>
  <si>
    <t>FERMENTED</t>
  </si>
  <si>
    <t>LIQUOR</t>
  </si>
  <si>
    <t>Diluted samples. Dilution factor: 10</t>
  </si>
  <si>
    <t>HUILA</t>
  </si>
  <si>
    <t>ARAUCA</t>
  </si>
  <si>
    <t>Con. Gallic acid. mg/L</t>
  </si>
  <si>
    <t>Abs. 1</t>
  </si>
  <si>
    <t>Abs. 2</t>
  </si>
  <si>
    <t>Abs. 3</t>
  </si>
  <si>
    <t>standard deviation</t>
  </si>
  <si>
    <t>FER0ENTAD6</t>
  </si>
  <si>
    <t>N6 FER0ETNAD6</t>
  </si>
  <si>
    <t>PESO</t>
  </si>
  <si>
    <t>ABSORBANCIA</t>
  </si>
  <si>
    <t>LICOR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</si>
</sst>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164" fontId="5" fillId="3" borderId="15" xfId="0" applyNumberFormat="1" applyFont="1" applyFill="1" applyBorder="1" applyAlignment="1">
      <alignment horizontal="center" vertical="center"/>
    </xf>
    <xf numFmtId="164" fontId="5" fillId="3" borderId="16" xfId="0" applyNumberFormat="1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164" fontId="5" fillId="0" borderId="15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/>
    </xf>
    <xf numFmtId="165" fontId="5" fillId="0" borderId="15" xfId="0" applyNumberFormat="1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164" fontId="5" fillId="3" borderId="19" xfId="0" applyNumberFormat="1" applyFont="1" applyFill="1" applyBorder="1" applyAlignment="1">
      <alignment horizontal="center" vertical="center"/>
    </xf>
    <xf numFmtId="164" fontId="5" fillId="3" borderId="20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64" fontId="5" fillId="0" borderId="3" xfId="0" applyNumberFormat="1" applyFont="1" applyFill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64" fontId="5" fillId="0" borderId="16" xfId="0" applyNumberFormat="1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/>
    </xf>
    <xf numFmtId="164" fontId="5" fillId="0" borderId="15" xfId="0" applyNumberFormat="1" applyFont="1" applyFill="1" applyBorder="1" applyAlignment="1">
      <alignment horizontal="center"/>
    </xf>
    <xf numFmtId="164" fontId="5" fillId="0" borderId="15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19" xfId="0" applyNumberFormat="1" applyFont="1" applyBorder="1" applyAlignment="1">
      <alignment horizontal="center"/>
    </xf>
    <xf numFmtId="164" fontId="5" fillId="0" borderId="19" xfId="0" applyNumberFormat="1" applyFont="1" applyBorder="1" applyAlignment="1">
      <alignment horizontal="center" vertical="center"/>
    </xf>
    <xf numFmtId="164" fontId="5" fillId="0" borderId="2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165" fontId="5" fillId="3" borderId="5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65" fontId="5" fillId="0" borderId="15" xfId="0" applyNumberFormat="1" applyFont="1" applyBorder="1" applyAlignment="1">
      <alignment horizontal="center" vertical="center"/>
    </xf>
    <xf numFmtId="165" fontId="5" fillId="3" borderId="16" xfId="0" applyNumberFormat="1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65" fontId="5" fillId="0" borderId="19" xfId="0" applyNumberFormat="1" applyFont="1" applyBorder="1" applyAlignment="1">
      <alignment horizontal="center" vertical="center"/>
    </xf>
    <xf numFmtId="165" fontId="5" fillId="3" borderId="2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left"/>
    </xf>
    <xf numFmtId="0" fontId="0" fillId="2" borderId="24" xfId="0" applyFill="1" applyBorder="1"/>
    <xf numFmtId="0" fontId="5" fillId="0" borderId="3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5" fillId="0" borderId="15" xfId="0" applyFont="1" applyFill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166" fontId="5" fillId="0" borderId="3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66" fontId="5" fillId="0" borderId="15" xfId="0" applyNumberFormat="1" applyFont="1" applyBorder="1" applyAlignment="1">
      <alignment horizontal="center" vertical="center"/>
    </xf>
    <xf numFmtId="165" fontId="5" fillId="0" borderId="16" xfId="0" applyNumberFormat="1" applyFont="1" applyBorder="1" applyAlignment="1">
      <alignment horizontal="center" vertical="center"/>
    </xf>
    <xf numFmtId="0" fontId="5" fillId="3" borderId="19" xfId="0" applyFont="1" applyFill="1" applyBorder="1" applyAlignment="1">
      <alignment vertical="center"/>
    </xf>
    <xf numFmtId="166" fontId="5" fillId="0" borderId="19" xfId="0" applyNumberFormat="1" applyFont="1" applyBorder="1" applyAlignment="1">
      <alignment horizontal="center" vertical="center"/>
    </xf>
    <xf numFmtId="165" fontId="5" fillId="0" borderId="20" xfId="0" applyNumberFormat="1" applyFont="1" applyBorder="1" applyAlignment="1">
      <alignment horizontal="center" vertical="center"/>
    </xf>
    <xf numFmtId="0" fontId="5" fillId="0" borderId="3" xfId="0" applyFont="1" applyFill="1" applyBorder="1"/>
    <xf numFmtId="0" fontId="5" fillId="3" borderId="3" xfId="0" applyFont="1" applyFill="1" applyBorder="1"/>
    <xf numFmtId="164" fontId="5" fillId="0" borderId="3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5" fillId="0" borderId="15" xfId="0" applyFont="1" applyFill="1" applyBorder="1"/>
    <xf numFmtId="0" fontId="5" fillId="0" borderId="15" xfId="0" applyFont="1" applyBorder="1"/>
    <xf numFmtId="0" fontId="5" fillId="3" borderId="15" xfId="0" applyFont="1" applyFill="1" applyBorder="1"/>
    <xf numFmtId="165" fontId="5" fillId="0" borderId="19" xfId="0" applyNumberFormat="1" applyFont="1" applyBorder="1" applyAlignment="1">
      <alignment horizontal="center"/>
    </xf>
    <xf numFmtId="164" fontId="5" fillId="0" borderId="30" xfId="0" applyNumberFormat="1" applyFont="1" applyBorder="1" applyAlignment="1">
      <alignment horizontal="center" vertical="center"/>
    </xf>
    <xf numFmtId="164" fontId="5" fillId="0" borderId="30" xfId="0" applyNumberFormat="1" applyFont="1" applyBorder="1" applyAlignment="1">
      <alignment horizontal="center"/>
    </xf>
    <xf numFmtId="166" fontId="5" fillId="0" borderId="15" xfId="0" applyNumberFormat="1" applyFont="1" applyBorder="1" applyAlignment="1">
      <alignment horizontal="center"/>
    </xf>
    <xf numFmtId="166" fontId="5" fillId="0" borderId="16" xfId="0" applyNumberFormat="1" applyFont="1" applyBorder="1" applyAlignment="1">
      <alignment horizontal="center"/>
    </xf>
    <xf numFmtId="0" fontId="5" fillId="3" borderId="19" xfId="0" applyFont="1" applyFill="1" applyBorder="1"/>
    <xf numFmtId="166" fontId="5" fillId="0" borderId="19" xfId="0" applyNumberFormat="1" applyFont="1" applyBorder="1" applyAlignment="1">
      <alignment horizontal="center"/>
    </xf>
    <xf numFmtId="166" fontId="5" fillId="0" borderId="20" xfId="0" applyNumberFormat="1" applyFont="1" applyBorder="1" applyAlignment="1">
      <alignment horizontal="center"/>
    </xf>
    <xf numFmtId="0" fontId="5" fillId="0" borderId="15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65" fontId="5" fillId="0" borderId="30" xfId="0" applyNumberFormat="1" applyFont="1" applyBorder="1" applyAlignment="1">
      <alignment horizontal="center" vertical="center"/>
    </xf>
    <xf numFmtId="164" fontId="5" fillId="3" borderId="30" xfId="0" applyNumberFormat="1" applyFont="1" applyFill="1" applyBorder="1" applyAlignment="1">
      <alignment horizontal="center" vertical="center"/>
    </xf>
    <xf numFmtId="165" fontId="5" fillId="3" borderId="31" xfId="0" applyNumberFormat="1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0" fontId="0" fillId="2" borderId="32" xfId="0" applyFill="1" applyBorder="1"/>
    <xf numFmtId="0" fontId="5" fillId="3" borderId="12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8" xfId="0" applyFont="1" applyBorder="1"/>
    <xf numFmtId="164" fontId="5" fillId="3" borderId="8" xfId="0" applyNumberFormat="1" applyFont="1" applyFill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/>
    </xf>
    <xf numFmtId="166" fontId="5" fillId="0" borderId="5" xfId="0" applyNumberFormat="1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5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1" fillId="0" borderId="25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5" fontId="1" fillId="0" borderId="25" xfId="0" applyNumberFormat="1" applyFont="1" applyBorder="1" applyAlignment="1">
      <alignment horizontal="center" vertical="center" wrapText="1"/>
    </xf>
    <xf numFmtId="165" fontId="1" fillId="0" borderId="26" xfId="0" applyNumberFormat="1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textRotation="90"/>
    </xf>
    <xf numFmtId="0" fontId="3" fillId="0" borderId="22" xfId="0" applyFont="1" applyBorder="1" applyAlignment="1">
      <alignment horizontal="center" vertical="center" textRotation="90"/>
    </xf>
    <xf numFmtId="0" fontId="3" fillId="0" borderId="23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textRotation="90"/>
    </xf>
    <xf numFmtId="0" fontId="3" fillId="0" borderId="13" xfId="0" applyFont="1" applyBorder="1" applyAlignment="1">
      <alignment horizontal="center" vertical="center" textRotation="90"/>
    </xf>
    <xf numFmtId="0" fontId="3" fillId="0" borderId="17" xfId="0" applyFont="1" applyBorder="1" applyAlignment="1">
      <alignment horizontal="center" vertical="center" textRotation="90"/>
    </xf>
    <xf numFmtId="0" fontId="3" fillId="3" borderId="0" xfId="0" applyFont="1" applyFill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textRotation="90" wrapText="1"/>
    </xf>
    <xf numFmtId="0" fontId="3" fillId="0" borderId="17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28" xfId="0" applyFont="1" applyBorder="1" applyAlignment="1">
      <alignment horizontal="center" vertical="center" textRotation="90"/>
    </xf>
    <xf numFmtId="0" fontId="3" fillId="0" borderId="29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  <xf numFmtId="0" fontId="3" fillId="0" borderId="25" xfId="0" applyFont="1" applyBorder="1" applyAlignment="1">
      <alignment horizontal="center" vertical="center" textRotation="90"/>
    </xf>
    <xf numFmtId="0" fontId="3" fillId="0" borderId="0" xfId="0" applyFont="1" applyBorder="1" applyAlignment="1">
      <alignment horizontal="center" vertical="center" textRotation="90"/>
    </xf>
    <xf numFmtId="0" fontId="3" fillId="0" borderId="26" xfId="0" applyFont="1" applyBorder="1" applyAlignment="1">
      <alignment horizontal="center" vertical="center" textRotation="90"/>
    </xf>
    <xf numFmtId="0" fontId="3" fillId="0" borderId="25" xfId="0" applyFont="1" applyBorder="1" applyAlignment="1">
      <alignment horizontal="center" vertical="center" textRotation="90" wrapText="1"/>
    </xf>
    <xf numFmtId="0" fontId="3" fillId="0" borderId="0" xfId="0" applyFont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17" xfId="0" applyFont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  <xf numFmtId="0" fontId="1" fillId="0" borderId="17" xfId="0" applyFont="1" applyBorder="1" applyAlignment="1">
      <alignment horizontal="center" vertical="center" textRotation="90"/>
    </xf>
    <xf numFmtId="0" fontId="2" fillId="0" borderId="32" xfId="0" applyFont="1" applyBorder="1" applyAlignment="1">
      <alignment horizontal="center" vertical="center" textRotation="90"/>
    </xf>
    <xf numFmtId="0" fontId="1" fillId="0" borderId="25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 textRotation="90"/>
    </xf>
    <xf numFmtId="0" fontId="1" fillId="0" borderId="26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/>
    </xf>
    <xf numFmtId="165" fontId="5" fillId="3" borderId="3" xfId="0" applyNumberFormat="1" applyFont="1" applyFill="1" applyBorder="1" applyAlignment="1">
      <alignment horizontal="center" vertical="center"/>
    </xf>
    <xf numFmtId="165" fontId="5" fillId="3" borderId="15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43" xfId="0" applyFont="1" applyBorder="1" applyAlignment="1">
      <alignment horizontal="center" vertical="center" textRotation="90" wrapText="1"/>
    </xf>
    <xf numFmtId="0" fontId="5" fillId="2" borderId="3" xfId="0" applyFont="1" applyFill="1" applyBorder="1" applyAlignment="1">
      <alignment horizontal="center"/>
    </xf>
    <xf numFmtId="0" fontId="3" fillId="0" borderId="44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 textRotation="90" wrapText="1"/>
    </xf>
    <xf numFmtId="0" fontId="5" fillId="2" borderId="19" xfId="0" applyFont="1" applyFill="1" applyBorder="1" applyAlignment="1">
      <alignment horizontal="center"/>
    </xf>
    <xf numFmtId="165" fontId="5" fillId="3" borderId="19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5" fillId="0" borderId="30" xfId="0" applyNumberFormat="1" applyFont="1" applyFill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165" fontId="5" fillId="0" borderId="30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0" borderId="46" xfId="0" applyNumberFormat="1" applyFont="1" applyBorder="1" applyAlignment="1">
      <alignment horizontal="center"/>
    </xf>
    <xf numFmtId="164" fontId="5" fillId="0" borderId="47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164" fontId="5" fillId="0" borderId="48" xfId="0" applyNumberFormat="1" applyFont="1" applyBorder="1" applyAlignment="1">
      <alignment horizontal="center"/>
    </xf>
    <xf numFmtId="164" fontId="5" fillId="0" borderId="46" xfId="0" applyNumberFormat="1" applyFont="1" applyBorder="1" applyAlignment="1">
      <alignment horizontal="center" vertical="center"/>
    </xf>
    <xf numFmtId="164" fontId="5" fillId="0" borderId="47" xfId="0" applyNumberFormat="1" applyFont="1" applyBorder="1" applyAlignment="1">
      <alignment horizontal="center" vertical="center"/>
    </xf>
    <xf numFmtId="164" fontId="5" fillId="0" borderId="48" xfId="0" applyNumberFormat="1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</a:t>
            </a:r>
            <a:r>
              <a:rPr lang="en-US" baseline="0"/>
              <a:t> curve Total Phenols</a:t>
            </a:r>
            <a:endParaRPr lang="en-US"/>
          </a:p>
        </c:rich>
      </c:tx>
      <c:layout>
        <c:manualLayout>
          <c:xMode val="edge"/>
          <c:yMode val="edge"/>
          <c:x val="0.25838501107752881"/>
          <c:y val="2.242869977026045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0.24623649571893402"/>
                  <c:y val="3.5525943872400566E-2"/>
                </c:manualLayout>
              </c:layout>
              <c:numFmt formatCode="General" sourceLinked="0"/>
            </c:trendlineLbl>
          </c:trendline>
          <c:xVal>
            <c:numRef>
              <c:f>[1]curva_calibración!$B$3:$B$14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850</c:v>
                </c:pt>
                <c:pt idx="11">
                  <c:v>900</c:v>
                </c:pt>
              </c:numCache>
            </c:numRef>
          </c:xVal>
          <c:yVal>
            <c:numRef>
              <c:f>[1]curva_calibración!$F$3:$F$14</c:f>
              <c:numCache>
                <c:formatCode>General</c:formatCode>
                <c:ptCount val="12"/>
                <c:pt idx="0">
                  <c:v>9.7700000000000009E-2</c:v>
                </c:pt>
                <c:pt idx="1">
                  <c:v>0.1738666666666667</c:v>
                </c:pt>
                <c:pt idx="2">
                  <c:v>0.34456666666666669</c:v>
                </c:pt>
                <c:pt idx="3">
                  <c:v>0.41909999999999997</c:v>
                </c:pt>
                <c:pt idx="4">
                  <c:v>0.59456666666666669</c:v>
                </c:pt>
                <c:pt idx="5">
                  <c:v>0.66249999999999998</c:v>
                </c:pt>
                <c:pt idx="6">
                  <c:v>0.74986666666666668</c:v>
                </c:pt>
                <c:pt idx="7">
                  <c:v>0.80666666666666664</c:v>
                </c:pt>
                <c:pt idx="8">
                  <c:v>0.89303333333333335</c:v>
                </c:pt>
                <c:pt idx="9">
                  <c:v>0.9618000000000001</c:v>
                </c:pt>
                <c:pt idx="10">
                  <c:v>1.3101333333333336</c:v>
                </c:pt>
                <c:pt idx="11">
                  <c:v>1.3804999999999998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05184"/>
        <c:axId val="140443648"/>
      </c:scatterChart>
      <c:valAx>
        <c:axId val="12660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Conc</a:t>
                </a:r>
                <a:r>
                  <a:rPr lang="es-CO" baseline="0"/>
                  <a:t>. Gallic acid (mg/L)</a:t>
                </a:r>
                <a:endParaRPr lang="es-CO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443648"/>
        <c:crosses val="autoZero"/>
        <c:crossBetween val="midCat"/>
      </c:valAx>
      <c:valAx>
        <c:axId val="140443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Absorbancia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6051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425903</xdr:colOff>
      <xdr:row>15</xdr:row>
      <xdr:rowOff>85724</xdr:rowOff>
    </xdr:from>
    <xdr:to>
      <xdr:col>23</xdr:col>
      <xdr:colOff>435429</xdr:colOff>
      <xdr:row>32</xdr:row>
      <xdr:rowOff>68036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liana/Desktop/PRUEBAS%20EN%20BELGICA/FENOLES%20TOTALES/curva%20de%20calibracion%20fenoles%20Cac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a_calibración"/>
    </sheetNames>
    <sheetDataSet>
      <sheetData sheetId="0">
        <row r="3">
          <cell r="B3">
            <v>50</v>
          </cell>
          <cell r="F3">
            <v>9.7700000000000009E-2</v>
          </cell>
        </row>
        <row r="4">
          <cell r="B4">
            <v>100</v>
          </cell>
          <cell r="F4">
            <v>0.1738666666666667</v>
          </cell>
        </row>
        <row r="5">
          <cell r="B5">
            <v>200</v>
          </cell>
          <cell r="F5">
            <v>0.34456666666666669</v>
          </cell>
        </row>
        <row r="6">
          <cell r="B6">
            <v>250</v>
          </cell>
          <cell r="F6">
            <v>0.41909999999999997</v>
          </cell>
        </row>
        <row r="7">
          <cell r="B7">
            <v>350</v>
          </cell>
          <cell r="F7">
            <v>0.59456666666666669</v>
          </cell>
        </row>
        <row r="8">
          <cell r="B8">
            <v>400</v>
          </cell>
          <cell r="F8">
            <v>0.66249999999999998</v>
          </cell>
        </row>
        <row r="9">
          <cell r="B9">
            <v>450</v>
          </cell>
          <cell r="F9">
            <v>0.74986666666666668</v>
          </cell>
        </row>
        <row r="10">
          <cell r="B10">
            <v>500</v>
          </cell>
          <cell r="F10">
            <v>0.80666666666666664</v>
          </cell>
        </row>
        <row r="11">
          <cell r="B11">
            <v>550</v>
          </cell>
          <cell r="F11">
            <v>0.89303333333333335</v>
          </cell>
        </row>
        <row r="12">
          <cell r="B12">
            <v>600</v>
          </cell>
          <cell r="F12">
            <v>0.9618000000000001</v>
          </cell>
        </row>
        <row r="13">
          <cell r="B13">
            <v>850</v>
          </cell>
          <cell r="F13">
            <v>1.3101333333333336</v>
          </cell>
        </row>
        <row r="14">
          <cell r="B14">
            <v>900</v>
          </cell>
          <cell r="F14">
            <v>1.3804999999999998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"/>
  <sheetViews>
    <sheetView topLeftCell="A76" zoomScaleNormal="100" workbookViewId="0">
      <selection activeCell="C87" sqref="C87:N95"/>
    </sheetView>
  </sheetViews>
  <sheetFormatPr baseColWidth="10" defaultRowHeight="15" x14ac:dyDescent="0.25"/>
  <cols>
    <col min="1" max="1" width="4.85546875" customWidth="1"/>
    <col min="2" max="2" width="4.7109375" customWidth="1"/>
    <col min="5" max="7" width="7" bestFit="1" customWidth="1"/>
    <col min="8" max="8" width="9.42578125" bestFit="1" customWidth="1"/>
    <col min="9" max="9" width="10.7109375" customWidth="1"/>
    <col min="10" max="10" width="6.42578125" bestFit="1" customWidth="1"/>
    <col min="11" max="11" width="9.140625" customWidth="1"/>
    <col min="12" max="12" width="11.85546875" customWidth="1"/>
    <col min="13" max="13" width="10.5703125" customWidth="1"/>
    <col min="14" max="14" width="14" customWidth="1"/>
    <col min="15" max="15" width="1.5703125" customWidth="1"/>
    <col min="17" max="17" width="1.140625" customWidth="1"/>
    <col min="18" max="18" width="17.42578125" customWidth="1"/>
    <col min="22" max="22" width="16.5703125" customWidth="1"/>
  </cols>
  <sheetData>
    <row r="1" spans="1:24" ht="15" customHeight="1" x14ac:dyDescent="0.25">
      <c r="A1" s="122" t="s">
        <v>0</v>
      </c>
      <c r="B1" s="124" t="s">
        <v>1</v>
      </c>
      <c r="C1" s="125"/>
      <c r="D1" s="125" t="s">
        <v>2</v>
      </c>
      <c r="E1" s="125" t="s">
        <v>3</v>
      </c>
      <c r="F1" s="125"/>
      <c r="G1" s="125"/>
      <c r="H1" s="125"/>
      <c r="I1" s="134" t="s">
        <v>4</v>
      </c>
      <c r="J1" s="125" t="s">
        <v>5</v>
      </c>
      <c r="K1" s="132" t="s">
        <v>6</v>
      </c>
      <c r="L1" s="134" t="s">
        <v>7</v>
      </c>
      <c r="M1" s="136" t="s">
        <v>8</v>
      </c>
      <c r="N1" s="138" t="s">
        <v>9</v>
      </c>
      <c r="R1" s="111" t="s">
        <v>27</v>
      </c>
      <c r="S1" s="113" t="s">
        <v>28</v>
      </c>
      <c r="T1" s="115" t="s">
        <v>29</v>
      </c>
      <c r="U1" s="115" t="s">
        <v>30</v>
      </c>
      <c r="V1" s="117" t="s">
        <v>10</v>
      </c>
      <c r="W1" s="107" t="s">
        <v>31</v>
      </c>
      <c r="X1" s="109" t="s">
        <v>5</v>
      </c>
    </row>
    <row r="2" spans="1:24" ht="14.25" customHeight="1" thickBot="1" x14ac:dyDescent="0.3">
      <c r="A2" s="123"/>
      <c r="B2" s="126"/>
      <c r="C2" s="127"/>
      <c r="D2" s="127"/>
      <c r="E2" s="1">
        <v>1</v>
      </c>
      <c r="F2" s="1">
        <v>2</v>
      </c>
      <c r="G2" s="1">
        <v>3</v>
      </c>
      <c r="H2" s="1" t="s">
        <v>10</v>
      </c>
      <c r="I2" s="135"/>
      <c r="J2" s="127"/>
      <c r="K2" s="133"/>
      <c r="L2" s="135"/>
      <c r="M2" s="137"/>
      <c r="N2" s="139"/>
      <c r="R2" s="112"/>
      <c r="S2" s="114"/>
      <c r="T2" s="116"/>
      <c r="U2" s="116"/>
      <c r="V2" s="118"/>
      <c r="W2" s="108"/>
      <c r="X2" s="110"/>
    </row>
    <row r="3" spans="1:24" x14ac:dyDescent="0.25">
      <c r="A3" s="123"/>
      <c r="B3" s="140" t="s">
        <v>11</v>
      </c>
      <c r="C3" s="2" t="s">
        <v>12</v>
      </c>
      <c r="D3" s="3">
        <v>514.1</v>
      </c>
      <c r="E3" s="3">
        <v>0.29349999999999998</v>
      </c>
      <c r="F3" s="3">
        <v>0.29049999999999998</v>
      </c>
      <c r="G3" s="3">
        <v>0.29399999999999998</v>
      </c>
      <c r="H3" s="4">
        <f t="shared" ref="H3:H32" si="0">+AVERAGE(E3:G3)</f>
        <v>0.29266666666666663</v>
      </c>
      <c r="I3" s="4">
        <f t="shared" ref="I3:I32" si="1">+STDEV(E3:G3)</f>
        <v>1.8929694486000928E-3</v>
      </c>
      <c r="J3" s="4">
        <f t="shared" ref="J3:J32" si="2">+(I3*100)/H3</f>
        <v>0.64680049496586323</v>
      </c>
      <c r="K3" s="4">
        <f>I3/SQRT(3)</f>
        <v>1.0929064207170012E-3</v>
      </c>
      <c r="L3" s="4">
        <f>((H3-0.0446)/0.0015)*10</f>
        <v>1653.7777777777774</v>
      </c>
      <c r="M3" s="4">
        <f t="shared" ref="M3:M32" si="3">(L3/1000000)</f>
        <v>1.6537777777777775E-3</v>
      </c>
      <c r="N3" s="5">
        <f t="shared" ref="N3:N32" si="4">(M3*10000/D3)*1000</f>
        <v>32.168406492467945</v>
      </c>
      <c r="R3" s="105">
        <v>50</v>
      </c>
      <c r="S3" s="106">
        <v>9.9099999999999994E-2</v>
      </c>
      <c r="T3" s="106">
        <v>9.8000000000000004E-2</v>
      </c>
      <c r="U3" s="106">
        <v>9.6000000000000002E-2</v>
      </c>
      <c r="V3" s="106">
        <f t="shared" ref="V3:V14" si="5">AVERAGE(S3:U3)</f>
        <v>9.7700000000000009E-2</v>
      </c>
      <c r="W3" s="106">
        <f>STDEV(S3:U3)</f>
        <v>1.5716233645501677E-3</v>
      </c>
      <c r="X3" s="106">
        <f>(W3*100)/V3</f>
        <v>1.6086216627944396</v>
      </c>
    </row>
    <row r="4" spans="1:24" x14ac:dyDescent="0.25">
      <c r="A4" s="123"/>
      <c r="B4" s="141"/>
      <c r="C4" s="6" t="s">
        <v>13</v>
      </c>
      <c r="D4" s="7">
        <v>502.4</v>
      </c>
      <c r="E4" s="7">
        <v>0.27310000000000001</v>
      </c>
      <c r="F4" s="7">
        <v>0.27610000000000001</v>
      </c>
      <c r="G4" s="7">
        <v>0.27329999999999999</v>
      </c>
      <c r="H4" s="8">
        <f t="shared" si="0"/>
        <v>0.27416666666666667</v>
      </c>
      <c r="I4" s="8">
        <f t="shared" si="1"/>
        <v>1.6772994167212239E-3</v>
      </c>
      <c r="J4" s="8">
        <f t="shared" si="2"/>
        <v>0.61178094226913937</v>
      </c>
      <c r="K4" s="8">
        <f t="shared" ref="K4:K32" si="6">I4/SQRT(3)</f>
        <v>9.6838926975560094E-4</v>
      </c>
      <c r="L4" s="8">
        <f t="shared" ref="L4:L12" si="7">((H4-0.0446)/0.0015)*10</f>
        <v>1530.4444444444446</v>
      </c>
      <c r="M4" s="8">
        <f t="shared" si="3"/>
        <v>1.5304444444444445E-3</v>
      </c>
      <c r="N4" s="9">
        <f t="shared" si="4"/>
        <v>30.462668082094837</v>
      </c>
      <c r="R4" s="101">
        <v>100</v>
      </c>
      <c r="S4" s="102">
        <v>0.17860000000000001</v>
      </c>
      <c r="T4" s="102">
        <v>0.1739</v>
      </c>
      <c r="U4" s="102">
        <v>0.1691</v>
      </c>
      <c r="V4" s="102">
        <f t="shared" si="5"/>
        <v>0.1738666666666667</v>
      </c>
      <c r="W4" s="102">
        <f>STDEV(S4:U4)</f>
        <v>4.7500877184882984E-3</v>
      </c>
      <c r="X4" s="102">
        <f t="shared" ref="X4:X14" si="8">(W4*100)/V4</f>
        <v>2.732028979191889</v>
      </c>
    </row>
    <row r="5" spans="1:24" x14ac:dyDescent="0.25">
      <c r="A5" s="123"/>
      <c r="B5" s="141"/>
      <c r="C5" s="6" t="s">
        <v>14</v>
      </c>
      <c r="D5" s="7">
        <v>503.4</v>
      </c>
      <c r="E5" s="7">
        <v>0.30930000000000002</v>
      </c>
      <c r="F5" s="7">
        <v>0.3014</v>
      </c>
      <c r="G5" s="7">
        <v>0.31569999999999998</v>
      </c>
      <c r="H5" s="8">
        <f t="shared" si="0"/>
        <v>0.30880000000000002</v>
      </c>
      <c r="I5" s="8">
        <f t="shared" si="1"/>
        <v>7.1630998876184787E-3</v>
      </c>
      <c r="J5" s="8">
        <f t="shared" si="2"/>
        <v>2.3196566993583159</v>
      </c>
      <c r="K5" s="8">
        <f t="shared" si="6"/>
        <v>4.1356176483487066E-3</v>
      </c>
      <c r="L5" s="8">
        <f t="shared" si="7"/>
        <v>1761.3333333333333</v>
      </c>
      <c r="M5" s="8">
        <f t="shared" si="3"/>
        <v>1.7613333333333333E-3</v>
      </c>
      <c r="N5" s="9">
        <f t="shared" si="4"/>
        <v>34.988743212819493</v>
      </c>
      <c r="R5" s="101">
        <v>200</v>
      </c>
      <c r="S5" s="102">
        <v>0.34620000000000001</v>
      </c>
      <c r="T5" s="102">
        <v>0.3448</v>
      </c>
      <c r="U5" s="102">
        <v>0.3427</v>
      </c>
      <c r="V5" s="102">
        <f t="shared" si="5"/>
        <v>0.34456666666666669</v>
      </c>
      <c r="W5" s="102">
        <f t="shared" ref="W5:W14" si="9">STDEV(S5:U5)</f>
        <v>1.7616280348965092E-3</v>
      </c>
      <c r="X5" s="102">
        <f t="shared" si="8"/>
        <v>0.5112589827502686</v>
      </c>
    </row>
    <row r="6" spans="1:24" x14ac:dyDescent="0.25">
      <c r="A6" s="123"/>
      <c r="B6" s="141"/>
      <c r="C6" s="6" t="s">
        <v>15</v>
      </c>
      <c r="D6" s="7">
        <v>507.2</v>
      </c>
      <c r="E6" s="7">
        <v>0.29930000000000001</v>
      </c>
      <c r="F6" s="7">
        <v>0.30349999999999999</v>
      </c>
      <c r="G6" s="7">
        <v>0.31369999999999998</v>
      </c>
      <c r="H6" s="8">
        <f t="shared" si="0"/>
        <v>0.30549999999999999</v>
      </c>
      <c r="I6" s="8">
        <f t="shared" si="1"/>
        <v>7.4054034326294328E-3</v>
      </c>
      <c r="J6" s="8">
        <f t="shared" si="2"/>
        <v>2.424027310189667</v>
      </c>
      <c r="K6" s="8">
        <f t="shared" si="6"/>
        <v>4.2755116652863816E-3</v>
      </c>
      <c r="L6" s="8">
        <f t="shared" si="7"/>
        <v>1739.3333333333335</v>
      </c>
      <c r="M6" s="8">
        <f t="shared" si="3"/>
        <v>1.7393333333333334E-3</v>
      </c>
      <c r="N6" s="9">
        <f t="shared" si="4"/>
        <v>34.292849631966355</v>
      </c>
      <c r="R6" s="101">
        <v>250</v>
      </c>
      <c r="S6" s="102">
        <v>0.41070000000000001</v>
      </c>
      <c r="T6" s="102">
        <v>0.41820000000000002</v>
      </c>
      <c r="U6" s="102">
        <v>0.4284</v>
      </c>
      <c r="V6" s="102">
        <f t="shared" si="5"/>
        <v>0.41909999999999997</v>
      </c>
      <c r="W6" s="102">
        <f t="shared" si="9"/>
        <v>8.8842557369765048E-3</v>
      </c>
      <c r="X6" s="102">
        <f t="shared" si="8"/>
        <v>2.1198415024997628</v>
      </c>
    </row>
    <row r="7" spans="1:24" x14ac:dyDescent="0.25">
      <c r="A7" s="123"/>
      <c r="B7" s="141"/>
      <c r="C7" s="6" t="s">
        <v>16</v>
      </c>
      <c r="D7" s="7">
        <v>501.3</v>
      </c>
      <c r="E7" s="7">
        <v>0.47049999999999997</v>
      </c>
      <c r="F7" s="7">
        <v>0.49540000000000001</v>
      </c>
      <c r="G7" s="7">
        <v>0.4839</v>
      </c>
      <c r="H7" s="8">
        <f t="shared" si="0"/>
        <v>0.48326666666666668</v>
      </c>
      <c r="I7" s="8">
        <f t="shared" si="1"/>
        <v>1.2462075803546285E-2</v>
      </c>
      <c r="J7" s="8">
        <f t="shared" si="2"/>
        <v>2.5787161960711029</v>
      </c>
      <c r="K7" s="8">
        <f t="shared" si="6"/>
        <v>7.1949828198389692E-3</v>
      </c>
      <c r="L7" s="8">
        <f t="shared" si="7"/>
        <v>2924.4444444444439</v>
      </c>
      <c r="M7" s="8">
        <f t="shared" si="3"/>
        <v>2.9244444444444439E-3</v>
      </c>
      <c r="N7" s="9">
        <f t="shared" si="4"/>
        <v>58.337212137331818</v>
      </c>
      <c r="R7" s="101">
        <v>350</v>
      </c>
      <c r="S7" s="102">
        <v>0.59199999999999997</v>
      </c>
      <c r="T7" s="102">
        <v>0.59870000000000001</v>
      </c>
      <c r="U7" s="102">
        <v>0.59299999999999997</v>
      </c>
      <c r="V7" s="102">
        <f t="shared" si="5"/>
        <v>0.59456666666666669</v>
      </c>
      <c r="W7" s="102">
        <f t="shared" si="9"/>
        <v>3.6143233576056105E-3</v>
      </c>
      <c r="X7" s="102">
        <f t="shared" si="8"/>
        <v>0.60789202628339023</v>
      </c>
    </row>
    <row r="8" spans="1:24" x14ac:dyDescent="0.25">
      <c r="A8" s="123"/>
      <c r="B8" s="141"/>
      <c r="C8" s="6" t="s">
        <v>17</v>
      </c>
      <c r="D8" s="10">
        <v>503.7</v>
      </c>
      <c r="E8" s="10">
        <v>0.28839999999999999</v>
      </c>
      <c r="F8" s="10">
        <v>0.28299999999999997</v>
      </c>
      <c r="G8" s="10">
        <v>0.28070000000000001</v>
      </c>
      <c r="H8" s="11">
        <f t="shared" si="0"/>
        <v>0.2840333333333333</v>
      </c>
      <c r="I8" s="12">
        <f t="shared" si="1"/>
        <v>3.9526362510776654E-3</v>
      </c>
      <c r="J8" s="13">
        <f t="shared" si="2"/>
        <v>1.3916099933379882</v>
      </c>
      <c r="K8" s="8">
        <f t="shared" si="6"/>
        <v>2.2820556035683635E-3</v>
      </c>
      <c r="L8" s="8">
        <f t="shared" si="7"/>
        <v>1596.2222222222222</v>
      </c>
      <c r="M8" s="8">
        <f t="shared" si="3"/>
        <v>1.5962222222222222E-3</v>
      </c>
      <c r="N8" s="9">
        <f t="shared" si="4"/>
        <v>31.689938896609529</v>
      </c>
      <c r="R8" s="101">
        <v>400</v>
      </c>
      <c r="S8" s="102">
        <v>0.65390000000000004</v>
      </c>
      <c r="T8" s="102">
        <v>0.68</v>
      </c>
      <c r="U8" s="102">
        <v>0.65359999999999996</v>
      </c>
      <c r="V8" s="102">
        <f t="shared" si="5"/>
        <v>0.66249999999999998</v>
      </c>
      <c r="W8" s="102">
        <f t="shared" si="9"/>
        <v>1.5156186855538597E-2</v>
      </c>
      <c r="X8" s="102">
        <f t="shared" si="8"/>
        <v>2.2877263178171465</v>
      </c>
    </row>
    <row r="9" spans="1:24" x14ac:dyDescent="0.25">
      <c r="A9" s="123"/>
      <c r="B9" s="141"/>
      <c r="C9" s="6" t="s">
        <v>18</v>
      </c>
      <c r="D9" s="7">
        <v>514.4</v>
      </c>
      <c r="E9" s="7">
        <v>0.34129999999999999</v>
      </c>
      <c r="F9" s="7">
        <v>0.33910000000000001</v>
      </c>
      <c r="G9" s="7">
        <v>0.35010000000000002</v>
      </c>
      <c r="H9" s="8">
        <f t="shared" si="0"/>
        <v>0.34349999999999997</v>
      </c>
      <c r="I9" s="8">
        <f t="shared" si="1"/>
        <v>5.820652884342109E-3</v>
      </c>
      <c r="J9" s="8">
        <f t="shared" si="2"/>
        <v>1.6945132123266695</v>
      </c>
      <c r="K9" s="8">
        <f t="shared" si="6"/>
        <v>3.3605555096342886E-3</v>
      </c>
      <c r="L9" s="8">
        <f t="shared" si="7"/>
        <v>1992.6666666666663</v>
      </c>
      <c r="M9" s="8">
        <f t="shared" si="3"/>
        <v>1.9926666666666665E-3</v>
      </c>
      <c r="N9" s="9">
        <f t="shared" si="4"/>
        <v>38.737687921202699</v>
      </c>
      <c r="R9" s="101">
        <v>450</v>
      </c>
      <c r="S9" s="102">
        <v>0.75880000000000003</v>
      </c>
      <c r="T9" s="102">
        <v>0.74719999999999998</v>
      </c>
      <c r="U9" s="102">
        <v>0.74360000000000004</v>
      </c>
      <c r="V9" s="102">
        <f t="shared" si="5"/>
        <v>0.74986666666666668</v>
      </c>
      <c r="W9" s="102">
        <f t="shared" si="9"/>
        <v>7.9431312045901287E-3</v>
      </c>
      <c r="X9" s="102">
        <f t="shared" si="8"/>
        <v>1.0592724757188114</v>
      </c>
    </row>
    <row r="10" spans="1:24" x14ac:dyDescent="0.25">
      <c r="A10" s="123"/>
      <c r="B10" s="141"/>
      <c r="C10" s="6" t="s">
        <v>19</v>
      </c>
      <c r="D10" s="7">
        <v>505.4</v>
      </c>
      <c r="E10" s="7">
        <v>0.28910000000000002</v>
      </c>
      <c r="F10" s="7">
        <v>0.28839999999999999</v>
      </c>
      <c r="G10" s="7">
        <v>0.28889999999999999</v>
      </c>
      <c r="H10" s="8">
        <f t="shared" si="0"/>
        <v>0.2888</v>
      </c>
      <c r="I10" s="8">
        <f t="shared" si="1"/>
        <v>3.6055512754641308E-4</v>
      </c>
      <c r="J10" s="8">
        <f t="shared" si="2"/>
        <v>0.12484595829169427</v>
      </c>
      <c r="K10" s="8">
        <f t="shared" si="6"/>
        <v>2.0816659994662146E-4</v>
      </c>
      <c r="L10" s="8">
        <f t="shared" si="7"/>
        <v>1627.9999999999998</v>
      </c>
      <c r="M10" s="8">
        <f t="shared" si="3"/>
        <v>1.6279999999999997E-3</v>
      </c>
      <c r="N10" s="9">
        <f t="shared" si="4"/>
        <v>32.212109220419464</v>
      </c>
      <c r="R10" s="101">
        <v>500</v>
      </c>
      <c r="S10" s="103">
        <v>0.80400000000000005</v>
      </c>
      <c r="T10" s="103">
        <v>0.81</v>
      </c>
      <c r="U10" s="103">
        <v>0.80600000000000005</v>
      </c>
      <c r="V10" s="103">
        <f t="shared" si="5"/>
        <v>0.80666666666666664</v>
      </c>
      <c r="W10" s="102">
        <f t="shared" si="9"/>
        <v>3.0550504633038958E-3</v>
      </c>
      <c r="X10" s="102">
        <f t="shared" si="8"/>
        <v>0.37872526404593754</v>
      </c>
    </row>
    <row r="11" spans="1:24" x14ac:dyDescent="0.25">
      <c r="A11" s="123"/>
      <c r="B11" s="141"/>
      <c r="C11" s="6" t="s">
        <v>20</v>
      </c>
      <c r="D11" s="7">
        <v>506.2</v>
      </c>
      <c r="E11" s="7">
        <v>0.27189999999999998</v>
      </c>
      <c r="F11" s="7">
        <v>0.2712</v>
      </c>
      <c r="G11" s="7">
        <v>0.27229999999999999</v>
      </c>
      <c r="H11" s="8">
        <f t="shared" si="0"/>
        <v>0.27179999999999999</v>
      </c>
      <c r="I11" s="8">
        <f t="shared" si="1"/>
        <v>5.5677643628299577E-4</v>
      </c>
      <c r="J11" s="8">
        <f t="shared" si="2"/>
        <v>0.20484784263539213</v>
      </c>
      <c r="K11" s="8">
        <f t="shared" si="6"/>
        <v>3.2145502536642815E-4</v>
      </c>
      <c r="L11" s="8">
        <f t="shared" si="7"/>
        <v>1514.6666666666665</v>
      </c>
      <c r="M11" s="8">
        <f t="shared" si="3"/>
        <v>1.5146666666666665E-3</v>
      </c>
      <c r="N11" s="9">
        <f t="shared" si="4"/>
        <v>29.922296852364017</v>
      </c>
      <c r="R11" s="101">
        <v>550</v>
      </c>
      <c r="S11" s="103">
        <v>0.89780000000000004</v>
      </c>
      <c r="T11" s="103">
        <v>0.90769999999999995</v>
      </c>
      <c r="U11" s="103">
        <v>0.87360000000000004</v>
      </c>
      <c r="V11" s="103">
        <f t="shared" si="5"/>
        <v>0.89303333333333335</v>
      </c>
      <c r="W11" s="102">
        <f t="shared" si="9"/>
        <v>1.7542614780394969E-2</v>
      </c>
      <c r="X11" s="102">
        <f t="shared" si="8"/>
        <v>1.9643852167214702</v>
      </c>
    </row>
    <row r="12" spans="1:24" ht="15.75" thickBot="1" x14ac:dyDescent="0.3">
      <c r="A12" s="123"/>
      <c r="B12" s="142"/>
      <c r="C12" s="14" t="s">
        <v>21</v>
      </c>
      <c r="D12" s="15">
        <v>506.9</v>
      </c>
      <c r="E12" s="15">
        <v>0.34260000000000002</v>
      </c>
      <c r="F12" s="15">
        <v>0.34389999999999998</v>
      </c>
      <c r="G12" s="15">
        <v>0.34810000000000002</v>
      </c>
      <c r="H12" s="16">
        <f t="shared" si="0"/>
        <v>0.34486666666666665</v>
      </c>
      <c r="I12" s="16">
        <f t="shared" si="1"/>
        <v>2.8746014216467263E-3</v>
      </c>
      <c r="J12" s="16">
        <f t="shared" si="2"/>
        <v>0.83353994441718338</v>
      </c>
      <c r="K12" s="16">
        <f t="shared" si="6"/>
        <v>1.6596519046006184E-3</v>
      </c>
      <c r="L12" s="16">
        <f t="shared" si="7"/>
        <v>2001.7777777777778</v>
      </c>
      <c r="M12" s="16">
        <f t="shared" si="3"/>
        <v>2.0017777777777777E-3</v>
      </c>
      <c r="N12" s="17">
        <f t="shared" si="4"/>
        <v>39.49058547598694</v>
      </c>
      <c r="R12" s="101">
        <v>600</v>
      </c>
      <c r="S12" s="103">
        <v>0.95699999999999996</v>
      </c>
      <c r="T12" s="103">
        <v>0.9879</v>
      </c>
      <c r="U12" s="103">
        <v>0.9405</v>
      </c>
      <c r="V12" s="103">
        <f t="shared" si="5"/>
        <v>0.9618000000000001</v>
      </c>
      <c r="W12" s="102">
        <f t="shared" si="9"/>
        <v>2.4061795444230673E-2</v>
      </c>
      <c r="X12" s="102">
        <f t="shared" si="8"/>
        <v>2.5017462512196582</v>
      </c>
    </row>
    <row r="13" spans="1:24" x14ac:dyDescent="0.25">
      <c r="A13" s="123"/>
      <c r="B13" s="119" t="s">
        <v>22</v>
      </c>
      <c r="C13" s="18" t="s">
        <v>12</v>
      </c>
      <c r="D13" s="19">
        <v>509.6</v>
      </c>
      <c r="E13" s="20">
        <v>1.2583</v>
      </c>
      <c r="F13" s="20">
        <v>1.2774000000000001</v>
      </c>
      <c r="G13" s="20">
        <v>1.2163999999999999</v>
      </c>
      <c r="H13" s="21">
        <f t="shared" si="0"/>
        <v>1.2507000000000001</v>
      </c>
      <c r="I13" s="21">
        <f t="shared" si="1"/>
        <v>3.1202083263782321E-2</v>
      </c>
      <c r="J13" s="21">
        <f t="shared" si="2"/>
        <v>2.4947695901321114</v>
      </c>
      <c r="K13" s="4">
        <f t="shared" si="6"/>
        <v>1.8014531171621842E-2</v>
      </c>
      <c r="L13" s="22">
        <f>(H13-0.0446)/0.0015</f>
        <v>804.06666666666672</v>
      </c>
      <c r="M13" s="22">
        <f t="shared" si="3"/>
        <v>8.0406666666666673E-4</v>
      </c>
      <c r="N13" s="23">
        <f t="shared" si="4"/>
        <v>15.778388278388279</v>
      </c>
      <c r="R13" s="104">
        <v>850</v>
      </c>
      <c r="S13" s="102">
        <v>1.3098000000000001</v>
      </c>
      <c r="T13" s="102">
        <v>1.3105</v>
      </c>
      <c r="U13" s="103">
        <v>1.3101</v>
      </c>
      <c r="V13" s="103">
        <f t="shared" si="5"/>
        <v>1.3101333333333336</v>
      </c>
      <c r="W13" s="103">
        <f t="shared" si="9"/>
        <v>3.5118845842838596E-4</v>
      </c>
      <c r="X13" s="102">
        <f t="shared" si="8"/>
        <v>2.6805550968989355E-2</v>
      </c>
    </row>
    <row r="14" spans="1:24" x14ac:dyDescent="0.25">
      <c r="A14" s="123"/>
      <c r="B14" s="120"/>
      <c r="C14" s="24" t="s">
        <v>13</v>
      </c>
      <c r="D14" s="10">
        <v>505.9</v>
      </c>
      <c r="E14" s="10">
        <v>1.2421</v>
      </c>
      <c r="F14" s="10">
        <v>1.2593000000000001</v>
      </c>
      <c r="G14" s="10">
        <v>1.2454000000000001</v>
      </c>
      <c r="H14" s="12">
        <f t="shared" si="0"/>
        <v>1.2489333333333335</v>
      </c>
      <c r="I14" s="11">
        <f t="shared" si="1"/>
        <v>9.1281615527626439E-3</v>
      </c>
      <c r="J14" s="11">
        <f t="shared" si="2"/>
        <v>0.73087660559111589</v>
      </c>
      <c r="K14" s="8">
        <f t="shared" si="6"/>
        <v>5.2701465296939049E-3</v>
      </c>
      <c r="L14" s="11">
        <f t="shared" ref="L14:L22" si="10">(H14-0.024)/0.0016</f>
        <v>765.58333333333337</v>
      </c>
      <c r="M14" s="11">
        <f t="shared" si="3"/>
        <v>7.6558333333333339E-4</v>
      </c>
      <c r="N14" s="25">
        <f t="shared" si="4"/>
        <v>15.133096132305464</v>
      </c>
      <c r="R14" s="104">
        <v>900</v>
      </c>
      <c r="S14" s="102">
        <v>1.3804000000000001</v>
      </c>
      <c r="T14" s="102">
        <v>1.3803000000000001</v>
      </c>
      <c r="U14" s="103">
        <v>1.3808</v>
      </c>
      <c r="V14" s="103">
        <f t="shared" si="5"/>
        <v>1.3804999999999998</v>
      </c>
      <c r="W14" s="103">
        <f t="shared" si="9"/>
        <v>2.6457513110642993E-4</v>
      </c>
      <c r="X14" s="102">
        <f t="shared" si="8"/>
        <v>1.9165167048636723E-2</v>
      </c>
    </row>
    <row r="15" spans="1:24" x14ac:dyDescent="0.25">
      <c r="A15" s="123"/>
      <c r="B15" s="120"/>
      <c r="C15" s="24" t="s">
        <v>14</v>
      </c>
      <c r="D15" s="10">
        <v>514.20000000000005</v>
      </c>
      <c r="E15" s="10">
        <v>1.1507000000000001</v>
      </c>
      <c r="F15" s="10">
        <v>1.1496999999999999</v>
      </c>
      <c r="G15" s="10">
        <v>1.1601999999999999</v>
      </c>
      <c r="H15" s="12">
        <f t="shared" si="0"/>
        <v>1.1535333333333331</v>
      </c>
      <c r="I15" s="11">
        <f t="shared" si="1"/>
        <v>5.7951128835711831E-3</v>
      </c>
      <c r="J15" s="11">
        <f t="shared" si="2"/>
        <v>0.50237931719105222</v>
      </c>
      <c r="K15" s="8">
        <f t="shared" si="6"/>
        <v>3.3458099833140911E-3</v>
      </c>
      <c r="L15" s="11">
        <f t="shared" si="10"/>
        <v>705.95833333333314</v>
      </c>
      <c r="M15" s="11">
        <f t="shared" si="3"/>
        <v>7.0595833333333318E-4</v>
      </c>
      <c r="N15" s="25">
        <f t="shared" si="4"/>
        <v>13.729255801892904</v>
      </c>
    </row>
    <row r="16" spans="1:24" x14ac:dyDescent="0.25">
      <c r="A16" s="123"/>
      <c r="B16" s="120"/>
      <c r="C16" s="24" t="s">
        <v>15</v>
      </c>
      <c r="D16" s="10">
        <v>520.79999999999995</v>
      </c>
      <c r="E16" s="10">
        <v>1.0295000000000001</v>
      </c>
      <c r="F16" s="10">
        <v>1.036</v>
      </c>
      <c r="G16" s="10">
        <v>1.0376000000000001</v>
      </c>
      <c r="H16" s="12">
        <f t="shared" si="0"/>
        <v>1.0343666666666669</v>
      </c>
      <c r="I16" s="11">
        <f t="shared" si="1"/>
        <v>4.2899106439800395E-3</v>
      </c>
      <c r="J16" s="11">
        <f t="shared" si="2"/>
        <v>0.41473790506074942</v>
      </c>
      <c r="K16" s="8">
        <f t="shared" si="6"/>
        <v>2.4767810651013166E-3</v>
      </c>
      <c r="L16" s="11">
        <f t="shared" si="10"/>
        <v>631.47916666666674</v>
      </c>
      <c r="M16" s="11">
        <f t="shared" si="3"/>
        <v>6.3147916666666669E-4</v>
      </c>
      <c r="N16" s="25">
        <f t="shared" si="4"/>
        <v>12.125176011264724</v>
      </c>
    </row>
    <row r="17" spans="1:14" x14ac:dyDescent="0.25">
      <c r="A17" s="123"/>
      <c r="B17" s="120"/>
      <c r="C17" s="24" t="s">
        <v>16</v>
      </c>
      <c r="D17" s="10">
        <v>504.5</v>
      </c>
      <c r="E17" s="10">
        <v>1.1687000000000001</v>
      </c>
      <c r="F17" s="10">
        <v>1.1672</v>
      </c>
      <c r="G17" s="10">
        <v>1.1782999999999999</v>
      </c>
      <c r="H17" s="11">
        <f t="shared" si="0"/>
        <v>1.1714</v>
      </c>
      <c r="I17" s="11">
        <f t="shared" si="1"/>
        <v>6.0224579699653417E-3</v>
      </c>
      <c r="J17" s="11">
        <f t="shared" si="2"/>
        <v>0.51412480535814764</v>
      </c>
      <c r="K17" s="8">
        <f t="shared" si="6"/>
        <v>3.4770677301426975E-3</v>
      </c>
      <c r="L17" s="11">
        <f t="shared" si="10"/>
        <v>717.125</v>
      </c>
      <c r="M17" s="11">
        <f t="shared" si="3"/>
        <v>7.1712499999999999E-4</v>
      </c>
      <c r="N17" s="25">
        <f t="shared" si="4"/>
        <v>14.214568880079286</v>
      </c>
    </row>
    <row r="18" spans="1:14" x14ac:dyDescent="0.25">
      <c r="A18" s="123"/>
      <c r="B18" s="120"/>
      <c r="C18" s="24" t="s">
        <v>17</v>
      </c>
      <c r="D18" s="10">
        <v>508.1</v>
      </c>
      <c r="E18" s="10">
        <v>1.2198</v>
      </c>
      <c r="F18" s="10">
        <v>1.1939</v>
      </c>
      <c r="G18" s="10">
        <v>1.2012</v>
      </c>
      <c r="H18" s="11">
        <f t="shared" si="0"/>
        <v>1.2049666666666667</v>
      </c>
      <c r="I18" s="11">
        <f t="shared" si="1"/>
        <v>1.3354524826190317E-2</v>
      </c>
      <c r="J18" s="11">
        <f t="shared" si="2"/>
        <v>1.1082899797662715</v>
      </c>
      <c r="K18" s="8">
        <f t="shared" si="6"/>
        <v>7.7102385033005205E-3</v>
      </c>
      <c r="L18" s="11">
        <f t="shared" si="10"/>
        <v>738.10416666666663</v>
      </c>
      <c r="M18" s="11">
        <f t="shared" si="3"/>
        <v>7.3810416666666664E-4</v>
      </c>
      <c r="N18" s="25">
        <f t="shared" si="4"/>
        <v>14.526749983599029</v>
      </c>
    </row>
    <row r="19" spans="1:14" x14ac:dyDescent="0.25">
      <c r="A19" s="123"/>
      <c r="B19" s="120"/>
      <c r="C19" s="24" t="s">
        <v>18</v>
      </c>
      <c r="D19" s="10">
        <v>504.3</v>
      </c>
      <c r="E19" s="26">
        <v>0.96350000000000002</v>
      </c>
      <c r="F19" s="26">
        <v>0.95799999999999996</v>
      </c>
      <c r="G19" s="26">
        <v>0.98809999999999998</v>
      </c>
      <c r="H19" s="27">
        <f t="shared" si="0"/>
        <v>0.96986666666666677</v>
      </c>
      <c r="I19" s="28">
        <f t="shared" si="1"/>
        <v>1.6028204307823545E-2</v>
      </c>
      <c r="J19" s="28">
        <f t="shared" si="2"/>
        <v>1.6526193608561532</v>
      </c>
      <c r="K19" s="8">
        <f t="shared" si="6"/>
        <v>9.2538880717482428E-3</v>
      </c>
      <c r="L19" s="11">
        <f t="shared" si="10"/>
        <v>591.16666666666674</v>
      </c>
      <c r="M19" s="11">
        <f t="shared" si="3"/>
        <v>5.9116666666666671E-4</v>
      </c>
      <c r="N19" s="25">
        <f t="shared" si="4"/>
        <v>11.722519664221034</v>
      </c>
    </row>
    <row r="20" spans="1:14" x14ac:dyDescent="0.25">
      <c r="A20" s="123"/>
      <c r="B20" s="120"/>
      <c r="C20" s="24" t="s">
        <v>19</v>
      </c>
      <c r="D20" s="10">
        <v>509.7</v>
      </c>
      <c r="E20" s="10">
        <v>1.0351999999999999</v>
      </c>
      <c r="F20" s="10">
        <v>1.0409999999999999</v>
      </c>
      <c r="G20" s="10">
        <v>1.0207999999999999</v>
      </c>
      <c r="H20" s="12">
        <f t="shared" si="0"/>
        <v>1.0323333333333333</v>
      </c>
      <c r="I20" s="11">
        <f t="shared" si="1"/>
        <v>1.0400641005886762E-2</v>
      </c>
      <c r="J20" s="11">
        <f t="shared" si="2"/>
        <v>1.0074886347323309</v>
      </c>
      <c r="K20" s="8">
        <f t="shared" si="6"/>
        <v>6.0048128844933822E-3</v>
      </c>
      <c r="L20" s="11">
        <f t="shared" si="10"/>
        <v>630.20833333333326</v>
      </c>
      <c r="M20" s="11">
        <f t="shared" si="3"/>
        <v>6.3020833333333321E-4</v>
      </c>
      <c r="N20" s="25">
        <f t="shared" si="4"/>
        <v>12.364299261003202</v>
      </c>
    </row>
    <row r="21" spans="1:14" x14ac:dyDescent="0.25">
      <c r="A21" s="123"/>
      <c r="B21" s="120"/>
      <c r="C21" s="24" t="s">
        <v>20</v>
      </c>
      <c r="D21" s="10">
        <v>502.1</v>
      </c>
      <c r="E21" s="26">
        <v>1.1831</v>
      </c>
      <c r="F21" s="26">
        <v>1.1839</v>
      </c>
      <c r="G21" s="26">
        <v>1.2071000000000001</v>
      </c>
      <c r="H21" s="27">
        <f t="shared" si="0"/>
        <v>1.1913666666666667</v>
      </c>
      <c r="I21" s="28">
        <f t="shared" si="1"/>
        <v>1.3631336447074231E-2</v>
      </c>
      <c r="J21" s="28">
        <f t="shared" si="2"/>
        <v>1.1441764175938751</v>
      </c>
      <c r="K21" s="8">
        <f t="shared" si="6"/>
        <v>7.8700557671326637E-3</v>
      </c>
      <c r="L21" s="11">
        <f t="shared" si="10"/>
        <v>729.60416666666663</v>
      </c>
      <c r="M21" s="11">
        <f t="shared" si="3"/>
        <v>7.296041666666666E-4</v>
      </c>
      <c r="N21" s="25">
        <f t="shared" si="4"/>
        <v>14.531052911106682</v>
      </c>
    </row>
    <row r="22" spans="1:14" ht="15.75" thickBot="1" x14ac:dyDescent="0.3">
      <c r="A22" s="123"/>
      <c r="B22" s="121"/>
      <c r="C22" s="29" t="s">
        <v>21</v>
      </c>
      <c r="D22" s="30">
        <v>501.2</v>
      </c>
      <c r="E22" s="30">
        <v>1.0454000000000001</v>
      </c>
      <c r="F22" s="30">
        <v>1.0760000000000001</v>
      </c>
      <c r="G22" s="30">
        <v>1.0669999999999999</v>
      </c>
      <c r="H22" s="31">
        <f t="shared" si="0"/>
        <v>1.0628000000000002</v>
      </c>
      <c r="I22" s="32">
        <f t="shared" si="1"/>
        <v>1.5726410906497353E-2</v>
      </c>
      <c r="J22" s="32">
        <f t="shared" si="2"/>
        <v>1.4797149893204131</v>
      </c>
      <c r="K22" s="16">
        <f t="shared" si="6"/>
        <v>9.0796475702529141E-3</v>
      </c>
      <c r="L22" s="32">
        <f t="shared" si="10"/>
        <v>649.25000000000011</v>
      </c>
      <c r="M22" s="32">
        <f t="shared" si="3"/>
        <v>6.4925000000000009E-4</v>
      </c>
      <c r="N22" s="33">
        <f t="shared" si="4"/>
        <v>12.953910614525142</v>
      </c>
    </row>
    <row r="23" spans="1:14" x14ac:dyDescent="0.25">
      <c r="A23" s="123"/>
      <c r="B23" s="128" t="s">
        <v>23</v>
      </c>
      <c r="C23" s="34" t="s">
        <v>12</v>
      </c>
      <c r="D23" s="35">
        <v>504.6</v>
      </c>
      <c r="E23" s="35">
        <v>1.2259</v>
      </c>
      <c r="F23" s="35">
        <v>1.2349000000000001</v>
      </c>
      <c r="G23" s="35">
        <v>1.2283999999999999</v>
      </c>
      <c r="H23" s="22">
        <f t="shared" si="0"/>
        <v>1.2297333333333331</v>
      </c>
      <c r="I23" s="22">
        <f t="shared" si="1"/>
        <v>4.6457866215888583E-3</v>
      </c>
      <c r="J23" s="36">
        <f t="shared" si="2"/>
        <v>0.37778813468412059</v>
      </c>
      <c r="K23" s="4">
        <f t="shared" si="6"/>
        <v>2.6822461565718897E-3</v>
      </c>
      <c r="L23" s="4">
        <f t="shared" ref="L23:L32" si="11">((H23-0.0446)/0.0015)</f>
        <v>790.08888888888873</v>
      </c>
      <c r="M23" s="4">
        <f t="shared" si="3"/>
        <v>7.900888888888887E-4</v>
      </c>
      <c r="N23" s="37">
        <f t="shared" si="4"/>
        <v>15.657726692209446</v>
      </c>
    </row>
    <row r="24" spans="1:14" x14ac:dyDescent="0.25">
      <c r="A24" s="123"/>
      <c r="B24" s="129"/>
      <c r="C24" s="38" t="s">
        <v>13</v>
      </c>
      <c r="D24" s="39">
        <v>509.5</v>
      </c>
      <c r="E24" s="39">
        <v>1.0382</v>
      </c>
      <c r="F24" s="39">
        <v>1.0351999999999999</v>
      </c>
      <c r="G24" s="39">
        <v>1.0333000000000001</v>
      </c>
      <c r="H24" s="11">
        <f t="shared" si="0"/>
        <v>1.0355666666666667</v>
      </c>
      <c r="I24" s="11">
        <f t="shared" si="1"/>
        <v>2.4704925284916687E-3</v>
      </c>
      <c r="J24" s="40">
        <f t="shared" si="2"/>
        <v>0.23856431536598338</v>
      </c>
      <c r="K24" s="8">
        <f t="shared" si="6"/>
        <v>1.4263395263556242E-3</v>
      </c>
      <c r="L24" s="8">
        <f t="shared" si="11"/>
        <v>660.6444444444445</v>
      </c>
      <c r="M24" s="8">
        <f t="shared" si="3"/>
        <v>6.6064444444444452E-4</v>
      </c>
      <c r="N24" s="41">
        <f t="shared" si="4"/>
        <v>12.966524915494496</v>
      </c>
    </row>
    <row r="25" spans="1:14" x14ac:dyDescent="0.25">
      <c r="A25" s="123"/>
      <c r="B25" s="129"/>
      <c r="C25" s="38" t="s">
        <v>14</v>
      </c>
      <c r="D25" s="39">
        <v>504.9</v>
      </c>
      <c r="E25" s="39">
        <v>1.1274999999999999</v>
      </c>
      <c r="F25" s="39">
        <v>1.1294999999999999</v>
      </c>
      <c r="G25" s="39">
        <v>1.1564000000000001</v>
      </c>
      <c r="H25" s="11">
        <f t="shared" si="0"/>
        <v>1.1377999999999999</v>
      </c>
      <c r="I25" s="11">
        <f t="shared" si="1"/>
        <v>1.6139082997494086E-2</v>
      </c>
      <c r="J25" s="40">
        <f t="shared" si="2"/>
        <v>1.4184463875456221</v>
      </c>
      <c r="K25" s="8">
        <f t="shared" si="6"/>
        <v>9.3179039130769237E-3</v>
      </c>
      <c r="L25" s="8">
        <f t="shared" si="11"/>
        <v>728.8</v>
      </c>
      <c r="M25" s="8">
        <f t="shared" si="3"/>
        <v>7.2879999999999993E-4</v>
      </c>
      <c r="N25" s="41">
        <f t="shared" si="4"/>
        <v>14.434541493365023</v>
      </c>
    </row>
    <row r="26" spans="1:14" x14ac:dyDescent="0.25">
      <c r="A26" s="123"/>
      <c r="B26" s="129"/>
      <c r="C26" s="38" t="s">
        <v>15</v>
      </c>
      <c r="D26" s="39">
        <v>507</v>
      </c>
      <c r="E26" s="39">
        <v>1.1617999999999999</v>
      </c>
      <c r="F26" s="39">
        <v>1.1752</v>
      </c>
      <c r="G26" s="39">
        <v>1.1605000000000001</v>
      </c>
      <c r="H26" s="11">
        <f t="shared" si="0"/>
        <v>1.1658333333333333</v>
      </c>
      <c r="I26" s="11">
        <f t="shared" si="1"/>
        <v>8.1377720128628147E-3</v>
      </c>
      <c r="J26" s="40">
        <f t="shared" si="2"/>
        <v>0.69802190246142803</v>
      </c>
      <c r="K26" s="8">
        <f t="shared" si="6"/>
        <v>4.6983448622301494E-3</v>
      </c>
      <c r="L26" s="8">
        <f t="shared" si="11"/>
        <v>747.48888888888882</v>
      </c>
      <c r="M26" s="8">
        <f t="shared" si="3"/>
        <v>7.4748888888888886E-4</v>
      </c>
      <c r="N26" s="41">
        <f t="shared" si="4"/>
        <v>14.743370589524435</v>
      </c>
    </row>
    <row r="27" spans="1:14" x14ac:dyDescent="0.25">
      <c r="A27" s="123"/>
      <c r="B27" s="129"/>
      <c r="C27" s="38" t="s">
        <v>16</v>
      </c>
      <c r="D27" s="39">
        <v>502.6</v>
      </c>
      <c r="E27" s="39">
        <v>1.1321000000000001</v>
      </c>
      <c r="F27" s="39">
        <v>1.1347</v>
      </c>
      <c r="G27" s="39">
        <v>1.1373</v>
      </c>
      <c r="H27" s="11">
        <f t="shared" si="0"/>
        <v>1.1346999999999998</v>
      </c>
      <c r="I27" s="11">
        <f t="shared" si="1"/>
        <v>2.5999999999999357E-3</v>
      </c>
      <c r="J27" s="40">
        <f t="shared" si="2"/>
        <v>0.22913545430509705</v>
      </c>
      <c r="K27" s="8">
        <f t="shared" si="6"/>
        <v>1.5011106998929899E-3</v>
      </c>
      <c r="L27" s="8">
        <f t="shared" si="11"/>
        <v>726.73333333333323</v>
      </c>
      <c r="M27" s="8">
        <f t="shared" si="3"/>
        <v>7.2673333333333318E-4</v>
      </c>
      <c r="N27" s="41">
        <f t="shared" si="4"/>
        <v>14.459477384268466</v>
      </c>
    </row>
    <row r="28" spans="1:14" x14ac:dyDescent="0.25">
      <c r="A28" s="123"/>
      <c r="B28" s="129"/>
      <c r="C28" s="42" t="s">
        <v>17</v>
      </c>
      <c r="D28" s="39">
        <v>506.4</v>
      </c>
      <c r="E28" s="39">
        <v>1.1604000000000001</v>
      </c>
      <c r="F28" s="43">
        <v>1.1606000000000001</v>
      </c>
      <c r="G28" s="43">
        <v>1.1691</v>
      </c>
      <c r="H28" s="11">
        <f t="shared" si="0"/>
        <v>1.1633666666666667</v>
      </c>
      <c r="I28" s="11">
        <f t="shared" si="1"/>
        <v>4.9662192192182772E-3</v>
      </c>
      <c r="J28" s="40">
        <f t="shared" si="2"/>
        <v>0.42688340327368363</v>
      </c>
      <c r="K28" s="8">
        <f t="shared" si="6"/>
        <v>2.8672480030703658E-3</v>
      </c>
      <c r="L28" s="8">
        <f t="shared" si="11"/>
        <v>745.84444444444443</v>
      </c>
      <c r="M28" s="8">
        <f t="shared" si="3"/>
        <v>7.4584444444444442E-4</v>
      </c>
      <c r="N28" s="41">
        <f t="shared" si="4"/>
        <v>14.728365806564858</v>
      </c>
    </row>
    <row r="29" spans="1:14" x14ac:dyDescent="0.25">
      <c r="A29" s="123"/>
      <c r="B29" s="129"/>
      <c r="C29" s="42" t="s">
        <v>18</v>
      </c>
      <c r="D29" s="39">
        <v>501</v>
      </c>
      <c r="E29" s="39">
        <v>1.1628000000000001</v>
      </c>
      <c r="F29" s="39">
        <v>1.1685000000000001</v>
      </c>
      <c r="G29" s="39">
        <v>1.1654</v>
      </c>
      <c r="H29" s="11">
        <f t="shared" si="0"/>
        <v>1.1655666666666666</v>
      </c>
      <c r="I29" s="11">
        <f t="shared" si="1"/>
        <v>2.8536526301099537E-3</v>
      </c>
      <c r="J29" s="40">
        <f t="shared" si="2"/>
        <v>0.24482963623787746</v>
      </c>
      <c r="K29" s="8">
        <f t="shared" si="6"/>
        <v>1.6475571141676654E-3</v>
      </c>
      <c r="L29" s="8">
        <f t="shared" si="11"/>
        <v>747.31111111111113</v>
      </c>
      <c r="M29" s="8">
        <f t="shared" si="3"/>
        <v>7.4731111111111116E-4</v>
      </c>
      <c r="N29" s="41">
        <f t="shared" si="4"/>
        <v>14.916389443335552</v>
      </c>
    </row>
    <row r="30" spans="1:14" x14ac:dyDescent="0.25">
      <c r="A30" s="123"/>
      <c r="B30" s="129"/>
      <c r="C30" s="38" t="s">
        <v>19</v>
      </c>
      <c r="D30" s="39">
        <v>517.5</v>
      </c>
      <c r="E30" s="39">
        <v>1.1641999999999999</v>
      </c>
      <c r="F30" s="39">
        <v>1.1600999999999999</v>
      </c>
      <c r="G30" s="39">
        <v>1.1634</v>
      </c>
      <c r="H30" s="11">
        <f t="shared" si="0"/>
        <v>1.1625666666666667</v>
      </c>
      <c r="I30" s="11">
        <f t="shared" si="1"/>
        <v>2.1733231083604179E-3</v>
      </c>
      <c r="J30" s="40">
        <f t="shared" si="2"/>
        <v>0.18694180477338226</v>
      </c>
      <c r="K30" s="8">
        <f t="shared" si="6"/>
        <v>1.2547686816479216E-3</v>
      </c>
      <c r="L30" s="8">
        <f t="shared" si="11"/>
        <v>745.31111111111113</v>
      </c>
      <c r="M30" s="8">
        <f t="shared" si="3"/>
        <v>7.4531111111111111E-4</v>
      </c>
      <c r="N30" s="41">
        <f t="shared" si="4"/>
        <v>14.402147074610843</v>
      </c>
    </row>
    <row r="31" spans="1:14" x14ac:dyDescent="0.25">
      <c r="A31" s="123"/>
      <c r="B31" s="129"/>
      <c r="C31" s="42" t="s">
        <v>20</v>
      </c>
      <c r="D31" s="39">
        <v>502.4</v>
      </c>
      <c r="E31" s="43">
        <v>1.1959</v>
      </c>
      <c r="F31" s="43">
        <v>1.1961999999999999</v>
      </c>
      <c r="G31" s="43">
        <v>1.1948000000000001</v>
      </c>
      <c r="H31" s="11">
        <f t="shared" si="0"/>
        <v>1.1956333333333333</v>
      </c>
      <c r="I31" s="11">
        <f t="shared" si="1"/>
        <v>7.3711147958311826E-4</v>
      </c>
      <c r="J31" s="40">
        <f t="shared" si="2"/>
        <v>6.1650295206148897E-2</v>
      </c>
      <c r="K31" s="8">
        <f t="shared" si="6"/>
        <v>4.2557151116007669E-4</v>
      </c>
      <c r="L31" s="8">
        <f t="shared" si="11"/>
        <v>767.3555555555555</v>
      </c>
      <c r="M31" s="8">
        <f t="shared" si="3"/>
        <v>7.673555555555555E-4</v>
      </c>
      <c r="N31" s="41">
        <f t="shared" si="4"/>
        <v>15.273796886058031</v>
      </c>
    </row>
    <row r="32" spans="1:14" ht="15.75" thickBot="1" x14ac:dyDescent="0.3">
      <c r="A32" s="123"/>
      <c r="B32" s="130"/>
      <c r="C32" s="44" t="s">
        <v>21</v>
      </c>
      <c r="D32" s="45">
        <v>514.1</v>
      </c>
      <c r="E32" s="45">
        <v>1.1854</v>
      </c>
      <c r="F32" s="45">
        <v>1.1813</v>
      </c>
      <c r="G32" s="45">
        <v>1.1890000000000001</v>
      </c>
      <c r="H32" s="32">
        <f t="shared" si="0"/>
        <v>1.1852333333333334</v>
      </c>
      <c r="I32" s="32">
        <f t="shared" si="1"/>
        <v>3.8527046776691155E-3</v>
      </c>
      <c r="J32" s="46">
        <f t="shared" si="2"/>
        <v>0.32505875166654513</v>
      </c>
      <c r="K32" s="16">
        <f t="shared" si="6"/>
        <v>2.2243600827603943E-3</v>
      </c>
      <c r="L32" s="16">
        <f t="shared" si="11"/>
        <v>760.42222222222222</v>
      </c>
      <c r="M32" s="16">
        <f t="shared" si="3"/>
        <v>7.6042222222222225E-4</v>
      </c>
      <c r="N32" s="47">
        <f t="shared" si="4"/>
        <v>14.791328967559274</v>
      </c>
    </row>
    <row r="33" spans="1:14" ht="15.75" thickBot="1" x14ac:dyDescent="0.3">
      <c r="A33" s="123"/>
      <c r="B33" s="48"/>
      <c r="C33" s="49"/>
      <c r="D33" s="131" t="s">
        <v>24</v>
      </c>
      <c r="E33" s="131"/>
      <c r="F33" s="131"/>
      <c r="G33" s="131"/>
      <c r="H33" s="131"/>
      <c r="I33" s="131"/>
      <c r="J33" s="131"/>
      <c r="K33" s="131"/>
      <c r="L33" s="131"/>
      <c r="M33" s="131"/>
      <c r="N33" s="131"/>
    </row>
    <row r="34" spans="1:14" ht="15" customHeight="1" x14ac:dyDescent="0.25">
      <c r="A34" s="146" t="s">
        <v>25</v>
      </c>
      <c r="B34" s="124" t="s">
        <v>1</v>
      </c>
      <c r="C34" s="125"/>
      <c r="D34" s="125" t="s">
        <v>2</v>
      </c>
      <c r="E34" s="125" t="s">
        <v>3</v>
      </c>
      <c r="F34" s="125"/>
      <c r="G34" s="125"/>
      <c r="H34" s="125"/>
      <c r="I34" s="134" t="s">
        <v>4</v>
      </c>
      <c r="J34" s="125" t="s">
        <v>5</v>
      </c>
      <c r="K34" s="132" t="s">
        <v>6</v>
      </c>
      <c r="L34" s="134" t="s">
        <v>7</v>
      </c>
      <c r="M34" s="136" t="s">
        <v>8</v>
      </c>
      <c r="N34" s="138" t="s">
        <v>9</v>
      </c>
    </row>
    <row r="35" spans="1:14" ht="15.75" thickBot="1" x14ac:dyDescent="0.3">
      <c r="A35" s="146"/>
      <c r="B35" s="126"/>
      <c r="C35" s="127"/>
      <c r="D35" s="127"/>
      <c r="E35" s="1">
        <v>1</v>
      </c>
      <c r="F35" s="1">
        <v>2</v>
      </c>
      <c r="G35" s="1">
        <v>3</v>
      </c>
      <c r="H35" s="1" t="s">
        <v>10</v>
      </c>
      <c r="I35" s="135"/>
      <c r="J35" s="127"/>
      <c r="K35" s="133"/>
      <c r="L35" s="135"/>
      <c r="M35" s="137"/>
      <c r="N35" s="139"/>
    </row>
    <row r="36" spans="1:14" x14ac:dyDescent="0.25">
      <c r="A36" s="146"/>
      <c r="B36" s="150" t="s">
        <v>11</v>
      </c>
      <c r="C36" s="2" t="s">
        <v>12</v>
      </c>
      <c r="D36" s="35">
        <v>510.5</v>
      </c>
      <c r="E36" s="50">
        <v>0.29039999999999999</v>
      </c>
      <c r="F36" s="50">
        <v>0.29270000000000002</v>
      </c>
      <c r="G36" s="50">
        <v>0.29480000000000001</v>
      </c>
      <c r="H36" s="22">
        <f t="shared" ref="H36:H65" si="12">+AVERAGE(E36:G36)</f>
        <v>0.2926333333333333</v>
      </c>
      <c r="I36" s="22">
        <f t="shared" ref="I36:I65" si="13">+STDEV(E36:G36)</f>
        <v>2.2007574453658829E-3</v>
      </c>
      <c r="J36" s="36">
        <f t="shared" ref="J36:J65" si="14">+(I36*100)/H36</f>
        <v>0.75205289168443434</v>
      </c>
      <c r="K36" s="22">
        <f>I36/SQRT(3)</f>
        <v>1.2706079035030658E-3</v>
      </c>
      <c r="L36" s="4">
        <f t="shared" ref="L36:L45" si="15">((H36-0.0446)/0.0015)*10</f>
        <v>1653.5555555555552</v>
      </c>
      <c r="M36" s="4">
        <f t="shared" ref="M36:M65" si="16">(L36/1000000)</f>
        <v>1.6535555555555552E-3</v>
      </c>
      <c r="N36" s="37">
        <f t="shared" ref="N36:N65" si="17">(M36*10000/D36)*1000</f>
        <v>32.390902165632816</v>
      </c>
    </row>
    <row r="37" spans="1:14" x14ac:dyDescent="0.25">
      <c r="A37" s="146"/>
      <c r="B37" s="151"/>
      <c r="C37" s="6" t="s">
        <v>13</v>
      </c>
      <c r="D37" s="39">
        <v>501.9</v>
      </c>
      <c r="E37" s="51">
        <v>0.31069999999999998</v>
      </c>
      <c r="F37" s="52">
        <v>0.31290000000000001</v>
      </c>
      <c r="G37" s="52">
        <v>0.31319999999999998</v>
      </c>
      <c r="H37" s="11">
        <f t="shared" si="12"/>
        <v>0.31226666666666664</v>
      </c>
      <c r="I37" s="11">
        <f t="shared" si="13"/>
        <v>1.3650396819628935E-3</v>
      </c>
      <c r="J37" s="40">
        <f t="shared" si="14"/>
        <v>0.4371390954193724</v>
      </c>
      <c r="K37" s="11">
        <f t="shared" ref="K37:K65" si="18">I37/SQRT(3)</f>
        <v>7.8810602783579769E-4</v>
      </c>
      <c r="L37" s="8">
        <f t="shared" si="15"/>
        <v>1784.4444444444439</v>
      </c>
      <c r="M37" s="8">
        <f t="shared" si="16"/>
        <v>1.784444444444444E-3</v>
      </c>
      <c r="N37" s="41">
        <f t="shared" si="17"/>
        <v>35.553784507759403</v>
      </c>
    </row>
    <row r="38" spans="1:14" x14ac:dyDescent="0.25">
      <c r="A38" s="146"/>
      <c r="B38" s="151"/>
      <c r="C38" s="6" t="s">
        <v>14</v>
      </c>
      <c r="D38" s="39">
        <v>510.6</v>
      </c>
      <c r="E38" s="53">
        <v>0.24110000000000001</v>
      </c>
      <c r="F38" s="52">
        <v>0.24679999999999999</v>
      </c>
      <c r="G38" s="52">
        <v>0.24940000000000001</v>
      </c>
      <c r="H38" s="11">
        <f t="shared" si="12"/>
        <v>0.24576666666666669</v>
      </c>
      <c r="I38" s="11">
        <f t="shared" si="13"/>
        <v>4.2453896562427958E-3</v>
      </c>
      <c r="J38" s="40">
        <f t="shared" si="14"/>
        <v>1.7274066145026972</v>
      </c>
      <c r="K38" s="11">
        <f t="shared" si="18"/>
        <v>2.4510768608466309E-3</v>
      </c>
      <c r="L38" s="8">
        <f t="shared" si="15"/>
        <v>1341.1111111111111</v>
      </c>
      <c r="M38" s="8">
        <f t="shared" si="16"/>
        <v>1.3411111111111111E-3</v>
      </c>
      <c r="N38" s="41">
        <f t="shared" si="17"/>
        <v>26.265395830613222</v>
      </c>
    </row>
    <row r="39" spans="1:14" x14ac:dyDescent="0.25">
      <c r="A39" s="146"/>
      <c r="B39" s="151"/>
      <c r="C39" s="6" t="s">
        <v>15</v>
      </c>
      <c r="D39" s="39">
        <v>500.1</v>
      </c>
      <c r="E39" s="52">
        <v>0.16400000000000001</v>
      </c>
      <c r="F39" s="52">
        <v>0.16220000000000001</v>
      </c>
      <c r="G39" s="52">
        <v>0.16889999999999999</v>
      </c>
      <c r="H39" s="11">
        <f t="shared" si="12"/>
        <v>0.16503333333333334</v>
      </c>
      <c r="I39" s="11">
        <f t="shared" si="13"/>
        <v>3.467467856135551E-3</v>
      </c>
      <c r="J39" s="40">
        <f t="shared" si="14"/>
        <v>2.1010712115545651</v>
      </c>
      <c r="K39" s="11">
        <f t="shared" si="18"/>
        <v>2.0019435001462351E-3</v>
      </c>
      <c r="L39" s="8">
        <f t="shared" si="15"/>
        <v>802.88888888888891</v>
      </c>
      <c r="M39" s="8">
        <f t="shared" si="16"/>
        <v>8.028888888888889E-4</v>
      </c>
      <c r="N39" s="41">
        <f t="shared" si="17"/>
        <v>16.054566864404897</v>
      </c>
    </row>
    <row r="40" spans="1:14" x14ac:dyDescent="0.25">
      <c r="A40" s="146"/>
      <c r="B40" s="151"/>
      <c r="C40" s="6" t="s">
        <v>16</v>
      </c>
      <c r="D40" s="39">
        <v>505.8</v>
      </c>
      <c r="E40" s="51">
        <v>0.26450000000000001</v>
      </c>
      <c r="F40" s="52">
        <v>0.26840000000000003</v>
      </c>
      <c r="G40" s="52">
        <v>0.26200000000000001</v>
      </c>
      <c r="H40" s="11">
        <f t="shared" si="12"/>
        <v>0.26496666666666668</v>
      </c>
      <c r="I40" s="11">
        <f t="shared" si="13"/>
        <v>3.225419869309016E-3</v>
      </c>
      <c r="J40" s="40">
        <f t="shared" si="14"/>
        <v>1.2172926919017546</v>
      </c>
      <c r="K40" s="11">
        <f t="shared" si="18"/>
        <v>1.8621970297951281E-3</v>
      </c>
      <c r="L40" s="8">
        <f t="shared" si="15"/>
        <v>1469.1111111111113</v>
      </c>
      <c r="M40" s="8">
        <f t="shared" si="16"/>
        <v>1.4691111111111114E-3</v>
      </c>
      <c r="N40" s="41">
        <f t="shared" si="17"/>
        <v>29.045296779579111</v>
      </c>
    </row>
    <row r="41" spans="1:14" x14ac:dyDescent="0.25">
      <c r="A41" s="146"/>
      <c r="B41" s="151"/>
      <c r="C41" s="6" t="s">
        <v>17</v>
      </c>
      <c r="D41" s="39">
        <v>506.2</v>
      </c>
      <c r="E41" s="53">
        <v>0.2291</v>
      </c>
      <c r="F41" s="51">
        <v>0.23419999999999999</v>
      </c>
      <c r="G41" s="52">
        <v>0.2276</v>
      </c>
      <c r="H41" s="11">
        <f t="shared" si="12"/>
        <v>0.23029999999999998</v>
      </c>
      <c r="I41" s="11">
        <f t="shared" si="13"/>
        <v>3.4597687784012356E-3</v>
      </c>
      <c r="J41" s="40">
        <f t="shared" si="14"/>
        <v>1.5022877891451305</v>
      </c>
      <c r="K41" s="11">
        <f t="shared" si="18"/>
        <v>1.9974984355438162E-3</v>
      </c>
      <c r="L41" s="8">
        <f t="shared" si="15"/>
        <v>1237.9999999999998</v>
      </c>
      <c r="M41" s="8">
        <f t="shared" si="16"/>
        <v>1.2379999999999997E-3</v>
      </c>
      <c r="N41" s="41">
        <f t="shared" si="17"/>
        <v>24.456736467799285</v>
      </c>
    </row>
    <row r="42" spans="1:14" x14ac:dyDescent="0.25">
      <c r="A42" s="146"/>
      <c r="B42" s="151"/>
      <c r="C42" s="6" t="s">
        <v>18</v>
      </c>
      <c r="D42" s="39">
        <v>512.79999999999995</v>
      </c>
      <c r="E42" s="51">
        <v>0.24560000000000001</v>
      </c>
      <c r="F42" s="51">
        <v>0.24590000000000001</v>
      </c>
      <c r="G42" s="51">
        <v>0.24660000000000001</v>
      </c>
      <c r="H42" s="11">
        <f t="shared" si="12"/>
        <v>0.24603333333333335</v>
      </c>
      <c r="I42" s="11">
        <f t="shared" si="13"/>
        <v>5.1316014394468964E-4</v>
      </c>
      <c r="J42" s="40">
        <f t="shared" si="14"/>
        <v>0.20857342254898642</v>
      </c>
      <c r="K42" s="11">
        <f t="shared" si="18"/>
        <v>2.9627314724385367E-4</v>
      </c>
      <c r="L42" s="8">
        <f t="shared" si="15"/>
        <v>1342.8888888888889</v>
      </c>
      <c r="M42" s="8">
        <f t="shared" si="16"/>
        <v>1.3428888888888889E-3</v>
      </c>
      <c r="N42" s="41">
        <f t="shared" si="17"/>
        <v>26.187380828566479</v>
      </c>
    </row>
    <row r="43" spans="1:14" x14ac:dyDescent="0.25">
      <c r="A43" s="146"/>
      <c r="B43" s="151"/>
      <c r="C43" s="6" t="s">
        <v>19</v>
      </c>
      <c r="D43" s="39">
        <v>516</v>
      </c>
      <c r="E43" s="53">
        <v>0.28189999999999998</v>
      </c>
      <c r="F43" s="53">
        <v>0.28770000000000001</v>
      </c>
      <c r="G43" s="51">
        <v>0.28570000000000001</v>
      </c>
      <c r="H43" s="11">
        <f t="shared" si="12"/>
        <v>0.28509999999999996</v>
      </c>
      <c r="I43" s="11">
        <f t="shared" si="13"/>
        <v>2.9461839725312619E-3</v>
      </c>
      <c r="J43" s="40">
        <f t="shared" si="14"/>
        <v>1.0333861706528455</v>
      </c>
      <c r="K43" s="11">
        <f t="shared" si="18"/>
        <v>1.7009801096230851E-3</v>
      </c>
      <c r="L43" s="8">
        <f t="shared" si="15"/>
        <v>1603.333333333333</v>
      </c>
      <c r="M43" s="8">
        <f t="shared" si="16"/>
        <v>1.6033333333333331E-3</v>
      </c>
      <c r="N43" s="41">
        <f t="shared" si="17"/>
        <v>31.072351421188628</v>
      </c>
    </row>
    <row r="44" spans="1:14" x14ac:dyDescent="0.25">
      <c r="A44" s="146"/>
      <c r="B44" s="151"/>
      <c r="C44" s="6" t="s">
        <v>20</v>
      </c>
      <c r="D44" s="39">
        <v>503.6</v>
      </c>
      <c r="E44" s="51">
        <v>0.29749999999999999</v>
      </c>
      <c r="F44" s="51">
        <v>0.29899999999999999</v>
      </c>
      <c r="G44" s="51">
        <v>0.2898</v>
      </c>
      <c r="H44" s="11">
        <f t="shared" si="12"/>
        <v>0.29543333333333338</v>
      </c>
      <c r="I44" s="11">
        <f t="shared" si="13"/>
        <v>4.9359227438578544E-3</v>
      </c>
      <c r="J44" s="40">
        <f t="shared" si="14"/>
        <v>1.6707399561743836</v>
      </c>
      <c r="K44" s="11">
        <f t="shared" si="18"/>
        <v>2.8497563248655287E-3</v>
      </c>
      <c r="L44" s="8">
        <f t="shared" si="15"/>
        <v>1672.2222222222222</v>
      </c>
      <c r="M44" s="8">
        <f t="shared" si="16"/>
        <v>1.6722222222222221E-3</v>
      </c>
      <c r="N44" s="41">
        <f t="shared" si="17"/>
        <v>33.205365810608058</v>
      </c>
    </row>
    <row r="45" spans="1:14" ht="15.75" thickBot="1" x14ac:dyDescent="0.3">
      <c r="A45" s="146"/>
      <c r="B45" s="152"/>
      <c r="C45" s="14" t="s">
        <v>21</v>
      </c>
      <c r="D45" s="45">
        <v>503.6</v>
      </c>
      <c r="E45" s="54">
        <v>0.22889999999999999</v>
      </c>
      <c r="F45" s="54">
        <v>0.23119999999999999</v>
      </c>
      <c r="G45" s="54">
        <v>0.22439999999999999</v>
      </c>
      <c r="H45" s="32">
        <f t="shared" si="12"/>
        <v>0.22816666666666663</v>
      </c>
      <c r="I45" s="32">
        <f t="shared" si="13"/>
        <v>3.4588051886935375E-3</v>
      </c>
      <c r="J45" s="46">
        <f t="shared" si="14"/>
        <v>1.5159116970168902</v>
      </c>
      <c r="K45" s="32">
        <f t="shared" si="18"/>
        <v>1.9969421067666882E-3</v>
      </c>
      <c r="L45" s="16">
        <f t="shared" si="15"/>
        <v>1223.7777777777776</v>
      </c>
      <c r="M45" s="16">
        <f t="shared" si="16"/>
        <v>1.2237777777777776E-3</v>
      </c>
      <c r="N45" s="47">
        <f t="shared" si="17"/>
        <v>24.300591298208452</v>
      </c>
    </row>
    <row r="46" spans="1:14" x14ac:dyDescent="0.25">
      <c r="A46" s="146"/>
      <c r="B46" s="143" t="s">
        <v>22</v>
      </c>
      <c r="C46" s="18" t="s">
        <v>12</v>
      </c>
      <c r="D46" s="35">
        <v>501.6</v>
      </c>
      <c r="E46" s="55">
        <v>1.1422000000000001</v>
      </c>
      <c r="F46" s="55">
        <v>1.1388</v>
      </c>
      <c r="G46" s="55">
        <v>1.1479999999999999</v>
      </c>
      <c r="H46" s="22">
        <f t="shared" si="12"/>
        <v>1.143</v>
      </c>
      <c r="I46" s="22">
        <f t="shared" si="13"/>
        <v>4.6518813398451295E-3</v>
      </c>
      <c r="J46" s="36">
        <f t="shared" si="14"/>
        <v>0.40698874364349341</v>
      </c>
      <c r="K46" s="22">
        <f t="shared" si="18"/>
        <v>2.6857649437977828E-3</v>
      </c>
      <c r="L46" s="36">
        <f t="shared" ref="L46:L55" si="19">(H46-0.0446)/0.0015</f>
        <v>732.26666666666665</v>
      </c>
      <c r="M46" s="56">
        <f t="shared" si="16"/>
        <v>7.3226666666666661E-4</v>
      </c>
      <c r="N46" s="57">
        <f t="shared" si="17"/>
        <v>14.598617756512491</v>
      </c>
    </row>
    <row r="47" spans="1:14" x14ac:dyDescent="0.25">
      <c r="A47" s="146"/>
      <c r="B47" s="144"/>
      <c r="C47" s="24" t="s">
        <v>13</v>
      </c>
      <c r="D47" s="39">
        <v>505.7</v>
      </c>
      <c r="E47" s="52">
        <v>0.65500000000000003</v>
      </c>
      <c r="F47" s="52">
        <v>0.66149999999999998</v>
      </c>
      <c r="G47" s="52">
        <v>0.66259999999999997</v>
      </c>
      <c r="H47" s="11">
        <f t="shared" si="12"/>
        <v>0.65969999999999995</v>
      </c>
      <c r="I47" s="11">
        <f t="shared" si="13"/>
        <v>4.1073105555825377E-3</v>
      </c>
      <c r="J47" s="40">
        <f t="shared" si="14"/>
        <v>0.6226027824136029</v>
      </c>
      <c r="K47" s="11">
        <f t="shared" si="18"/>
        <v>2.3713568549109695E-3</v>
      </c>
      <c r="L47" s="40">
        <f t="shared" si="19"/>
        <v>410.06666666666666</v>
      </c>
      <c r="M47" s="58">
        <f t="shared" si="16"/>
        <v>4.1006666666666664E-4</v>
      </c>
      <c r="N47" s="59">
        <f t="shared" si="17"/>
        <v>8.1088919649330951</v>
      </c>
    </row>
    <row r="48" spans="1:14" x14ac:dyDescent="0.25">
      <c r="A48" s="146"/>
      <c r="B48" s="144"/>
      <c r="C48" s="24" t="s">
        <v>14</v>
      </c>
      <c r="D48" s="39">
        <v>515.70000000000005</v>
      </c>
      <c r="E48" s="51">
        <v>1.2285999999999999</v>
      </c>
      <c r="F48" s="51">
        <v>1.2116</v>
      </c>
      <c r="G48" s="51">
        <v>1.2131000000000001</v>
      </c>
      <c r="H48" s="11">
        <f t="shared" si="12"/>
        <v>1.2177666666666667</v>
      </c>
      <c r="I48" s="11">
        <f t="shared" si="13"/>
        <v>9.4118719356635974E-3</v>
      </c>
      <c r="J48" s="40">
        <f t="shared" si="14"/>
        <v>0.77287974726933983</v>
      </c>
      <c r="K48" s="11">
        <f t="shared" si="18"/>
        <v>5.4339467956336625E-3</v>
      </c>
      <c r="L48" s="40">
        <f t="shared" si="19"/>
        <v>782.11111111111109</v>
      </c>
      <c r="M48" s="58">
        <f t="shared" si="16"/>
        <v>7.8211111111111114E-4</v>
      </c>
      <c r="N48" s="59">
        <f t="shared" si="17"/>
        <v>15.166009523193932</v>
      </c>
    </row>
    <row r="49" spans="1:14" x14ac:dyDescent="0.25">
      <c r="A49" s="146"/>
      <c r="B49" s="144"/>
      <c r="C49" s="24" t="s">
        <v>15</v>
      </c>
      <c r="D49" s="39">
        <v>500.6</v>
      </c>
      <c r="E49" s="52">
        <v>1.1214</v>
      </c>
      <c r="F49" s="52">
        <v>1.1188</v>
      </c>
      <c r="G49" s="52">
        <v>1.1344000000000001</v>
      </c>
      <c r="H49" s="11">
        <f t="shared" si="12"/>
        <v>1.1248666666666667</v>
      </c>
      <c r="I49" s="11">
        <f t="shared" si="13"/>
        <v>8.3578306595272749E-3</v>
      </c>
      <c r="J49" s="40">
        <f t="shared" si="14"/>
        <v>0.74300634085763717</v>
      </c>
      <c r="K49" s="11">
        <f t="shared" si="18"/>
        <v>4.8253957811193798E-3</v>
      </c>
      <c r="L49" s="40">
        <f t="shared" si="19"/>
        <v>720.17777777777781</v>
      </c>
      <c r="M49" s="58">
        <f t="shared" si="16"/>
        <v>7.2017777777777785E-4</v>
      </c>
      <c r="N49" s="59">
        <f t="shared" si="17"/>
        <v>14.386292005149377</v>
      </c>
    </row>
    <row r="50" spans="1:14" x14ac:dyDescent="0.25">
      <c r="A50" s="146"/>
      <c r="B50" s="144"/>
      <c r="C50" s="24" t="s">
        <v>16</v>
      </c>
      <c r="D50" s="39">
        <v>514.5</v>
      </c>
      <c r="E50" s="52">
        <v>0.57809999999999995</v>
      </c>
      <c r="F50" s="52">
        <v>0.58160000000000001</v>
      </c>
      <c r="G50" s="52">
        <v>0.57899999999999996</v>
      </c>
      <c r="H50" s="11">
        <f t="shared" si="12"/>
        <v>0.57956666666666667</v>
      </c>
      <c r="I50" s="11">
        <f t="shared" si="13"/>
        <v>1.8175074506954422E-3</v>
      </c>
      <c r="J50" s="40">
        <f t="shared" si="14"/>
        <v>0.31359765066350298</v>
      </c>
      <c r="K50" s="11">
        <f t="shared" si="18"/>
        <v>1.0493384159131641E-3</v>
      </c>
      <c r="L50" s="40">
        <f t="shared" si="19"/>
        <v>356.64444444444445</v>
      </c>
      <c r="M50" s="58">
        <f t="shared" si="16"/>
        <v>3.5664444444444445E-4</v>
      </c>
      <c r="N50" s="59">
        <f t="shared" si="17"/>
        <v>6.9318648094158295</v>
      </c>
    </row>
    <row r="51" spans="1:14" x14ac:dyDescent="0.25">
      <c r="A51" s="146"/>
      <c r="B51" s="144"/>
      <c r="C51" s="24" t="s">
        <v>17</v>
      </c>
      <c r="D51" s="39">
        <v>513.1</v>
      </c>
      <c r="E51" s="52">
        <v>0.98440000000000005</v>
      </c>
      <c r="F51" s="52">
        <v>0.97940000000000005</v>
      </c>
      <c r="G51" s="52">
        <v>0.98839999999999995</v>
      </c>
      <c r="H51" s="11">
        <f t="shared" si="12"/>
        <v>0.98406666666666665</v>
      </c>
      <c r="I51" s="11">
        <f t="shared" si="13"/>
        <v>4.5092497528228448E-3</v>
      </c>
      <c r="J51" s="40">
        <f t="shared" si="14"/>
        <v>0.45822604357660507</v>
      </c>
      <c r="K51" s="11">
        <f t="shared" si="18"/>
        <v>2.6034165586355231E-3</v>
      </c>
      <c r="L51" s="40">
        <f t="shared" si="19"/>
        <v>626.31111111111113</v>
      </c>
      <c r="M51" s="58">
        <f t="shared" si="16"/>
        <v>6.2631111111111114E-4</v>
      </c>
      <c r="N51" s="59">
        <f t="shared" si="17"/>
        <v>12.206414170943503</v>
      </c>
    </row>
    <row r="52" spans="1:14" x14ac:dyDescent="0.25">
      <c r="A52" s="146"/>
      <c r="B52" s="144"/>
      <c r="C52" s="24" t="s">
        <v>18</v>
      </c>
      <c r="D52" s="39">
        <v>499.8</v>
      </c>
      <c r="E52" s="52">
        <v>1.0630999999999999</v>
      </c>
      <c r="F52" s="52">
        <v>1.0619000000000001</v>
      </c>
      <c r="G52" s="52">
        <v>1.0690999999999999</v>
      </c>
      <c r="H52" s="11">
        <f t="shared" si="12"/>
        <v>1.0647</v>
      </c>
      <c r="I52" s="11">
        <f t="shared" si="13"/>
        <v>3.8574603043971373E-3</v>
      </c>
      <c r="J52" s="40">
        <f t="shared" si="14"/>
        <v>0.36230490320251124</v>
      </c>
      <c r="K52" s="11">
        <f t="shared" si="18"/>
        <v>2.2271057451319831E-3</v>
      </c>
      <c r="L52" s="11">
        <f t="shared" si="19"/>
        <v>680.06666666666661</v>
      </c>
      <c r="M52" s="8">
        <f t="shared" si="16"/>
        <v>6.8006666666666664E-4</v>
      </c>
      <c r="N52" s="41">
        <f t="shared" si="17"/>
        <v>13.606776043750832</v>
      </c>
    </row>
    <row r="53" spans="1:14" x14ac:dyDescent="0.25">
      <c r="A53" s="146"/>
      <c r="B53" s="144"/>
      <c r="C53" s="24" t="s">
        <v>19</v>
      </c>
      <c r="D53" s="39">
        <v>501</v>
      </c>
      <c r="E53" s="51">
        <v>1.1821999999999999</v>
      </c>
      <c r="F53" s="51">
        <v>1.1815</v>
      </c>
      <c r="G53" s="51">
        <v>1.1875</v>
      </c>
      <c r="H53" s="11">
        <f t="shared" si="12"/>
        <v>1.1837333333333333</v>
      </c>
      <c r="I53" s="11">
        <f t="shared" si="13"/>
        <v>3.2807519463277732E-3</v>
      </c>
      <c r="J53" s="40">
        <f t="shared" si="14"/>
        <v>0.27715295784476573</v>
      </c>
      <c r="K53" s="11">
        <f t="shared" si="18"/>
        <v>1.8941430193567287E-3</v>
      </c>
      <c r="L53" s="40">
        <f t="shared" si="19"/>
        <v>759.42222222222222</v>
      </c>
      <c r="M53" s="58">
        <f t="shared" si="16"/>
        <v>7.5942222222222223E-4</v>
      </c>
      <c r="N53" s="59">
        <f t="shared" si="17"/>
        <v>15.158128188068307</v>
      </c>
    </row>
    <row r="54" spans="1:14" x14ac:dyDescent="0.25">
      <c r="A54" s="146"/>
      <c r="B54" s="144"/>
      <c r="C54" s="24" t="s">
        <v>20</v>
      </c>
      <c r="D54" s="39">
        <v>517.1</v>
      </c>
      <c r="E54" s="52">
        <v>1.0936999999999999</v>
      </c>
      <c r="F54" s="52">
        <v>1.1092</v>
      </c>
      <c r="G54" s="52">
        <v>1.0943000000000001</v>
      </c>
      <c r="H54" s="11">
        <f t="shared" si="12"/>
        <v>1.0990666666666666</v>
      </c>
      <c r="I54" s="11">
        <f t="shared" si="13"/>
        <v>8.7808503764346922E-3</v>
      </c>
      <c r="J54" s="40">
        <f t="shared" si="14"/>
        <v>0.7989370110792211</v>
      </c>
      <c r="K54" s="11">
        <f t="shared" si="18"/>
        <v>5.0696263285483966E-3</v>
      </c>
      <c r="L54" s="40">
        <f t="shared" si="19"/>
        <v>702.97777777777776</v>
      </c>
      <c r="M54" s="58">
        <f t="shared" si="16"/>
        <v>7.0297777777777776E-4</v>
      </c>
      <c r="N54" s="59">
        <f t="shared" si="17"/>
        <v>13.59461956638518</v>
      </c>
    </row>
    <row r="55" spans="1:14" ht="15.75" thickBot="1" x14ac:dyDescent="0.3">
      <c r="A55" s="146"/>
      <c r="B55" s="145"/>
      <c r="C55" s="29" t="s">
        <v>21</v>
      </c>
      <c r="D55" s="45">
        <v>500.1</v>
      </c>
      <c r="E55" s="60">
        <v>1.0943000000000001</v>
      </c>
      <c r="F55" s="60">
        <v>1.1088</v>
      </c>
      <c r="G55" s="60">
        <v>1.0941000000000001</v>
      </c>
      <c r="H55" s="32">
        <f t="shared" si="12"/>
        <v>1.0990666666666666</v>
      </c>
      <c r="I55" s="32">
        <f t="shared" si="13"/>
        <v>8.4299070773842348E-3</v>
      </c>
      <c r="J55" s="46">
        <f t="shared" si="14"/>
        <v>0.76700598180737301</v>
      </c>
      <c r="K55" s="32">
        <f t="shared" si="18"/>
        <v>4.8670091203713199E-3</v>
      </c>
      <c r="L55" s="46">
        <f t="shared" si="19"/>
        <v>702.97777777777776</v>
      </c>
      <c r="M55" s="61">
        <f t="shared" si="16"/>
        <v>7.0297777777777776E-4</v>
      </c>
      <c r="N55" s="62">
        <f t="shared" si="17"/>
        <v>14.05674420671421</v>
      </c>
    </row>
    <row r="56" spans="1:14" x14ac:dyDescent="0.25">
      <c r="A56" s="146"/>
      <c r="B56" s="147" t="s">
        <v>23</v>
      </c>
      <c r="C56" s="34" t="s">
        <v>12</v>
      </c>
      <c r="D56" s="35">
        <v>500.6</v>
      </c>
      <c r="E56" s="35">
        <v>1.2146999999999999</v>
      </c>
      <c r="F56" s="35">
        <v>1.2159</v>
      </c>
      <c r="G56" s="35">
        <v>1.2195</v>
      </c>
      <c r="H56" s="22">
        <f t="shared" si="12"/>
        <v>1.2167000000000001</v>
      </c>
      <c r="I56" s="22">
        <f t="shared" si="13"/>
        <v>2.4979991993594221E-3</v>
      </c>
      <c r="J56" s="36">
        <f t="shared" si="14"/>
        <v>0.20530937777261624</v>
      </c>
      <c r="K56" s="22">
        <f t="shared" si="18"/>
        <v>1.4422205101856322E-3</v>
      </c>
      <c r="L56" s="4">
        <f t="shared" ref="L56:L65" si="20">((H56-0.0446)/0.0015)</f>
        <v>781.40000000000009</v>
      </c>
      <c r="M56" s="4">
        <f t="shared" si="16"/>
        <v>7.8140000000000013E-4</v>
      </c>
      <c r="N56" s="37">
        <f t="shared" si="17"/>
        <v>15.609268877347185</v>
      </c>
    </row>
    <row r="57" spans="1:14" x14ac:dyDescent="0.25">
      <c r="A57" s="146"/>
      <c r="B57" s="148"/>
      <c r="C57" s="38" t="s">
        <v>13</v>
      </c>
      <c r="D57" s="39">
        <v>502.5</v>
      </c>
      <c r="E57" s="39">
        <v>1.0953999999999999</v>
      </c>
      <c r="F57" s="39">
        <v>1.0955999999999999</v>
      </c>
      <c r="G57" s="39">
        <v>1.0952</v>
      </c>
      <c r="H57" s="11">
        <f t="shared" si="12"/>
        <v>1.0953999999999999</v>
      </c>
      <c r="I57" s="11">
        <f t="shared" si="13"/>
        <v>1.9999999999997797E-4</v>
      </c>
      <c r="J57" s="40">
        <f t="shared" si="14"/>
        <v>1.8258170531310753E-2</v>
      </c>
      <c r="K57" s="11">
        <f t="shared" si="18"/>
        <v>1.1547005383791244E-4</v>
      </c>
      <c r="L57" s="8">
        <f t="shared" si="20"/>
        <v>700.5333333333333</v>
      </c>
      <c r="M57" s="8">
        <f t="shared" si="16"/>
        <v>7.005333333333333E-4</v>
      </c>
      <c r="N57" s="41">
        <f t="shared" si="17"/>
        <v>13.940961857379767</v>
      </c>
    </row>
    <row r="58" spans="1:14" x14ac:dyDescent="0.25">
      <c r="A58" s="146"/>
      <c r="B58" s="148"/>
      <c r="C58" s="38" t="s">
        <v>14</v>
      </c>
      <c r="D58" s="39">
        <v>517.4</v>
      </c>
      <c r="E58" s="39">
        <v>1.2452000000000001</v>
      </c>
      <c r="F58" s="39">
        <v>1.2573000000000001</v>
      </c>
      <c r="G58" s="39">
        <v>1.2492000000000001</v>
      </c>
      <c r="H58" s="11">
        <f t="shared" si="12"/>
        <v>1.2505666666666668</v>
      </c>
      <c r="I58" s="11">
        <f t="shared" si="13"/>
        <v>6.1646843660753082E-3</v>
      </c>
      <c r="J58" s="40">
        <f t="shared" si="14"/>
        <v>0.49295127803997979</v>
      </c>
      <c r="K58" s="11">
        <f t="shared" si="18"/>
        <v>3.5591821782226568E-3</v>
      </c>
      <c r="L58" s="8">
        <f t="shared" si="20"/>
        <v>803.97777777777787</v>
      </c>
      <c r="M58" s="8">
        <f t="shared" si="16"/>
        <v>8.0397777777777783E-4</v>
      </c>
      <c r="N58" s="41">
        <f t="shared" si="17"/>
        <v>15.538805136795091</v>
      </c>
    </row>
    <row r="59" spans="1:14" x14ac:dyDescent="0.25">
      <c r="A59" s="146"/>
      <c r="B59" s="148"/>
      <c r="C59" s="38" t="s">
        <v>15</v>
      </c>
      <c r="D59" s="39">
        <v>506.6</v>
      </c>
      <c r="E59" s="39">
        <v>0.96940000000000004</v>
      </c>
      <c r="F59" s="39">
        <v>0.96960000000000002</v>
      </c>
      <c r="G59" s="39">
        <v>0.97570000000000001</v>
      </c>
      <c r="H59" s="11">
        <f t="shared" si="12"/>
        <v>0.97156666666666658</v>
      </c>
      <c r="I59" s="11">
        <f t="shared" si="13"/>
        <v>3.5809682117177838E-3</v>
      </c>
      <c r="J59" s="40">
        <f t="shared" si="14"/>
        <v>0.36857668491279899</v>
      </c>
      <c r="K59" s="11">
        <f t="shared" si="18"/>
        <v>2.0674729609947554E-3</v>
      </c>
      <c r="L59" s="8">
        <f t="shared" si="20"/>
        <v>617.97777777777776</v>
      </c>
      <c r="M59" s="8">
        <f t="shared" si="16"/>
        <v>6.1797777777777775E-4</v>
      </c>
      <c r="N59" s="41">
        <f t="shared" si="17"/>
        <v>12.198534894942316</v>
      </c>
    </row>
    <row r="60" spans="1:14" x14ac:dyDescent="0.25">
      <c r="A60" s="146"/>
      <c r="B60" s="148"/>
      <c r="C60" s="38" t="s">
        <v>16</v>
      </c>
      <c r="D60" s="39">
        <v>500.85</v>
      </c>
      <c r="E60" s="39">
        <v>1.1156999999999999</v>
      </c>
      <c r="F60" s="39">
        <v>1.1104000000000001</v>
      </c>
      <c r="G60" s="39">
        <v>1.1134999999999999</v>
      </c>
      <c r="H60" s="11">
        <f t="shared" si="12"/>
        <v>1.1132</v>
      </c>
      <c r="I60" s="11">
        <f t="shared" si="13"/>
        <v>2.6627053911387972E-3</v>
      </c>
      <c r="J60" s="40">
        <f t="shared" si="14"/>
        <v>0.2391938008568808</v>
      </c>
      <c r="K60" s="11">
        <f t="shared" si="18"/>
        <v>1.5373136743466523E-3</v>
      </c>
      <c r="L60" s="8">
        <f t="shared" si="20"/>
        <v>712.4</v>
      </c>
      <c r="M60" s="8">
        <f t="shared" si="16"/>
        <v>7.1239999999999997E-4</v>
      </c>
      <c r="N60" s="41">
        <f t="shared" si="17"/>
        <v>14.223819506838375</v>
      </c>
    </row>
    <row r="61" spans="1:14" x14ac:dyDescent="0.25">
      <c r="A61" s="146"/>
      <c r="B61" s="148"/>
      <c r="C61" s="38" t="s">
        <v>17</v>
      </c>
      <c r="D61" s="39">
        <v>501.1</v>
      </c>
      <c r="E61" s="39">
        <v>0.77939999999999998</v>
      </c>
      <c r="F61" s="39">
        <v>0.77980000000000005</v>
      </c>
      <c r="G61" s="39">
        <v>0.77149999999999996</v>
      </c>
      <c r="H61" s="11">
        <f t="shared" si="12"/>
        <v>0.77690000000000003</v>
      </c>
      <c r="I61" s="11">
        <f t="shared" si="13"/>
        <v>4.6808118953874109E-3</v>
      </c>
      <c r="J61" s="40">
        <f t="shared" si="14"/>
        <v>0.60249863500932055</v>
      </c>
      <c r="K61" s="11">
        <f t="shared" si="18"/>
        <v>2.702468007827924E-3</v>
      </c>
      <c r="L61" s="8">
        <f t="shared" si="20"/>
        <v>488.20000000000005</v>
      </c>
      <c r="M61" s="8">
        <f t="shared" si="16"/>
        <v>4.8820000000000005E-4</v>
      </c>
      <c r="N61" s="41">
        <f t="shared" si="17"/>
        <v>9.7425663540211538</v>
      </c>
    </row>
    <row r="62" spans="1:14" x14ac:dyDescent="0.25">
      <c r="A62" s="146"/>
      <c r="B62" s="148"/>
      <c r="C62" s="38" t="s">
        <v>18</v>
      </c>
      <c r="D62" s="39">
        <v>512.9</v>
      </c>
      <c r="E62" s="39">
        <v>1.0121</v>
      </c>
      <c r="F62" s="39">
        <v>1.0136000000000001</v>
      </c>
      <c r="G62" s="39">
        <v>1.0168999999999999</v>
      </c>
      <c r="H62" s="11">
        <f t="shared" si="12"/>
        <v>1.0142</v>
      </c>
      <c r="I62" s="11">
        <f t="shared" si="13"/>
        <v>2.4556058315616815E-3</v>
      </c>
      <c r="J62" s="40">
        <f t="shared" si="14"/>
        <v>0.24212244444504846</v>
      </c>
      <c r="K62" s="11">
        <f t="shared" si="18"/>
        <v>1.4177446878757517E-3</v>
      </c>
      <c r="L62" s="8">
        <f t="shared" si="20"/>
        <v>646.4</v>
      </c>
      <c r="M62" s="8">
        <f t="shared" si="16"/>
        <v>6.4639999999999999E-4</v>
      </c>
      <c r="N62" s="41">
        <f t="shared" si="17"/>
        <v>12.602846558783389</v>
      </c>
    </row>
    <row r="63" spans="1:14" x14ac:dyDescent="0.25">
      <c r="A63" s="146"/>
      <c r="B63" s="148"/>
      <c r="C63" s="38" t="s">
        <v>19</v>
      </c>
      <c r="D63" s="39">
        <v>501.9</v>
      </c>
      <c r="E63" s="39">
        <v>1.0797000000000001</v>
      </c>
      <c r="F63" s="39">
        <v>1.0772999999999999</v>
      </c>
      <c r="G63" s="39">
        <v>1.0708</v>
      </c>
      <c r="H63" s="11">
        <f t="shared" si="12"/>
        <v>1.0759333333333334</v>
      </c>
      <c r="I63" s="11">
        <f t="shared" si="13"/>
        <v>4.6047077359300179E-3</v>
      </c>
      <c r="J63" s="40">
        <f t="shared" si="14"/>
        <v>0.42797333192236364</v>
      </c>
      <c r="K63" s="11">
        <f t="shared" si="18"/>
        <v>2.6585292508787481E-3</v>
      </c>
      <c r="L63" s="8">
        <f t="shared" si="20"/>
        <v>687.55555555555566</v>
      </c>
      <c r="M63" s="8">
        <f t="shared" si="16"/>
        <v>6.8755555555555562E-4</v>
      </c>
      <c r="N63" s="41">
        <f t="shared" si="17"/>
        <v>13.699054703238806</v>
      </c>
    </row>
    <row r="64" spans="1:14" x14ac:dyDescent="0.25">
      <c r="A64" s="146"/>
      <c r="B64" s="148"/>
      <c r="C64" s="38" t="s">
        <v>20</v>
      </c>
      <c r="D64" s="39">
        <v>504.9</v>
      </c>
      <c r="E64" s="39">
        <v>1.2875000000000001</v>
      </c>
      <c r="F64" s="39">
        <v>1.2896000000000001</v>
      </c>
      <c r="G64" s="39">
        <v>1.2877000000000001</v>
      </c>
      <c r="H64" s="11">
        <f t="shared" si="12"/>
        <v>1.2882666666666667</v>
      </c>
      <c r="I64" s="11">
        <f t="shared" si="13"/>
        <v>1.1590225767142473E-3</v>
      </c>
      <c r="J64" s="40">
        <f t="shared" si="14"/>
        <v>8.9967598068276283E-2</v>
      </c>
      <c r="K64" s="11">
        <f t="shared" si="18"/>
        <v>6.6916199666282436E-4</v>
      </c>
      <c r="L64" s="8">
        <f t="shared" si="20"/>
        <v>829.11111111111109</v>
      </c>
      <c r="M64" s="8">
        <f t="shared" si="16"/>
        <v>8.2911111111111109E-4</v>
      </c>
      <c r="N64" s="41">
        <f t="shared" si="17"/>
        <v>16.421293545476551</v>
      </c>
    </row>
    <row r="65" spans="1:14" ht="15.75" thickBot="1" x14ac:dyDescent="0.3">
      <c r="A65" s="146"/>
      <c r="B65" s="149"/>
      <c r="C65" s="44" t="s">
        <v>21</v>
      </c>
      <c r="D65" s="45">
        <v>507.5</v>
      </c>
      <c r="E65" s="45">
        <v>0.97150000000000003</v>
      </c>
      <c r="F65" s="45">
        <v>0.97270000000000001</v>
      </c>
      <c r="G65" s="45">
        <v>0.97350000000000003</v>
      </c>
      <c r="H65" s="32">
        <f t="shared" si="12"/>
        <v>0.97256666666666669</v>
      </c>
      <c r="I65" s="32">
        <f t="shared" si="13"/>
        <v>1.0066445913694327E-3</v>
      </c>
      <c r="J65" s="46">
        <f t="shared" si="14"/>
        <v>0.10350391658183837</v>
      </c>
      <c r="K65" s="32">
        <f t="shared" si="18"/>
        <v>5.8118652580542289E-4</v>
      </c>
      <c r="L65" s="16">
        <f t="shared" si="20"/>
        <v>618.6444444444445</v>
      </c>
      <c r="M65" s="16">
        <f t="shared" si="16"/>
        <v>6.1864444444444447E-4</v>
      </c>
      <c r="N65" s="47">
        <f t="shared" si="17"/>
        <v>12.190038314176245</v>
      </c>
    </row>
    <row r="66" spans="1:14" ht="15.75" thickBot="1" x14ac:dyDescent="0.3">
      <c r="A66" s="146"/>
      <c r="B66" s="48"/>
      <c r="C66" s="49"/>
      <c r="D66" s="131" t="s">
        <v>24</v>
      </c>
      <c r="E66" s="131"/>
      <c r="F66" s="131"/>
      <c r="G66" s="131"/>
      <c r="H66" s="131"/>
      <c r="I66" s="131"/>
      <c r="J66" s="131"/>
      <c r="K66" s="131"/>
      <c r="L66" s="131"/>
      <c r="M66" s="131"/>
      <c r="N66" s="131"/>
    </row>
    <row r="67" spans="1:14" ht="15" customHeight="1" x14ac:dyDescent="0.25">
      <c r="A67" s="146" t="s">
        <v>26</v>
      </c>
      <c r="B67" s="124" t="s">
        <v>1</v>
      </c>
      <c r="C67" s="125"/>
      <c r="D67" s="125" t="s">
        <v>2</v>
      </c>
      <c r="E67" s="125" t="s">
        <v>3</v>
      </c>
      <c r="F67" s="125"/>
      <c r="G67" s="125"/>
      <c r="H67" s="125"/>
      <c r="I67" s="134" t="s">
        <v>4</v>
      </c>
      <c r="J67" s="125" t="s">
        <v>5</v>
      </c>
      <c r="K67" s="132" t="s">
        <v>6</v>
      </c>
      <c r="L67" s="134" t="s">
        <v>7</v>
      </c>
      <c r="M67" s="136" t="s">
        <v>8</v>
      </c>
      <c r="N67" s="138" t="s">
        <v>9</v>
      </c>
    </row>
    <row r="68" spans="1:14" ht="15.75" thickBot="1" x14ac:dyDescent="0.3">
      <c r="A68" s="146"/>
      <c r="B68" s="126"/>
      <c r="C68" s="127"/>
      <c r="D68" s="127"/>
      <c r="E68" s="1">
        <v>1</v>
      </c>
      <c r="F68" s="1">
        <v>2</v>
      </c>
      <c r="G68" s="1">
        <v>3</v>
      </c>
      <c r="H68" s="1" t="s">
        <v>10</v>
      </c>
      <c r="I68" s="135"/>
      <c r="J68" s="127"/>
      <c r="K68" s="133"/>
      <c r="L68" s="135"/>
      <c r="M68" s="137"/>
      <c r="N68" s="139"/>
    </row>
    <row r="69" spans="1:14" ht="15.75" customHeight="1" x14ac:dyDescent="0.25">
      <c r="A69" s="146"/>
      <c r="B69" s="153" t="s">
        <v>11</v>
      </c>
      <c r="C69" s="90" t="s">
        <v>12</v>
      </c>
      <c r="D69" s="18">
        <v>504</v>
      </c>
      <c r="E69" s="63">
        <v>0.21249999999999999</v>
      </c>
      <c r="F69" s="64">
        <v>0.2175</v>
      </c>
      <c r="G69" s="64">
        <v>0.2185</v>
      </c>
      <c r="H69" s="22">
        <f t="shared" ref="H69:H95" si="21">+AVERAGE(E69:G69)</f>
        <v>0.21616666666666665</v>
      </c>
      <c r="I69" s="65">
        <f t="shared" ref="I69:I95" si="22">+STDEV(E69:G69)</f>
        <v>3.2145502536643214E-3</v>
      </c>
      <c r="J69" s="66">
        <f t="shared" ref="J69:J95" si="23">+(I69*100)/H69</f>
        <v>1.4870702792587454</v>
      </c>
      <c r="K69" s="65">
        <f>I69/SQRT(3)</f>
        <v>1.8559214542766759E-3</v>
      </c>
      <c r="L69" s="4">
        <f t="shared" ref="L69:L77" si="24">((H69-0.0446)/0.0015)*10</f>
        <v>1143.7777777777776</v>
      </c>
      <c r="M69" s="4">
        <f t="shared" ref="M69:M95" si="25">(L69/1000000)</f>
        <v>1.1437777777777776E-3</v>
      </c>
      <c r="N69" s="5">
        <f t="shared" ref="N69:N95" si="26">(M69*10000/D69)*1000</f>
        <v>22.694003527336861</v>
      </c>
    </row>
    <row r="70" spans="1:14" x14ac:dyDescent="0.25">
      <c r="A70" s="146"/>
      <c r="B70" s="154"/>
      <c r="C70" s="91" t="s">
        <v>13</v>
      </c>
      <c r="D70" s="24">
        <v>513</v>
      </c>
      <c r="E70" s="67">
        <v>0.21940000000000001</v>
      </c>
      <c r="F70" s="68">
        <v>0.21790000000000001</v>
      </c>
      <c r="G70" s="69">
        <v>0.21790000000000001</v>
      </c>
      <c r="H70" s="11">
        <f t="shared" si="21"/>
        <v>0.21840000000000001</v>
      </c>
      <c r="I70" s="12">
        <f t="shared" si="22"/>
        <v>8.6602540378443956E-4</v>
      </c>
      <c r="J70" s="13">
        <f t="shared" si="23"/>
        <v>0.39653177828957858</v>
      </c>
      <c r="K70" s="12">
        <f t="shared" ref="K70:K95" si="27">I70/SQRT(3)</f>
        <v>5.0000000000000055E-4</v>
      </c>
      <c r="L70" s="8">
        <f t="shared" si="24"/>
        <v>1158.6666666666667</v>
      </c>
      <c r="M70" s="8">
        <f t="shared" si="25"/>
        <v>1.1586666666666668E-3</v>
      </c>
      <c r="N70" s="9">
        <f t="shared" si="26"/>
        <v>22.586094866796625</v>
      </c>
    </row>
    <row r="71" spans="1:14" x14ac:dyDescent="0.25">
      <c r="A71" s="146"/>
      <c r="B71" s="154"/>
      <c r="C71" s="91" t="s">
        <v>15</v>
      </c>
      <c r="D71" s="24">
        <v>502.6</v>
      </c>
      <c r="E71" s="68">
        <v>0.1192</v>
      </c>
      <c r="F71" s="68">
        <v>0.12</v>
      </c>
      <c r="G71" s="68">
        <v>0.1182</v>
      </c>
      <c r="H71" s="11">
        <f t="shared" si="21"/>
        <v>0.11913333333333333</v>
      </c>
      <c r="I71" s="12">
        <f t="shared" si="22"/>
        <v>9.0184995056457695E-4</v>
      </c>
      <c r="J71" s="13">
        <f t="shared" si="23"/>
        <v>0.75700891205756315</v>
      </c>
      <c r="K71" s="12">
        <f t="shared" si="27"/>
        <v>5.2068331172710927E-4</v>
      </c>
      <c r="L71" s="8">
        <f t="shared" si="24"/>
        <v>496.8888888888888</v>
      </c>
      <c r="M71" s="8">
        <f t="shared" si="25"/>
        <v>4.9688888888888884E-4</v>
      </c>
      <c r="N71" s="9">
        <f t="shared" si="26"/>
        <v>9.886368660741919</v>
      </c>
    </row>
    <row r="72" spans="1:14" x14ac:dyDescent="0.25">
      <c r="A72" s="146"/>
      <c r="B72" s="154"/>
      <c r="C72" s="91" t="s">
        <v>16</v>
      </c>
      <c r="D72" s="24">
        <v>510.6</v>
      </c>
      <c r="E72" s="68">
        <v>0.1076</v>
      </c>
      <c r="F72" s="69">
        <v>0.1051</v>
      </c>
      <c r="G72" s="69">
        <v>0.1021</v>
      </c>
      <c r="H72" s="11">
        <f t="shared" si="21"/>
        <v>0.10493333333333332</v>
      </c>
      <c r="I72" s="12">
        <f t="shared" si="22"/>
        <v>2.7537852736430534E-3</v>
      </c>
      <c r="J72" s="13">
        <f t="shared" si="23"/>
        <v>2.6243188757716522</v>
      </c>
      <c r="K72" s="12">
        <f t="shared" si="27"/>
        <v>1.5898986690282442E-3</v>
      </c>
      <c r="L72" s="8">
        <f t="shared" si="24"/>
        <v>402.22222222222217</v>
      </c>
      <c r="M72" s="8">
        <f t="shared" si="25"/>
        <v>4.0222222222222216E-4</v>
      </c>
      <c r="N72" s="9">
        <f t="shared" si="26"/>
        <v>7.8774426600513543</v>
      </c>
    </row>
    <row r="73" spans="1:14" x14ac:dyDescent="0.25">
      <c r="A73" s="146"/>
      <c r="B73" s="154"/>
      <c r="C73" s="91" t="s">
        <v>17</v>
      </c>
      <c r="D73" s="24">
        <v>522.29999999999995</v>
      </c>
      <c r="E73" s="68">
        <v>0.11609999999999999</v>
      </c>
      <c r="F73" s="69">
        <v>0.1105</v>
      </c>
      <c r="G73" s="69">
        <v>0.11210000000000001</v>
      </c>
      <c r="H73" s="11">
        <f t="shared" si="21"/>
        <v>0.1129</v>
      </c>
      <c r="I73" s="12">
        <f t="shared" si="22"/>
        <v>2.8844410203711876E-3</v>
      </c>
      <c r="J73" s="13">
        <f t="shared" si="23"/>
        <v>2.554863614146313</v>
      </c>
      <c r="K73" s="12">
        <f t="shared" si="27"/>
        <v>1.665332799572904E-3</v>
      </c>
      <c r="L73" s="8">
        <f t="shared" si="24"/>
        <v>455.33333333333331</v>
      </c>
      <c r="M73" s="8">
        <f t="shared" si="25"/>
        <v>4.5533333333333331E-4</v>
      </c>
      <c r="N73" s="9">
        <f t="shared" si="26"/>
        <v>8.7178505328993552</v>
      </c>
    </row>
    <row r="74" spans="1:14" x14ac:dyDescent="0.25">
      <c r="A74" s="146"/>
      <c r="B74" s="154"/>
      <c r="C74" s="91" t="s">
        <v>18</v>
      </c>
      <c r="D74" s="24">
        <v>516.5</v>
      </c>
      <c r="E74" s="68">
        <v>9.4100000000000003E-2</v>
      </c>
      <c r="F74" s="68">
        <v>9.1700000000000004E-2</v>
      </c>
      <c r="G74" s="68">
        <v>9.9099999999999994E-2</v>
      </c>
      <c r="H74" s="11">
        <f t="shared" si="21"/>
        <v>9.4966666666666685E-2</v>
      </c>
      <c r="I74" s="12">
        <f t="shared" si="22"/>
        <v>3.775358702604733E-3</v>
      </c>
      <c r="J74" s="13">
        <f t="shared" si="23"/>
        <v>3.9754566892994725</v>
      </c>
      <c r="K74" s="12">
        <f t="shared" si="27"/>
        <v>2.179704363236239E-3</v>
      </c>
      <c r="L74" s="8">
        <f t="shared" si="24"/>
        <v>335.77777777777789</v>
      </c>
      <c r="M74" s="8">
        <f t="shared" si="25"/>
        <v>3.3577777777777789E-4</v>
      </c>
      <c r="N74" s="9">
        <f t="shared" si="26"/>
        <v>6.5010218350005404</v>
      </c>
    </row>
    <row r="75" spans="1:14" x14ac:dyDescent="0.25">
      <c r="A75" s="146"/>
      <c r="B75" s="154"/>
      <c r="C75" s="91" t="s">
        <v>19</v>
      </c>
      <c r="D75" s="24">
        <v>507.5</v>
      </c>
      <c r="E75" s="67">
        <v>0.2717</v>
      </c>
      <c r="F75" s="67">
        <v>0.2702</v>
      </c>
      <c r="G75" s="68">
        <v>0.27939999999999998</v>
      </c>
      <c r="H75" s="11">
        <f t="shared" si="21"/>
        <v>0.27376666666666666</v>
      </c>
      <c r="I75" s="12">
        <f t="shared" si="22"/>
        <v>4.9359227438578544E-3</v>
      </c>
      <c r="J75" s="13">
        <f t="shared" si="23"/>
        <v>1.802967031726965</v>
      </c>
      <c r="K75" s="12">
        <f t="shared" si="27"/>
        <v>2.8497563248655287E-3</v>
      </c>
      <c r="L75" s="8">
        <f t="shared" si="24"/>
        <v>1527.7777777777778</v>
      </c>
      <c r="M75" s="8">
        <f t="shared" si="25"/>
        <v>1.5277777777777779E-3</v>
      </c>
      <c r="N75" s="9">
        <f t="shared" si="26"/>
        <v>30.103995621237001</v>
      </c>
    </row>
    <row r="76" spans="1:14" x14ac:dyDescent="0.25">
      <c r="A76" s="146"/>
      <c r="B76" s="154"/>
      <c r="C76" s="91" t="s">
        <v>20</v>
      </c>
      <c r="D76" s="24">
        <v>507.4</v>
      </c>
      <c r="E76" s="69">
        <v>0.13469999999999999</v>
      </c>
      <c r="F76" s="69">
        <v>0.13730000000000001</v>
      </c>
      <c r="G76" s="69">
        <v>0.13750000000000001</v>
      </c>
      <c r="H76" s="11">
        <f t="shared" si="21"/>
        <v>0.13650000000000001</v>
      </c>
      <c r="I76" s="12">
        <f t="shared" si="22"/>
        <v>1.5620499351813436E-3</v>
      </c>
      <c r="J76" s="13">
        <f t="shared" si="23"/>
        <v>1.1443589268727792</v>
      </c>
      <c r="K76" s="12">
        <f t="shared" si="27"/>
        <v>9.0184995056458628E-4</v>
      </c>
      <c r="L76" s="8">
        <f t="shared" si="24"/>
        <v>612.66666666666674</v>
      </c>
      <c r="M76" s="8">
        <f t="shared" si="25"/>
        <v>6.1266666666666674E-4</v>
      </c>
      <c r="N76" s="9">
        <f t="shared" si="26"/>
        <v>12.074628826698204</v>
      </c>
    </row>
    <row r="77" spans="1:14" ht="15.75" thickBot="1" x14ac:dyDescent="0.3">
      <c r="A77" s="146"/>
      <c r="B77" s="155"/>
      <c r="C77" s="92" t="s">
        <v>21</v>
      </c>
      <c r="D77" s="84">
        <v>500.6</v>
      </c>
      <c r="E77" s="96">
        <v>0.14879999999999999</v>
      </c>
      <c r="F77" s="96">
        <v>0.15010000000000001</v>
      </c>
      <c r="G77" s="96">
        <v>0.14660000000000001</v>
      </c>
      <c r="H77" s="85">
        <f t="shared" si="21"/>
        <v>0.14849999999999999</v>
      </c>
      <c r="I77" s="86">
        <f t="shared" si="22"/>
        <v>1.769180601295413E-3</v>
      </c>
      <c r="J77" s="87">
        <f t="shared" si="23"/>
        <v>1.1913674082797394</v>
      </c>
      <c r="K77" s="86">
        <f t="shared" si="27"/>
        <v>1.0214368964029706E-3</v>
      </c>
      <c r="L77" s="97">
        <f t="shared" si="24"/>
        <v>692.66666666666663</v>
      </c>
      <c r="M77" s="97">
        <f t="shared" si="25"/>
        <v>6.9266666666666663E-4</v>
      </c>
      <c r="N77" s="98">
        <f t="shared" si="26"/>
        <v>13.836729258223462</v>
      </c>
    </row>
    <row r="78" spans="1:14" x14ac:dyDescent="0.25">
      <c r="A78" s="146"/>
      <c r="B78" s="156" t="s">
        <v>22</v>
      </c>
      <c r="C78" s="93" t="s">
        <v>12</v>
      </c>
      <c r="D78" s="18">
        <v>506.2</v>
      </c>
      <c r="E78" s="64">
        <v>0.98129999999999995</v>
      </c>
      <c r="F78" s="64">
        <v>0.98080000000000001</v>
      </c>
      <c r="G78" s="64">
        <v>0.99009999999999998</v>
      </c>
      <c r="H78" s="22">
        <f t="shared" si="21"/>
        <v>0.98406666666666665</v>
      </c>
      <c r="I78" s="65">
        <f t="shared" si="22"/>
        <v>5.230997355508157E-3</v>
      </c>
      <c r="J78" s="66">
        <f t="shared" si="23"/>
        <v>0.53156940812019748</v>
      </c>
      <c r="K78" s="65">
        <f t="shared" si="27"/>
        <v>3.0201177313328551E-3</v>
      </c>
      <c r="L78" s="66">
        <f t="shared" ref="L78:L86" si="28">(H78-0.0446)/0.0015</f>
        <v>626.31111111111113</v>
      </c>
      <c r="M78" s="99">
        <f t="shared" si="25"/>
        <v>6.2631111111111114E-4</v>
      </c>
      <c r="N78" s="100">
        <f t="shared" si="26"/>
        <v>12.372799508319067</v>
      </c>
    </row>
    <row r="79" spans="1:14" ht="15.75" customHeight="1" x14ac:dyDescent="0.25">
      <c r="A79" s="146"/>
      <c r="B79" s="157"/>
      <c r="C79" s="94" t="s">
        <v>13</v>
      </c>
      <c r="D79" s="24">
        <v>502.5</v>
      </c>
      <c r="E79" s="69">
        <v>0.4637</v>
      </c>
      <c r="F79" s="69">
        <v>0.4612</v>
      </c>
      <c r="G79" s="69">
        <v>0.4753</v>
      </c>
      <c r="H79" s="11">
        <f t="shared" si="21"/>
        <v>0.46673333333333339</v>
      </c>
      <c r="I79" s="12">
        <f t="shared" si="22"/>
        <v>7.5235186803339123E-3</v>
      </c>
      <c r="J79" s="13">
        <f t="shared" si="23"/>
        <v>1.6119522954579157</v>
      </c>
      <c r="K79" s="12">
        <f t="shared" si="27"/>
        <v>4.3437055353439625E-3</v>
      </c>
      <c r="L79" s="13">
        <f t="shared" si="28"/>
        <v>281.42222222222222</v>
      </c>
      <c r="M79" s="73">
        <f t="shared" si="25"/>
        <v>2.8142222222222221E-4</v>
      </c>
      <c r="N79" s="74">
        <f t="shared" si="26"/>
        <v>5.6004422332780539</v>
      </c>
    </row>
    <row r="80" spans="1:14" x14ac:dyDescent="0.25">
      <c r="A80" s="146"/>
      <c r="B80" s="157"/>
      <c r="C80" s="94" t="s">
        <v>15</v>
      </c>
      <c r="D80" s="24">
        <v>503.2</v>
      </c>
      <c r="E80" s="69">
        <v>0.86439999999999995</v>
      </c>
      <c r="F80" s="69">
        <v>0.87839999999999996</v>
      </c>
      <c r="G80" s="69">
        <v>0.86750000000000005</v>
      </c>
      <c r="H80" s="11">
        <f t="shared" si="21"/>
        <v>0.87009999999999998</v>
      </c>
      <c r="I80" s="12">
        <f t="shared" si="22"/>
        <v>7.353230582539884E-3</v>
      </c>
      <c r="J80" s="13">
        <f t="shared" si="23"/>
        <v>0.84510177939775699</v>
      </c>
      <c r="K80" s="12">
        <f t="shared" si="27"/>
        <v>4.2453896562427906E-3</v>
      </c>
      <c r="L80" s="13">
        <f t="shared" si="28"/>
        <v>550.33333333333337</v>
      </c>
      <c r="M80" s="73">
        <f t="shared" si="25"/>
        <v>5.5033333333333334E-4</v>
      </c>
      <c r="N80" s="74">
        <f t="shared" si="26"/>
        <v>10.936671966083731</v>
      </c>
    </row>
    <row r="81" spans="1:14" x14ac:dyDescent="0.25">
      <c r="A81" s="146"/>
      <c r="B81" s="157"/>
      <c r="C81" s="94" t="s">
        <v>16</v>
      </c>
      <c r="D81" s="24">
        <v>515.79999999999995</v>
      </c>
      <c r="E81" s="69">
        <v>1.1188</v>
      </c>
      <c r="F81" s="69">
        <v>1.1267</v>
      </c>
      <c r="G81" s="69">
        <v>1.1052999999999999</v>
      </c>
      <c r="H81" s="11">
        <f t="shared" si="21"/>
        <v>1.1169333333333331</v>
      </c>
      <c r="I81" s="12">
        <f t="shared" si="22"/>
        <v>1.0821429357221453E-2</v>
      </c>
      <c r="J81" s="13">
        <f t="shared" si="23"/>
        <v>0.96885185841185284</v>
      </c>
      <c r="K81" s="12">
        <f t="shared" si="27"/>
        <v>6.2477551524083245E-3</v>
      </c>
      <c r="L81" s="13">
        <f t="shared" si="28"/>
        <v>714.8888888888888</v>
      </c>
      <c r="M81" s="73">
        <f t="shared" si="25"/>
        <v>7.1488888888888882E-4</v>
      </c>
      <c r="N81" s="74">
        <f t="shared" si="26"/>
        <v>13.859807849726423</v>
      </c>
    </row>
    <row r="82" spans="1:14" x14ac:dyDescent="0.25">
      <c r="A82" s="146"/>
      <c r="B82" s="157"/>
      <c r="C82" s="94" t="s">
        <v>17</v>
      </c>
      <c r="D82" s="24">
        <v>510.1</v>
      </c>
      <c r="E82" s="69">
        <v>0.71889999999999998</v>
      </c>
      <c r="F82" s="69">
        <v>0.7127</v>
      </c>
      <c r="G82" s="69">
        <v>0.72170000000000001</v>
      </c>
      <c r="H82" s="11">
        <f t="shared" si="21"/>
        <v>0.71776666666666655</v>
      </c>
      <c r="I82" s="12">
        <f t="shared" si="22"/>
        <v>4.6057934531775679E-3</v>
      </c>
      <c r="J82" s="13">
        <f t="shared" si="23"/>
        <v>0.64168394369259774</v>
      </c>
      <c r="K82" s="12">
        <f t="shared" si="27"/>
        <v>2.6591560900238848E-3</v>
      </c>
      <c r="L82" s="11">
        <f t="shared" si="28"/>
        <v>448.77777777777771</v>
      </c>
      <c r="M82" s="8">
        <f t="shared" si="25"/>
        <v>4.4877777777777771E-4</v>
      </c>
      <c r="N82" s="9">
        <f t="shared" si="26"/>
        <v>8.7978392036419848</v>
      </c>
    </row>
    <row r="83" spans="1:14" x14ac:dyDescent="0.25">
      <c r="A83" s="146"/>
      <c r="B83" s="157"/>
      <c r="C83" s="94" t="s">
        <v>18</v>
      </c>
      <c r="D83" s="24">
        <v>507.3</v>
      </c>
      <c r="E83" s="69">
        <v>0.55389999999999995</v>
      </c>
      <c r="F83" s="69">
        <v>0.55120000000000002</v>
      </c>
      <c r="G83" s="69">
        <v>0.56040000000000001</v>
      </c>
      <c r="H83" s="11">
        <f t="shared" si="21"/>
        <v>0.5551666666666667</v>
      </c>
      <c r="I83" s="12">
        <f t="shared" si="22"/>
        <v>4.7289886163252026E-3</v>
      </c>
      <c r="J83" s="13">
        <f t="shared" si="23"/>
        <v>0.85181422089316161</v>
      </c>
      <c r="K83" s="12">
        <f t="shared" si="27"/>
        <v>2.7302828506300318E-3</v>
      </c>
      <c r="L83" s="13">
        <f t="shared" si="28"/>
        <v>340.37777777777779</v>
      </c>
      <c r="M83" s="73">
        <f t="shared" si="25"/>
        <v>3.4037777777777778E-4</v>
      </c>
      <c r="N83" s="74">
        <f t="shared" si="26"/>
        <v>6.7095954618130849</v>
      </c>
    </row>
    <row r="84" spans="1:14" x14ac:dyDescent="0.25">
      <c r="A84" s="146"/>
      <c r="B84" s="157"/>
      <c r="C84" s="94" t="s">
        <v>19</v>
      </c>
      <c r="D84" s="24">
        <v>510.2</v>
      </c>
      <c r="E84" s="69">
        <v>0.63390000000000002</v>
      </c>
      <c r="F84" s="69">
        <v>0.64229999999999998</v>
      </c>
      <c r="G84" s="69">
        <v>0.6341</v>
      </c>
      <c r="H84" s="11">
        <f t="shared" si="21"/>
        <v>0.63676666666666659</v>
      </c>
      <c r="I84" s="12">
        <f t="shared" si="22"/>
        <v>4.7930505248049687E-3</v>
      </c>
      <c r="J84" s="13">
        <f t="shared" si="23"/>
        <v>0.75271693317358046</v>
      </c>
      <c r="K84" s="12">
        <f t="shared" si="27"/>
        <v>2.7672690107356256E-3</v>
      </c>
      <c r="L84" s="13">
        <f t="shared" si="28"/>
        <v>394.77777777777771</v>
      </c>
      <c r="M84" s="73">
        <f t="shared" si="25"/>
        <v>3.9477777777777769E-4</v>
      </c>
      <c r="N84" s="74">
        <f t="shared" si="26"/>
        <v>7.7377063460952114</v>
      </c>
    </row>
    <row r="85" spans="1:14" x14ac:dyDescent="0.25">
      <c r="A85" s="146"/>
      <c r="B85" s="157"/>
      <c r="C85" s="94" t="s">
        <v>20</v>
      </c>
      <c r="D85" s="24">
        <v>530.5</v>
      </c>
      <c r="E85" s="69">
        <v>0.74790000000000001</v>
      </c>
      <c r="F85" s="69">
        <v>0.74629999999999996</v>
      </c>
      <c r="G85" s="69">
        <v>0.75090000000000001</v>
      </c>
      <c r="H85" s="11">
        <f t="shared" si="21"/>
        <v>0.74836666666666662</v>
      </c>
      <c r="I85" s="12">
        <f t="shared" si="22"/>
        <v>2.3352373184182874E-3</v>
      </c>
      <c r="J85" s="13">
        <f t="shared" si="23"/>
        <v>0.31204453945280219</v>
      </c>
      <c r="K85" s="12">
        <f t="shared" si="27"/>
        <v>1.3482498944104582E-3</v>
      </c>
      <c r="L85" s="13">
        <f t="shared" si="28"/>
        <v>469.17777777777775</v>
      </c>
      <c r="M85" s="73">
        <f t="shared" si="25"/>
        <v>4.6917777777777777E-4</v>
      </c>
      <c r="N85" s="74">
        <f t="shared" si="26"/>
        <v>8.8440674416169216</v>
      </c>
    </row>
    <row r="86" spans="1:14" ht="15.75" thickBot="1" x14ac:dyDescent="0.3">
      <c r="A86" s="146"/>
      <c r="B86" s="158"/>
      <c r="C86" s="95" t="s">
        <v>21</v>
      </c>
      <c r="D86" s="29">
        <v>510.3</v>
      </c>
      <c r="E86" s="75">
        <v>0.62470000000000003</v>
      </c>
      <c r="F86" s="75">
        <v>0.62190000000000001</v>
      </c>
      <c r="G86" s="75">
        <v>0.62890000000000001</v>
      </c>
      <c r="H86" s="32">
        <f t="shared" si="21"/>
        <v>0.62516666666666665</v>
      </c>
      <c r="I86" s="31">
        <f t="shared" si="22"/>
        <v>3.5232560697930184E-3</v>
      </c>
      <c r="J86" s="70">
        <f t="shared" si="23"/>
        <v>0.56357068565070945</v>
      </c>
      <c r="K86" s="31">
        <f t="shared" si="27"/>
        <v>2.0341528403189824E-3</v>
      </c>
      <c r="L86" s="70">
        <f t="shared" si="28"/>
        <v>387.04444444444442</v>
      </c>
      <c r="M86" s="76">
        <f t="shared" si="25"/>
        <v>3.8704444444444443E-4</v>
      </c>
      <c r="N86" s="77">
        <f t="shared" si="26"/>
        <v>7.5846451978139218</v>
      </c>
    </row>
    <row r="87" spans="1:14" x14ac:dyDescent="0.25">
      <c r="A87" s="146"/>
      <c r="B87" s="160" t="s">
        <v>23</v>
      </c>
      <c r="C87" s="89" t="s">
        <v>12</v>
      </c>
      <c r="D87" s="79">
        <v>500</v>
      </c>
      <c r="E87" s="79">
        <v>1.0446</v>
      </c>
      <c r="F87" s="79">
        <v>1.0426</v>
      </c>
      <c r="G87" s="79">
        <v>1.0418000000000001</v>
      </c>
      <c r="H87" s="71">
        <f t="shared" si="21"/>
        <v>1.0430000000000001</v>
      </c>
      <c r="I87" s="71">
        <f t="shared" si="22"/>
        <v>1.4422205101855599E-3</v>
      </c>
      <c r="J87" s="80">
        <f t="shared" si="23"/>
        <v>0.13827617547320803</v>
      </c>
      <c r="K87" s="72">
        <f t="shared" si="27"/>
        <v>8.326663997864325E-4</v>
      </c>
      <c r="L87" s="81">
        <f t="shared" ref="L87:L95" si="29">((H87-0.0446)/0.0015)</f>
        <v>665.60000000000014</v>
      </c>
      <c r="M87" s="81">
        <f t="shared" si="25"/>
        <v>6.6560000000000013E-4</v>
      </c>
      <c r="N87" s="82">
        <f t="shared" si="26"/>
        <v>13.312000000000003</v>
      </c>
    </row>
    <row r="88" spans="1:14" x14ac:dyDescent="0.25">
      <c r="A88" s="146"/>
      <c r="B88" s="161"/>
      <c r="C88" s="42" t="s">
        <v>13</v>
      </c>
      <c r="D88" s="39">
        <v>514.79999999999995</v>
      </c>
      <c r="E88" s="78">
        <v>0.88060000000000005</v>
      </c>
      <c r="F88" s="39">
        <v>0.8931</v>
      </c>
      <c r="G88" s="43">
        <v>0.88060000000000005</v>
      </c>
      <c r="H88" s="11">
        <f t="shared" si="21"/>
        <v>0.8847666666666667</v>
      </c>
      <c r="I88" s="11">
        <f t="shared" si="22"/>
        <v>7.2168783648702967E-3</v>
      </c>
      <c r="J88" s="40">
        <f t="shared" si="23"/>
        <v>0.81568153918588282</v>
      </c>
      <c r="K88" s="12">
        <f t="shared" si="27"/>
        <v>4.1666666666666519E-3</v>
      </c>
      <c r="L88" s="8">
        <f t="shared" si="29"/>
        <v>560.11111111111109</v>
      </c>
      <c r="M88" s="8">
        <f t="shared" si="25"/>
        <v>5.6011111111111105E-4</v>
      </c>
      <c r="N88" s="41">
        <f t="shared" si="26"/>
        <v>10.880169213502548</v>
      </c>
    </row>
    <row r="89" spans="1:14" x14ac:dyDescent="0.25">
      <c r="A89" s="146"/>
      <c r="B89" s="161"/>
      <c r="C89" s="42" t="s">
        <v>15</v>
      </c>
      <c r="D89" s="39">
        <v>507.6</v>
      </c>
      <c r="E89" s="78">
        <v>1.0246999999999999</v>
      </c>
      <c r="F89" s="78">
        <v>1.0208999999999999</v>
      </c>
      <c r="G89" s="39">
        <v>1.0230999999999999</v>
      </c>
      <c r="H89" s="11">
        <f t="shared" si="21"/>
        <v>1.0228999999999999</v>
      </c>
      <c r="I89" s="11">
        <f t="shared" si="22"/>
        <v>1.9078784028339023E-3</v>
      </c>
      <c r="J89" s="40">
        <f t="shared" si="23"/>
        <v>0.18651660991630684</v>
      </c>
      <c r="K89" s="12">
        <f t="shared" si="27"/>
        <v>1.1015141094572268E-3</v>
      </c>
      <c r="L89" s="8">
        <f t="shared" si="29"/>
        <v>652.19999999999993</v>
      </c>
      <c r="M89" s="8">
        <f t="shared" si="25"/>
        <v>6.5219999999999992E-4</v>
      </c>
      <c r="N89" s="41">
        <f t="shared" si="26"/>
        <v>12.848699763593379</v>
      </c>
    </row>
    <row r="90" spans="1:14" x14ac:dyDescent="0.25">
      <c r="A90" s="146"/>
      <c r="B90" s="161"/>
      <c r="C90" s="42" t="s">
        <v>17</v>
      </c>
      <c r="D90" s="39">
        <v>507.1</v>
      </c>
      <c r="E90" s="39">
        <v>1.0207999999999999</v>
      </c>
      <c r="F90" s="39">
        <v>1.0346</v>
      </c>
      <c r="G90" s="39">
        <v>1.0139</v>
      </c>
      <c r="H90" s="11">
        <f t="shared" si="21"/>
        <v>1.0230999999999999</v>
      </c>
      <c r="I90" s="11">
        <f t="shared" si="22"/>
        <v>1.053992409839841E-2</v>
      </c>
      <c r="J90" s="40">
        <f t="shared" si="23"/>
        <v>1.0301949074771197</v>
      </c>
      <c r="K90" s="12">
        <f t="shared" si="27"/>
        <v>6.0852280154485459E-3</v>
      </c>
      <c r="L90" s="8">
        <f t="shared" si="29"/>
        <v>652.33333333333326</v>
      </c>
      <c r="M90" s="8">
        <f t="shared" si="25"/>
        <v>6.5233333333333322E-4</v>
      </c>
      <c r="N90" s="41">
        <f t="shared" si="26"/>
        <v>12.863997896535855</v>
      </c>
    </row>
    <row r="91" spans="1:14" x14ac:dyDescent="0.25">
      <c r="A91" s="146"/>
      <c r="B91" s="161"/>
      <c r="C91" s="42" t="s">
        <v>16</v>
      </c>
      <c r="D91" s="39">
        <v>507.7</v>
      </c>
      <c r="E91" s="78">
        <v>1.2163999999999999</v>
      </c>
      <c r="F91" s="43">
        <v>1.2155</v>
      </c>
      <c r="G91" s="43">
        <v>1.2122999999999999</v>
      </c>
      <c r="H91" s="11">
        <f t="shared" si="21"/>
        <v>1.2147333333333332</v>
      </c>
      <c r="I91" s="11">
        <f t="shared" si="22"/>
        <v>2.1548395145192115E-3</v>
      </c>
      <c r="J91" s="40">
        <f t="shared" si="23"/>
        <v>0.17739198023043837</v>
      </c>
      <c r="K91" s="12">
        <f t="shared" si="27"/>
        <v>1.2440971737681093E-3</v>
      </c>
      <c r="L91" s="8">
        <f t="shared" si="29"/>
        <v>780.08888888888885</v>
      </c>
      <c r="M91" s="8">
        <f t="shared" si="25"/>
        <v>7.8008888888888889E-4</v>
      </c>
      <c r="N91" s="41">
        <f t="shared" si="26"/>
        <v>15.365154400017509</v>
      </c>
    </row>
    <row r="92" spans="1:14" x14ac:dyDescent="0.25">
      <c r="A92" s="146"/>
      <c r="B92" s="161"/>
      <c r="C92" s="42" t="s">
        <v>18</v>
      </c>
      <c r="D92" s="39">
        <v>503.6</v>
      </c>
      <c r="E92" s="39">
        <v>0.79059999999999997</v>
      </c>
      <c r="F92" s="39">
        <v>0.79690000000000005</v>
      </c>
      <c r="G92" s="39">
        <v>0.79679999999999995</v>
      </c>
      <c r="H92" s="11">
        <f t="shared" si="21"/>
        <v>0.79476666666666651</v>
      </c>
      <c r="I92" s="11">
        <f t="shared" si="22"/>
        <v>3.6087855759706034E-3</v>
      </c>
      <c r="J92" s="40">
        <f t="shared" si="23"/>
        <v>0.45406856217387964</v>
      </c>
      <c r="K92" s="12">
        <f t="shared" si="27"/>
        <v>2.0835333237342667E-3</v>
      </c>
      <c r="L92" s="8">
        <f t="shared" si="29"/>
        <v>500.11111111111103</v>
      </c>
      <c r="M92" s="8">
        <f t="shared" si="25"/>
        <v>5.00111111111111E-4</v>
      </c>
      <c r="N92" s="41">
        <f t="shared" si="26"/>
        <v>9.9307210308004574</v>
      </c>
    </row>
    <row r="93" spans="1:14" x14ac:dyDescent="0.25">
      <c r="A93" s="146"/>
      <c r="B93" s="161"/>
      <c r="C93" s="42" t="s">
        <v>19</v>
      </c>
      <c r="D93" s="39">
        <v>501.7</v>
      </c>
      <c r="E93" s="39">
        <v>0.7036</v>
      </c>
      <c r="F93" s="39">
        <v>0.7087</v>
      </c>
      <c r="G93" s="39">
        <v>0.71020000000000005</v>
      </c>
      <c r="H93" s="11">
        <f t="shared" si="21"/>
        <v>0.70750000000000002</v>
      </c>
      <c r="I93" s="11">
        <f t="shared" si="22"/>
        <v>3.4597687784012573E-3</v>
      </c>
      <c r="J93" s="40">
        <f t="shared" si="23"/>
        <v>0.48901325489770414</v>
      </c>
      <c r="K93" s="12">
        <f t="shared" si="27"/>
        <v>1.9974984355438288E-3</v>
      </c>
      <c r="L93" s="8">
        <f t="shared" si="29"/>
        <v>441.93333333333334</v>
      </c>
      <c r="M93" s="8">
        <f t="shared" si="25"/>
        <v>4.4193333333333336E-4</v>
      </c>
      <c r="N93" s="41">
        <f t="shared" si="26"/>
        <v>8.8087170287688519</v>
      </c>
    </row>
    <row r="94" spans="1:14" x14ac:dyDescent="0.25">
      <c r="A94" s="146"/>
      <c r="B94" s="161"/>
      <c r="C94" s="42" t="s">
        <v>20</v>
      </c>
      <c r="D94" s="39">
        <v>506.4</v>
      </c>
      <c r="E94" s="39">
        <v>0.74580000000000002</v>
      </c>
      <c r="F94" s="43">
        <v>0.74150000000000005</v>
      </c>
      <c r="G94" s="43">
        <v>0.74490000000000001</v>
      </c>
      <c r="H94" s="11">
        <f t="shared" si="21"/>
        <v>0.74406666666666677</v>
      </c>
      <c r="I94" s="11">
        <f t="shared" si="22"/>
        <v>2.2678918257565211E-3</v>
      </c>
      <c r="J94" s="40">
        <f t="shared" si="23"/>
        <v>0.30479685858209671</v>
      </c>
      <c r="K94" s="12">
        <f t="shared" si="27"/>
        <v>1.3093679560934794E-3</v>
      </c>
      <c r="L94" s="8">
        <f t="shared" si="29"/>
        <v>466.31111111111119</v>
      </c>
      <c r="M94" s="8">
        <f t="shared" si="25"/>
        <v>4.6631111111111121E-4</v>
      </c>
      <c r="N94" s="41">
        <f t="shared" si="26"/>
        <v>9.2083552747059887</v>
      </c>
    </row>
    <row r="95" spans="1:14" ht="15.75" thickBot="1" x14ac:dyDescent="0.3">
      <c r="A95" s="159"/>
      <c r="B95" s="162"/>
      <c r="C95" s="83" t="s">
        <v>21</v>
      </c>
      <c r="D95" s="45">
        <v>504.6</v>
      </c>
      <c r="E95" s="45">
        <v>1.1011</v>
      </c>
      <c r="F95" s="45">
        <v>1.1046</v>
      </c>
      <c r="G95" s="45">
        <v>1.1025</v>
      </c>
      <c r="H95" s="32">
        <f t="shared" si="21"/>
        <v>1.1027333333333333</v>
      </c>
      <c r="I95" s="32">
        <f t="shared" si="22"/>
        <v>1.7616280348965348E-3</v>
      </c>
      <c r="J95" s="46">
        <f t="shared" si="23"/>
        <v>0.15975104602773726</v>
      </c>
      <c r="K95" s="31">
        <f t="shared" si="27"/>
        <v>1.0170764201595059E-3</v>
      </c>
      <c r="L95" s="16">
        <f t="shared" si="29"/>
        <v>705.42222222222222</v>
      </c>
      <c r="M95" s="16">
        <f t="shared" si="25"/>
        <v>7.0542222222222221E-4</v>
      </c>
      <c r="N95" s="47">
        <f t="shared" si="26"/>
        <v>13.979830008367463</v>
      </c>
    </row>
    <row r="96" spans="1:14" ht="15.75" thickBot="1" x14ac:dyDescent="0.3">
      <c r="B96" s="48"/>
      <c r="C96" s="88"/>
      <c r="D96" s="131" t="s">
        <v>24</v>
      </c>
      <c r="E96" s="131"/>
      <c r="F96" s="131"/>
      <c r="G96" s="131"/>
      <c r="H96" s="131"/>
      <c r="I96" s="131"/>
      <c r="J96" s="131"/>
      <c r="K96" s="131"/>
      <c r="L96" s="131"/>
      <c r="M96" s="131"/>
      <c r="N96" s="131"/>
    </row>
  </sheetData>
  <mergeCells count="49">
    <mergeCell ref="D96:N96"/>
    <mergeCell ref="K67:K68"/>
    <mergeCell ref="L67:L68"/>
    <mergeCell ref="M67:M68"/>
    <mergeCell ref="N67:N68"/>
    <mergeCell ref="E67:H67"/>
    <mergeCell ref="I67:I68"/>
    <mergeCell ref="J67:J68"/>
    <mergeCell ref="B69:B77"/>
    <mergeCell ref="B78:B86"/>
    <mergeCell ref="A67:A95"/>
    <mergeCell ref="B67:C68"/>
    <mergeCell ref="D67:D68"/>
    <mergeCell ref="B87:B95"/>
    <mergeCell ref="B46:B55"/>
    <mergeCell ref="A34:A66"/>
    <mergeCell ref="B34:C35"/>
    <mergeCell ref="D34:D35"/>
    <mergeCell ref="E34:H34"/>
    <mergeCell ref="B56:B65"/>
    <mergeCell ref="D66:N66"/>
    <mergeCell ref="K34:K35"/>
    <mergeCell ref="L34:L35"/>
    <mergeCell ref="M34:M35"/>
    <mergeCell ref="N34:N35"/>
    <mergeCell ref="B36:B45"/>
    <mergeCell ref="I34:I35"/>
    <mergeCell ref="J34:J35"/>
    <mergeCell ref="B13:B22"/>
    <mergeCell ref="A1:A33"/>
    <mergeCell ref="B1:C2"/>
    <mergeCell ref="D1:D2"/>
    <mergeCell ref="E1:H1"/>
    <mergeCell ref="B23:B32"/>
    <mergeCell ref="D33:N33"/>
    <mergeCell ref="K1:K2"/>
    <mergeCell ref="L1:L2"/>
    <mergeCell ref="M1:M2"/>
    <mergeCell ref="N1:N2"/>
    <mergeCell ref="B3:B12"/>
    <mergeCell ref="I1:I2"/>
    <mergeCell ref="J1:J2"/>
    <mergeCell ref="W1:W2"/>
    <mergeCell ref="X1:X2"/>
    <mergeCell ref="R1:R2"/>
    <mergeCell ref="S1:S2"/>
    <mergeCell ref="T1:T2"/>
    <mergeCell ref="U1:U2"/>
    <mergeCell ref="V1:V2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opLeftCell="A52" workbookViewId="0">
      <selection activeCell="G68" activeCellId="1" sqref="B68:B97 G68:G97"/>
    </sheetView>
  </sheetViews>
  <sheetFormatPr baseColWidth="10" defaultRowHeight="15" x14ac:dyDescent="0.25"/>
  <cols>
    <col min="8" max="8" width="13.5703125" customWidth="1"/>
  </cols>
  <sheetData>
    <row r="1" spans="1:8" ht="15" customHeight="1" x14ac:dyDescent="0.25">
      <c r="A1" s="124" t="s">
        <v>1</v>
      </c>
      <c r="B1" s="125"/>
      <c r="C1" s="125" t="s">
        <v>2</v>
      </c>
      <c r="D1" s="175"/>
      <c r="E1" s="163" t="s">
        <v>3</v>
      </c>
      <c r="F1" s="134" t="s">
        <v>7</v>
      </c>
      <c r="G1" s="136" t="s">
        <v>8</v>
      </c>
      <c r="H1" s="138" t="s">
        <v>9</v>
      </c>
    </row>
    <row r="2" spans="1:8" ht="15.75" thickBot="1" x14ac:dyDescent="0.3">
      <c r="A2" s="126"/>
      <c r="B2" s="127"/>
      <c r="C2" s="127"/>
      <c r="D2" s="176"/>
      <c r="E2" s="166"/>
      <c r="F2" s="135"/>
      <c r="G2" s="137"/>
      <c r="H2" s="139"/>
    </row>
    <row r="3" spans="1:8" ht="15" customHeight="1" x14ac:dyDescent="0.25">
      <c r="A3" s="169" t="s">
        <v>11</v>
      </c>
      <c r="B3" s="170" t="s">
        <v>12</v>
      </c>
      <c r="C3" s="3">
        <v>514.1</v>
      </c>
      <c r="D3" s="3">
        <v>514.1</v>
      </c>
      <c r="E3" s="4">
        <v>0.29349999999999998</v>
      </c>
      <c r="F3" s="164">
        <f>((E3-0.0446)/0.0015)*10</f>
        <v>1659.333333333333</v>
      </c>
      <c r="G3" s="4">
        <f t="shared" ref="G3:G32" si="0">(F3/1000000)</f>
        <v>1.659333333333333E-3</v>
      </c>
      <c r="H3" s="9">
        <f>(G3*10000/D3)*1000</f>
        <v>32.276470206833942</v>
      </c>
    </row>
    <row r="4" spans="1:8" x14ac:dyDescent="0.25">
      <c r="A4" s="171"/>
      <c r="B4" s="167" t="s">
        <v>12</v>
      </c>
      <c r="C4" s="7">
        <v>514.1</v>
      </c>
      <c r="D4" s="7">
        <f>C3+1.89</f>
        <v>515.99</v>
      </c>
      <c r="E4" s="8">
        <v>0.29049999999999998</v>
      </c>
      <c r="F4" s="165">
        <f t="shared" ref="F4:F5" si="1">((E4-0.0446)/0.0015)*10</f>
        <v>1639.333333333333</v>
      </c>
      <c r="G4" s="8">
        <f t="shared" si="0"/>
        <v>1.6393333333333331E-3</v>
      </c>
      <c r="H4" s="9">
        <f>(G4*10000/D4)*1000</f>
        <v>31.770641549900837</v>
      </c>
    </row>
    <row r="5" spans="1:8" x14ac:dyDescent="0.25">
      <c r="A5" s="171"/>
      <c r="B5" s="167" t="s">
        <v>12</v>
      </c>
      <c r="C5" s="7">
        <v>514.1</v>
      </c>
      <c r="D5" s="7">
        <v>520.70000000000005</v>
      </c>
      <c r="E5" s="8">
        <v>0.29399999999999998</v>
      </c>
      <c r="F5" s="165">
        <f t="shared" si="1"/>
        <v>1662.6666666666665</v>
      </c>
      <c r="G5" s="8">
        <f t="shared" si="0"/>
        <v>1.6626666666666665E-3</v>
      </c>
      <c r="H5" s="9">
        <f t="shared" ref="H5:H32" si="2">(G5*10000/D5)*1000</f>
        <v>31.93137443185455</v>
      </c>
    </row>
    <row r="6" spans="1:8" x14ac:dyDescent="0.25">
      <c r="A6" s="171"/>
      <c r="B6" s="167" t="s">
        <v>13</v>
      </c>
      <c r="C6" s="7">
        <v>502.4</v>
      </c>
      <c r="D6" s="7">
        <v>502.4</v>
      </c>
      <c r="E6" s="8">
        <v>0.27310000000000001</v>
      </c>
      <c r="F6" s="165">
        <f>((E6-0.0446)/0.0015)*10</f>
        <v>1523.3333333333335</v>
      </c>
      <c r="G6" s="8">
        <f t="shared" si="0"/>
        <v>1.5233333333333336E-3</v>
      </c>
      <c r="H6" s="9">
        <f t="shared" si="2"/>
        <v>30.321125265392787</v>
      </c>
    </row>
    <row r="7" spans="1:8" x14ac:dyDescent="0.25">
      <c r="A7" s="171"/>
      <c r="B7" s="167" t="s">
        <v>13</v>
      </c>
      <c r="C7" s="7">
        <v>502.4</v>
      </c>
      <c r="D7" s="7">
        <v>514.79999999999995</v>
      </c>
      <c r="E7" s="8">
        <v>0.27610000000000001</v>
      </c>
      <c r="F7" s="165">
        <f t="shared" ref="F7:F32" si="3">((E7-0.0446)/0.0015)*10</f>
        <v>1543.3333333333335</v>
      </c>
      <c r="G7" s="8">
        <f t="shared" si="0"/>
        <v>1.5433333333333334E-3</v>
      </c>
      <c r="H7" s="9">
        <f t="shared" si="2"/>
        <v>29.97927997927998</v>
      </c>
    </row>
    <row r="8" spans="1:8" x14ac:dyDescent="0.25">
      <c r="A8" s="171"/>
      <c r="B8" s="167" t="s">
        <v>13</v>
      </c>
      <c r="C8" s="7">
        <v>502.4</v>
      </c>
      <c r="D8" s="7">
        <v>500.6</v>
      </c>
      <c r="E8" s="8">
        <v>0.27329999999999999</v>
      </c>
      <c r="F8" s="165">
        <f t="shared" si="3"/>
        <v>1524.6666666666667</v>
      </c>
      <c r="G8" s="8">
        <f t="shared" si="0"/>
        <v>1.5246666666666668E-3</v>
      </c>
      <c r="H8" s="9">
        <f t="shared" si="2"/>
        <v>30.456785191104011</v>
      </c>
    </row>
    <row r="9" spans="1:8" x14ac:dyDescent="0.25">
      <c r="A9" s="171"/>
      <c r="B9" s="167" t="s">
        <v>14</v>
      </c>
      <c r="C9" s="7">
        <v>503.4</v>
      </c>
      <c r="D9" s="7">
        <v>503.4</v>
      </c>
      <c r="E9" s="8">
        <v>0.30930000000000002</v>
      </c>
      <c r="F9" s="165">
        <f t="shared" si="3"/>
        <v>1764.666666666667</v>
      </c>
      <c r="G9" s="8">
        <f t="shared" si="0"/>
        <v>1.764666666666667E-3</v>
      </c>
      <c r="H9" s="9">
        <f t="shared" si="2"/>
        <v>35.054959607998946</v>
      </c>
    </row>
    <row r="10" spans="1:8" x14ac:dyDescent="0.25">
      <c r="A10" s="171"/>
      <c r="B10" s="167" t="s">
        <v>14</v>
      </c>
      <c r="C10" s="7">
        <v>503.4</v>
      </c>
      <c r="D10" s="7">
        <f>C9+1.89</f>
        <v>505.28999999999996</v>
      </c>
      <c r="E10" s="8">
        <v>0.3014</v>
      </c>
      <c r="F10" s="165">
        <f t="shared" si="3"/>
        <v>1712.0000000000002</v>
      </c>
      <c r="G10" s="8">
        <f t="shared" si="0"/>
        <v>1.7120000000000002E-3</v>
      </c>
      <c r="H10" s="9">
        <f t="shared" si="2"/>
        <v>33.881533376872689</v>
      </c>
    </row>
    <row r="11" spans="1:8" x14ac:dyDescent="0.25">
      <c r="A11" s="171"/>
      <c r="B11" s="167" t="s">
        <v>14</v>
      </c>
      <c r="C11" s="7">
        <v>503.4</v>
      </c>
      <c r="D11" s="7">
        <v>521.29999999999995</v>
      </c>
      <c r="E11" s="8">
        <v>0.31569999999999998</v>
      </c>
      <c r="F11" s="165">
        <f t="shared" si="3"/>
        <v>1807.3333333333335</v>
      </c>
      <c r="G11" s="8">
        <f t="shared" si="0"/>
        <v>1.8073333333333335E-3</v>
      </c>
      <c r="H11" s="9">
        <f t="shared" si="2"/>
        <v>34.669735916618713</v>
      </c>
    </row>
    <row r="12" spans="1:8" x14ac:dyDescent="0.25">
      <c r="A12" s="171"/>
      <c r="B12" s="167" t="s">
        <v>15</v>
      </c>
      <c r="C12" s="7">
        <v>507.2</v>
      </c>
      <c r="D12" s="7">
        <v>507.2</v>
      </c>
      <c r="E12" s="8">
        <v>0.29930000000000001</v>
      </c>
      <c r="F12" s="165">
        <f t="shared" si="3"/>
        <v>1698</v>
      </c>
      <c r="G12" s="8">
        <f t="shared" si="0"/>
        <v>1.6980000000000001E-3</v>
      </c>
      <c r="H12" s="9">
        <f t="shared" si="2"/>
        <v>33.477917981072558</v>
      </c>
    </row>
    <row r="13" spans="1:8" x14ac:dyDescent="0.25">
      <c r="A13" s="171"/>
      <c r="B13" s="167" t="s">
        <v>15</v>
      </c>
      <c r="C13" s="7">
        <v>507.2</v>
      </c>
      <c r="D13" s="7">
        <v>514.29999999999995</v>
      </c>
      <c r="E13" s="8">
        <v>0.30349999999999999</v>
      </c>
      <c r="F13" s="165">
        <f t="shared" si="3"/>
        <v>1726.0000000000002</v>
      </c>
      <c r="G13" s="8">
        <f t="shared" si="0"/>
        <v>1.7260000000000003E-3</v>
      </c>
      <c r="H13" s="9">
        <f t="shared" si="2"/>
        <v>33.560178883919896</v>
      </c>
    </row>
    <row r="14" spans="1:8" x14ac:dyDescent="0.25">
      <c r="A14" s="171"/>
      <c r="B14" s="167" t="s">
        <v>15</v>
      </c>
      <c r="C14" s="7">
        <v>507.2</v>
      </c>
      <c r="D14" s="7">
        <v>524.29999999999995</v>
      </c>
      <c r="E14" s="8">
        <v>0.31369999999999998</v>
      </c>
      <c r="F14" s="165">
        <f t="shared" si="3"/>
        <v>1794</v>
      </c>
      <c r="G14" s="8">
        <f t="shared" si="0"/>
        <v>1.794E-3</v>
      </c>
      <c r="H14" s="9">
        <f t="shared" si="2"/>
        <v>34.217051306503919</v>
      </c>
    </row>
    <row r="15" spans="1:8" x14ac:dyDescent="0.25">
      <c r="A15" s="171"/>
      <c r="B15" s="167" t="s">
        <v>16</v>
      </c>
      <c r="C15" s="7">
        <v>501.3</v>
      </c>
      <c r="D15" s="7">
        <v>501.3</v>
      </c>
      <c r="E15" s="8">
        <v>0.47049999999999997</v>
      </c>
      <c r="F15" s="165">
        <f t="shared" si="3"/>
        <v>2839.333333333333</v>
      </c>
      <c r="G15" s="8">
        <f t="shared" si="0"/>
        <v>2.839333333333333E-3</v>
      </c>
      <c r="H15" s="9">
        <f t="shared" si="2"/>
        <v>56.639404215705824</v>
      </c>
    </row>
    <row r="16" spans="1:8" x14ac:dyDescent="0.25">
      <c r="A16" s="171"/>
      <c r="B16" s="167" t="s">
        <v>16</v>
      </c>
      <c r="C16" s="7">
        <v>501.3</v>
      </c>
      <c r="D16" s="7">
        <v>517.5</v>
      </c>
      <c r="E16" s="8">
        <v>0.49540000000000001</v>
      </c>
      <c r="F16" s="165">
        <f t="shared" si="3"/>
        <v>3005.333333333333</v>
      </c>
      <c r="G16" s="8">
        <f t="shared" si="0"/>
        <v>3.0053333333333329E-3</v>
      </c>
      <c r="H16" s="9">
        <f t="shared" si="2"/>
        <v>58.074074074074069</v>
      </c>
    </row>
    <row r="17" spans="1:11" x14ac:dyDescent="0.25">
      <c r="A17" s="171"/>
      <c r="B17" s="167" t="s">
        <v>16</v>
      </c>
      <c r="C17" s="7">
        <v>501.3</v>
      </c>
      <c r="D17" s="7">
        <v>527.29999999999995</v>
      </c>
      <c r="E17" s="8">
        <v>0.4839</v>
      </c>
      <c r="F17" s="165">
        <f t="shared" si="3"/>
        <v>2928.666666666667</v>
      </c>
      <c r="G17" s="8">
        <f t="shared" si="0"/>
        <v>2.9286666666666671E-3</v>
      </c>
      <c r="H17" s="9">
        <f t="shared" si="2"/>
        <v>55.540805360642281</v>
      </c>
    </row>
    <row r="18" spans="1:11" x14ac:dyDescent="0.25">
      <c r="A18" s="171"/>
      <c r="B18" s="167" t="s">
        <v>17</v>
      </c>
      <c r="C18" s="10">
        <v>503.7</v>
      </c>
      <c r="D18" s="10">
        <v>503.7</v>
      </c>
      <c r="E18" s="8">
        <v>0.28839999999999999</v>
      </c>
      <c r="F18" s="165">
        <f t="shared" si="3"/>
        <v>1625.3333333333333</v>
      </c>
      <c r="G18" s="8">
        <f t="shared" si="0"/>
        <v>1.6253333333333332E-3</v>
      </c>
      <c r="H18" s="9">
        <f t="shared" si="2"/>
        <v>32.267884322678846</v>
      </c>
    </row>
    <row r="19" spans="1:11" ht="15.75" thickBot="1" x14ac:dyDescent="0.3">
      <c r="A19" s="171"/>
      <c r="B19" s="167" t="s">
        <v>17</v>
      </c>
      <c r="C19" s="10">
        <v>503.7</v>
      </c>
      <c r="D19" s="10">
        <v>510.9</v>
      </c>
      <c r="E19" s="8">
        <v>0.28299999999999997</v>
      </c>
      <c r="F19" s="165">
        <f t="shared" si="3"/>
        <v>1589.333333333333</v>
      </c>
      <c r="G19" s="8">
        <f t="shared" si="0"/>
        <v>1.589333333333333E-3</v>
      </c>
      <c r="H19" s="9">
        <f t="shared" si="2"/>
        <v>31.108501337508969</v>
      </c>
    </row>
    <row r="20" spans="1:11" x14ac:dyDescent="0.25">
      <c r="A20" s="171"/>
      <c r="B20" s="167" t="s">
        <v>17</v>
      </c>
      <c r="C20" s="10">
        <v>503.7</v>
      </c>
      <c r="D20" s="10">
        <v>515.29999999999995</v>
      </c>
      <c r="E20" s="8">
        <v>0.28070000000000001</v>
      </c>
      <c r="F20" s="165">
        <f t="shared" si="3"/>
        <v>1574</v>
      </c>
      <c r="G20" s="8">
        <f t="shared" si="0"/>
        <v>1.5740000000000001E-3</v>
      </c>
      <c r="H20" s="9">
        <f t="shared" si="2"/>
        <v>30.545313409664274</v>
      </c>
      <c r="K20" s="23"/>
    </row>
    <row r="21" spans="1:11" x14ac:dyDescent="0.25">
      <c r="A21" s="171"/>
      <c r="B21" s="167" t="s">
        <v>18</v>
      </c>
      <c r="C21" s="7">
        <v>514.4</v>
      </c>
      <c r="D21" s="7">
        <v>514.4</v>
      </c>
      <c r="E21" s="8">
        <v>0.34129999999999999</v>
      </c>
      <c r="F21" s="165">
        <f t="shared" si="3"/>
        <v>1977.9999999999998</v>
      </c>
      <c r="G21" s="8">
        <f t="shared" si="0"/>
        <v>1.9779999999999997E-3</v>
      </c>
      <c r="H21" s="9">
        <f t="shared" si="2"/>
        <v>38.452566096423013</v>
      </c>
      <c r="K21" s="25"/>
    </row>
    <row r="22" spans="1:11" x14ac:dyDescent="0.25">
      <c r="A22" s="171"/>
      <c r="B22" s="167" t="s">
        <v>18</v>
      </c>
      <c r="C22" s="7">
        <v>514.4</v>
      </c>
      <c r="D22" s="7">
        <f>C21+1.89</f>
        <v>516.29</v>
      </c>
      <c r="E22" s="8">
        <v>0.33910000000000001</v>
      </c>
      <c r="F22" s="165">
        <f t="shared" si="3"/>
        <v>1963.333333333333</v>
      </c>
      <c r="G22" s="8">
        <f t="shared" si="0"/>
        <v>1.963333333333333E-3</v>
      </c>
      <c r="H22" s="9">
        <f t="shared" si="2"/>
        <v>38.027723437086387</v>
      </c>
      <c r="K22" s="25"/>
    </row>
    <row r="23" spans="1:11" x14ac:dyDescent="0.25">
      <c r="A23" s="171"/>
      <c r="B23" s="167" t="s">
        <v>18</v>
      </c>
      <c r="C23" s="7">
        <v>514.4</v>
      </c>
      <c r="D23" s="7">
        <v>529.4</v>
      </c>
      <c r="E23" s="8">
        <v>0.35010000000000002</v>
      </c>
      <c r="F23" s="165">
        <f t="shared" si="3"/>
        <v>2036.6666666666665</v>
      </c>
      <c r="G23" s="8">
        <f t="shared" si="0"/>
        <v>2.0366666666666667E-3</v>
      </c>
      <c r="H23" s="9">
        <f t="shared" si="2"/>
        <v>38.471225286487851</v>
      </c>
      <c r="K23" s="25"/>
    </row>
    <row r="24" spans="1:11" x14ac:dyDescent="0.25">
      <c r="A24" s="171"/>
      <c r="B24" s="167" t="s">
        <v>19</v>
      </c>
      <c r="C24" s="7">
        <v>505.4</v>
      </c>
      <c r="D24" s="7">
        <v>505.4</v>
      </c>
      <c r="E24" s="8">
        <v>0.28910000000000002</v>
      </c>
      <c r="F24" s="165">
        <f t="shared" si="3"/>
        <v>1630</v>
      </c>
      <c r="G24" s="8">
        <f t="shared" si="0"/>
        <v>1.6299999999999999E-3</v>
      </c>
      <c r="H24" s="9">
        <f t="shared" si="2"/>
        <v>32.251681836169375</v>
      </c>
      <c r="K24" s="25"/>
    </row>
    <row r="25" spans="1:11" x14ac:dyDescent="0.25">
      <c r="A25" s="171"/>
      <c r="B25" s="167" t="s">
        <v>19</v>
      </c>
      <c r="C25" s="7">
        <v>505.4</v>
      </c>
      <c r="D25" s="7">
        <v>516.79999999999995</v>
      </c>
      <c r="E25" s="8">
        <v>0.28839999999999999</v>
      </c>
      <c r="F25" s="165">
        <f t="shared" si="3"/>
        <v>1625.3333333333333</v>
      </c>
      <c r="G25" s="8">
        <f t="shared" si="0"/>
        <v>1.6253333333333332E-3</v>
      </c>
      <c r="H25" s="9">
        <f t="shared" si="2"/>
        <v>31.449948400412797</v>
      </c>
      <c r="K25" s="25"/>
    </row>
    <row r="26" spans="1:11" x14ac:dyDescent="0.25">
      <c r="A26" s="171"/>
      <c r="B26" s="167" t="s">
        <v>19</v>
      </c>
      <c r="C26" s="7">
        <v>505.4</v>
      </c>
      <c r="D26" s="7">
        <v>507.3</v>
      </c>
      <c r="E26" s="8">
        <v>0.28889999999999999</v>
      </c>
      <c r="F26" s="165">
        <f t="shared" si="3"/>
        <v>1628.6666666666665</v>
      </c>
      <c r="G26" s="8">
        <f t="shared" si="0"/>
        <v>1.6286666666666665E-3</v>
      </c>
      <c r="H26" s="9">
        <f t="shared" si="2"/>
        <v>32.104606084499636</v>
      </c>
      <c r="K26" s="25"/>
    </row>
    <row r="27" spans="1:11" x14ac:dyDescent="0.25">
      <c r="A27" s="171"/>
      <c r="B27" s="167" t="s">
        <v>20</v>
      </c>
      <c r="C27" s="7">
        <v>506.2</v>
      </c>
      <c r="D27" s="7">
        <v>506.2</v>
      </c>
      <c r="E27" s="8">
        <v>0.27189999999999998</v>
      </c>
      <c r="F27" s="165">
        <f t="shared" si="3"/>
        <v>1515.333333333333</v>
      </c>
      <c r="G27" s="8">
        <f t="shared" si="0"/>
        <v>1.5153333333333329E-3</v>
      </c>
      <c r="H27" s="9">
        <f t="shared" si="2"/>
        <v>29.935466877387061</v>
      </c>
      <c r="K27" s="25"/>
    </row>
    <row r="28" spans="1:11" x14ac:dyDescent="0.25">
      <c r="A28" s="171"/>
      <c r="B28" s="167" t="s">
        <v>20</v>
      </c>
      <c r="C28" s="7">
        <v>506.2</v>
      </c>
      <c r="D28" s="7">
        <v>501.7</v>
      </c>
      <c r="E28" s="8">
        <v>0.2712</v>
      </c>
      <c r="F28" s="165">
        <f t="shared" si="3"/>
        <v>1510.6666666666665</v>
      </c>
      <c r="G28" s="8">
        <f t="shared" si="0"/>
        <v>1.5106666666666665E-3</v>
      </c>
      <c r="H28" s="9">
        <f t="shared" si="2"/>
        <v>30.110956082652311</v>
      </c>
      <c r="K28" s="25"/>
    </row>
    <row r="29" spans="1:11" ht="15.75" thickBot="1" x14ac:dyDescent="0.3">
      <c r="A29" s="171"/>
      <c r="B29" s="167" t="s">
        <v>20</v>
      </c>
      <c r="C29" s="7">
        <v>506.2</v>
      </c>
      <c r="D29" s="7">
        <v>224.8</v>
      </c>
      <c r="E29" s="8">
        <v>0.27229999999999999</v>
      </c>
      <c r="F29" s="165">
        <f t="shared" si="3"/>
        <v>1517.9999999999998</v>
      </c>
      <c r="G29" s="8">
        <f t="shared" si="0"/>
        <v>1.5179999999999998E-3</v>
      </c>
      <c r="H29" s="9">
        <f t="shared" si="2"/>
        <v>67.526690391459056</v>
      </c>
      <c r="K29" s="33"/>
    </row>
    <row r="30" spans="1:11" x14ac:dyDescent="0.25">
      <c r="A30" s="171"/>
      <c r="B30" s="167" t="s">
        <v>21</v>
      </c>
      <c r="C30" s="7">
        <v>506.9</v>
      </c>
      <c r="D30" s="7">
        <v>506.9</v>
      </c>
      <c r="E30" s="8">
        <v>0.34260000000000002</v>
      </c>
      <c r="F30" s="165">
        <f t="shared" si="3"/>
        <v>1986.666666666667</v>
      </c>
      <c r="G30" s="8">
        <f t="shared" si="0"/>
        <v>1.986666666666667E-3</v>
      </c>
      <c r="H30" s="9">
        <f t="shared" si="2"/>
        <v>39.192477148681533</v>
      </c>
    </row>
    <row r="31" spans="1:11" x14ac:dyDescent="0.25">
      <c r="A31" s="171"/>
      <c r="B31" s="167" t="s">
        <v>21</v>
      </c>
      <c r="C31" s="7">
        <v>506.9</v>
      </c>
      <c r="D31" s="7">
        <v>518.29999999999995</v>
      </c>
      <c r="E31" s="8">
        <v>0.34389999999999998</v>
      </c>
      <c r="F31" s="165">
        <f t="shared" si="3"/>
        <v>1995.3333333333333</v>
      </c>
      <c r="G31" s="8">
        <f t="shared" si="0"/>
        <v>1.9953333333333333E-3</v>
      </c>
      <c r="H31" s="9">
        <f t="shared" si="2"/>
        <v>38.497652582159624</v>
      </c>
    </row>
    <row r="32" spans="1:11" ht="15.75" thickBot="1" x14ac:dyDescent="0.3">
      <c r="A32" s="172"/>
      <c r="B32" s="173" t="s">
        <v>21</v>
      </c>
      <c r="C32" s="15">
        <v>506.9</v>
      </c>
      <c r="D32" s="15">
        <v>515.20000000000005</v>
      </c>
      <c r="E32" s="16">
        <v>0.34810000000000002</v>
      </c>
      <c r="F32" s="174">
        <f t="shared" si="3"/>
        <v>2023.333333333333</v>
      </c>
      <c r="G32" s="16">
        <f t="shared" si="0"/>
        <v>2.0233333333333331E-3</v>
      </c>
      <c r="H32" s="9">
        <f t="shared" si="2"/>
        <v>39.272774327122143</v>
      </c>
    </row>
    <row r="34" spans="2:10" ht="15.75" thickBot="1" x14ac:dyDescent="0.3"/>
    <row r="35" spans="2:10" ht="15.75" thickBot="1" x14ac:dyDescent="0.3">
      <c r="B35" s="18" t="s">
        <v>12</v>
      </c>
      <c r="C35" s="19">
        <v>509.6</v>
      </c>
      <c r="D35" s="20">
        <v>1.2583</v>
      </c>
      <c r="E35" s="22">
        <f>(D35-0.0446)/0.0015</f>
        <v>809.13333333333333</v>
      </c>
      <c r="F35" s="22">
        <f t="shared" ref="F35" si="4">(E35/1000000)</f>
        <v>8.0913333333333334E-4</v>
      </c>
      <c r="G35" s="23">
        <f>(F35*10000/C35)*1000</f>
        <v>15.877812663526946</v>
      </c>
      <c r="H35" s="21"/>
      <c r="I35" s="21"/>
      <c r="J35" s="4"/>
    </row>
    <row r="36" spans="2:10" ht="15.75" thickBot="1" x14ac:dyDescent="0.3">
      <c r="B36" s="18" t="s">
        <v>12</v>
      </c>
      <c r="C36" s="19">
        <v>514.79999999999995</v>
      </c>
      <c r="D36" s="20">
        <v>1.2774000000000001</v>
      </c>
      <c r="E36" s="22">
        <f t="shared" ref="E36:E37" si="5">(D36-0.0446)/0.0015</f>
        <v>821.86666666666667</v>
      </c>
      <c r="F36" s="22">
        <f t="shared" ref="F36:F40" si="6">(E36/1000000)</f>
        <v>8.2186666666666662E-4</v>
      </c>
      <c r="G36" s="23">
        <f t="shared" ref="G36:G40" si="7">(F36*10000/C36)*1000</f>
        <v>15.964775964775965</v>
      </c>
      <c r="H36" s="177"/>
      <c r="I36" s="177"/>
      <c r="J36" s="81"/>
    </row>
    <row r="37" spans="2:10" ht="15.75" thickBot="1" x14ac:dyDescent="0.3">
      <c r="B37" s="18" t="s">
        <v>12</v>
      </c>
      <c r="C37" s="19">
        <v>512.29999999999995</v>
      </c>
      <c r="D37" s="20">
        <v>1.2163999999999999</v>
      </c>
      <c r="E37" s="22">
        <f t="shared" si="5"/>
        <v>781.19999999999993</v>
      </c>
      <c r="F37" s="22">
        <f t="shared" si="6"/>
        <v>7.8119999999999991E-4</v>
      </c>
      <c r="G37" s="23">
        <f t="shared" si="7"/>
        <v>15.248877610774937</v>
      </c>
      <c r="H37" s="177"/>
      <c r="I37" s="177"/>
      <c r="J37" s="81"/>
    </row>
    <row r="38" spans="2:10" ht="15.75" thickBot="1" x14ac:dyDescent="0.3">
      <c r="B38" s="24" t="s">
        <v>13</v>
      </c>
      <c r="C38" s="10">
        <v>505.9</v>
      </c>
      <c r="D38" s="10">
        <v>1.2421</v>
      </c>
      <c r="E38" s="22">
        <f>(D38-0.0446)/0.0015</f>
        <v>798.33333333333337</v>
      </c>
      <c r="F38" s="22">
        <f t="shared" si="6"/>
        <v>7.983333333333334E-4</v>
      </c>
      <c r="G38" s="23">
        <f t="shared" si="7"/>
        <v>15.7804572708704</v>
      </c>
      <c r="H38" s="11"/>
      <c r="I38" s="11"/>
      <c r="J38" s="8"/>
    </row>
    <row r="39" spans="2:10" ht="15.75" thickBot="1" x14ac:dyDescent="0.3">
      <c r="B39" s="24" t="s">
        <v>13</v>
      </c>
      <c r="C39" s="10">
        <v>500.8</v>
      </c>
      <c r="D39" s="10">
        <v>1.2593000000000001</v>
      </c>
      <c r="E39" s="22">
        <f t="shared" ref="E39:E64" si="8">(D39-0.0446)/0.0015</f>
        <v>809.80000000000007</v>
      </c>
      <c r="F39" s="22">
        <f t="shared" si="6"/>
        <v>8.0980000000000006E-4</v>
      </c>
      <c r="G39" s="23">
        <f t="shared" si="7"/>
        <v>16.170127795527158</v>
      </c>
      <c r="H39" s="177"/>
      <c r="I39" s="177"/>
      <c r="J39" s="81"/>
    </row>
    <row r="40" spans="2:10" ht="15.75" thickBot="1" x14ac:dyDescent="0.3">
      <c r="B40" s="24" t="s">
        <v>13</v>
      </c>
      <c r="C40" s="10">
        <v>527.79999999999995</v>
      </c>
      <c r="D40" s="10">
        <v>1.2454000000000001</v>
      </c>
      <c r="E40" s="22">
        <f t="shared" si="8"/>
        <v>800.53333333333342</v>
      </c>
      <c r="F40" s="22">
        <f t="shared" si="6"/>
        <v>8.0053333333333346E-4</v>
      </c>
      <c r="G40" s="23">
        <f t="shared" si="7"/>
        <v>15.167361374257929</v>
      </c>
      <c r="H40" s="177"/>
      <c r="I40" s="177"/>
      <c r="J40" s="81"/>
    </row>
    <row r="41" spans="2:10" ht="15.75" thickBot="1" x14ac:dyDescent="0.3">
      <c r="B41" s="24" t="s">
        <v>14</v>
      </c>
      <c r="C41" s="10">
        <v>514.20000000000005</v>
      </c>
      <c r="D41" s="10">
        <v>1.1507000000000001</v>
      </c>
      <c r="E41" s="22">
        <f t="shared" si="8"/>
        <v>737.40000000000009</v>
      </c>
      <c r="F41" s="22">
        <f t="shared" ref="F41:F64" si="9">(E41/1000000)</f>
        <v>7.3740000000000014E-4</v>
      </c>
      <c r="G41" s="23">
        <f t="shared" ref="G41:G64" si="10">(F41*10000/C41)*1000</f>
        <v>14.340723453908986</v>
      </c>
      <c r="H41" s="11"/>
      <c r="I41" s="11"/>
      <c r="J41" s="8"/>
    </row>
    <row r="42" spans="2:10" ht="15.75" thickBot="1" x14ac:dyDescent="0.3">
      <c r="B42" s="24" t="s">
        <v>14</v>
      </c>
      <c r="C42" s="10">
        <v>517.9</v>
      </c>
      <c r="D42" s="10">
        <v>1.1496999999999999</v>
      </c>
      <c r="E42" s="22">
        <f t="shared" si="8"/>
        <v>736.73333333333335</v>
      </c>
      <c r="F42" s="22">
        <f t="shared" si="9"/>
        <v>7.3673333333333332E-4</v>
      </c>
      <c r="G42" s="23">
        <f t="shared" si="10"/>
        <v>14.225397438372916</v>
      </c>
      <c r="H42" s="177"/>
      <c r="I42" s="177"/>
      <c r="J42" s="81"/>
    </row>
    <row r="43" spans="2:10" ht="15.75" thickBot="1" x14ac:dyDescent="0.3">
      <c r="B43" s="24" t="s">
        <v>14</v>
      </c>
      <c r="C43" s="10">
        <v>528.1</v>
      </c>
      <c r="D43" s="10">
        <v>1.1601999999999999</v>
      </c>
      <c r="E43" s="22">
        <f t="shared" si="8"/>
        <v>743.73333333333323</v>
      </c>
      <c r="F43" s="22">
        <f t="shared" si="9"/>
        <v>7.4373333333333327E-4</v>
      </c>
      <c r="G43" s="23">
        <f t="shared" si="10"/>
        <v>14.083191314776242</v>
      </c>
      <c r="H43" s="177"/>
      <c r="I43" s="177"/>
      <c r="J43" s="81"/>
    </row>
    <row r="44" spans="2:10" ht="15.75" thickBot="1" x14ac:dyDescent="0.3">
      <c r="B44" s="24" t="s">
        <v>15</v>
      </c>
      <c r="C44" s="10">
        <v>520.79999999999995</v>
      </c>
      <c r="D44" s="10">
        <v>1.0295000000000001</v>
      </c>
      <c r="E44" s="22">
        <f t="shared" si="8"/>
        <v>656.6</v>
      </c>
      <c r="F44" s="22">
        <f t="shared" si="9"/>
        <v>6.5660000000000002E-4</v>
      </c>
      <c r="G44" s="23">
        <f t="shared" si="10"/>
        <v>12.60752688172043</v>
      </c>
      <c r="H44" s="11"/>
      <c r="I44" s="11"/>
      <c r="J44" s="8"/>
    </row>
    <row r="45" spans="2:10" ht="15.75" thickBot="1" x14ac:dyDescent="0.3">
      <c r="B45" s="24" t="s">
        <v>15</v>
      </c>
      <c r="C45" s="10">
        <v>515.4</v>
      </c>
      <c r="D45" s="10">
        <v>1.036</v>
      </c>
      <c r="E45" s="22">
        <f t="shared" si="8"/>
        <v>660.93333333333339</v>
      </c>
      <c r="F45" s="22">
        <f t="shared" si="9"/>
        <v>6.6093333333333342E-4</v>
      </c>
      <c r="G45" s="23">
        <f t="shared" si="10"/>
        <v>12.823696805070499</v>
      </c>
      <c r="H45" s="177"/>
      <c r="I45" s="177"/>
      <c r="J45" s="81"/>
    </row>
    <row r="46" spans="2:10" ht="15.75" thickBot="1" x14ac:dyDescent="0.3">
      <c r="B46" s="24" t="s">
        <v>15</v>
      </c>
      <c r="C46" s="10">
        <v>501.3</v>
      </c>
      <c r="D46" s="10">
        <v>1.0376000000000001</v>
      </c>
      <c r="E46" s="22">
        <f t="shared" si="8"/>
        <v>662</v>
      </c>
      <c r="F46" s="22">
        <f t="shared" si="9"/>
        <v>6.6200000000000005E-4</v>
      </c>
      <c r="G46" s="23">
        <f t="shared" si="10"/>
        <v>13.205665270297228</v>
      </c>
      <c r="H46" s="177"/>
      <c r="I46" s="177"/>
      <c r="J46" s="81"/>
    </row>
    <row r="47" spans="2:10" ht="15.75" thickBot="1" x14ac:dyDescent="0.3">
      <c r="B47" s="24" t="s">
        <v>16</v>
      </c>
      <c r="C47" s="10">
        <v>504.5</v>
      </c>
      <c r="D47" s="10">
        <v>1.1687000000000001</v>
      </c>
      <c r="E47" s="22">
        <f t="shared" si="8"/>
        <v>749.40000000000009</v>
      </c>
      <c r="F47" s="22">
        <f t="shared" si="9"/>
        <v>7.4940000000000011E-4</v>
      </c>
      <c r="G47" s="23">
        <f t="shared" si="10"/>
        <v>14.854311199207137</v>
      </c>
      <c r="H47" s="11"/>
      <c r="I47" s="11"/>
      <c r="J47" s="8"/>
    </row>
    <row r="48" spans="2:10" ht="15.75" thickBot="1" x14ac:dyDescent="0.3">
      <c r="B48" s="24" t="s">
        <v>16</v>
      </c>
      <c r="C48" s="10">
        <v>508.3</v>
      </c>
      <c r="D48" s="10">
        <v>1.1672</v>
      </c>
      <c r="E48" s="22">
        <f t="shared" si="8"/>
        <v>748.4</v>
      </c>
      <c r="F48" s="22">
        <f t="shared" si="9"/>
        <v>7.4839999999999998E-4</v>
      </c>
      <c r="G48" s="23">
        <f t="shared" si="10"/>
        <v>14.723588432028329</v>
      </c>
      <c r="H48" s="177"/>
      <c r="I48" s="177"/>
      <c r="J48" s="81"/>
    </row>
    <row r="49" spans="2:10" ht="15.75" thickBot="1" x14ac:dyDescent="0.3">
      <c r="B49" s="24" t="s">
        <v>16</v>
      </c>
      <c r="C49" s="10">
        <v>517.4</v>
      </c>
      <c r="D49" s="10">
        <v>1.1782999999999999</v>
      </c>
      <c r="E49" s="22">
        <f t="shared" si="8"/>
        <v>755.8</v>
      </c>
      <c r="F49" s="22">
        <f t="shared" si="9"/>
        <v>7.5579999999999994E-4</v>
      </c>
      <c r="G49" s="23">
        <f t="shared" si="10"/>
        <v>14.607653652879783</v>
      </c>
      <c r="H49" s="177"/>
      <c r="I49" s="177"/>
      <c r="J49" s="81"/>
    </row>
    <row r="50" spans="2:10" ht="15.75" thickBot="1" x14ac:dyDescent="0.3">
      <c r="B50" s="24" t="s">
        <v>17</v>
      </c>
      <c r="C50" s="10">
        <v>508.1</v>
      </c>
      <c r="D50" s="10">
        <v>1.2198</v>
      </c>
      <c r="E50" s="22">
        <f t="shared" si="8"/>
        <v>783.4666666666667</v>
      </c>
      <c r="F50" s="22">
        <f t="shared" si="9"/>
        <v>7.8346666666666666E-4</v>
      </c>
      <c r="G50" s="23">
        <f t="shared" si="10"/>
        <v>15.419536836580724</v>
      </c>
      <c r="H50" s="11"/>
      <c r="I50" s="11"/>
      <c r="J50" s="8"/>
    </row>
    <row r="51" spans="2:10" ht="15.75" thickBot="1" x14ac:dyDescent="0.3">
      <c r="B51" s="24" t="s">
        <v>17</v>
      </c>
      <c r="C51" s="10">
        <v>502.7</v>
      </c>
      <c r="D51" s="10">
        <v>1.1939</v>
      </c>
      <c r="E51" s="22">
        <f t="shared" si="8"/>
        <v>766.19999999999993</v>
      </c>
      <c r="F51" s="22">
        <f t="shared" si="9"/>
        <v>7.6619999999999998E-4</v>
      </c>
      <c r="G51" s="23">
        <f t="shared" si="10"/>
        <v>15.241694847821762</v>
      </c>
      <c r="H51" s="177"/>
      <c r="I51" s="177"/>
      <c r="J51" s="81"/>
    </row>
    <row r="52" spans="2:10" ht="15.75" thickBot="1" x14ac:dyDescent="0.3">
      <c r="B52" s="24" t="s">
        <v>17</v>
      </c>
      <c r="C52" s="10">
        <v>523.4</v>
      </c>
      <c r="D52" s="10">
        <v>1.2012</v>
      </c>
      <c r="E52" s="22">
        <f t="shared" si="8"/>
        <v>771.06666666666672</v>
      </c>
      <c r="F52" s="22">
        <f t="shared" si="9"/>
        <v>7.7106666666666669E-4</v>
      </c>
      <c r="G52" s="23">
        <f t="shared" si="10"/>
        <v>14.73188128900777</v>
      </c>
      <c r="H52" s="177"/>
      <c r="I52" s="177"/>
      <c r="J52" s="81"/>
    </row>
    <row r="53" spans="2:10" ht="15.75" thickBot="1" x14ac:dyDescent="0.3">
      <c r="B53" s="24" t="s">
        <v>18</v>
      </c>
      <c r="C53" s="10">
        <v>504.3</v>
      </c>
      <c r="D53" s="26">
        <v>0.96350000000000002</v>
      </c>
      <c r="E53" s="22">
        <f t="shared" si="8"/>
        <v>612.6</v>
      </c>
      <c r="F53" s="22">
        <f t="shared" si="9"/>
        <v>6.1260000000000004E-4</v>
      </c>
      <c r="G53" s="23">
        <f t="shared" si="10"/>
        <v>12.147531231409875</v>
      </c>
      <c r="H53" s="28"/>
      <c r="I53" s="28"/>
      <c r="J53" s="8"/>
    </row>
    <row r="54" spans="2:10" ht="15.75" thickBot="1" x14ac:dyDescent="0.3">
      <c r="B54" s="24" t="s">
        <v>18</v>
      </c>
      <c r="C54" s="10">
        <v>517.20000000000005</v>
      </c>
      <c r="D54" s="26">
        <v>0.95799999999999996</v>
      </c>
      <c r="E54" s="22">
        <f t="shared" si="8"/>
        <v>608.93333333333328</v>
      </c>
      <c r="F54" s="22">
        <f t="shared" si="9"/>
        <v>6.0893333333333324E-4</v>
      </c>
      <c r="G54" s="23">
        <f t="shared" si="10"/>
        <v>11.773653003351377</v>
      </c>
      <c r="H54" s="177"/>
      <c r="I54" s="177"/>
      <c r="J54" s="81"/>
    </row>
    <row r="55" spans="2:10" ht="15.75" thickBot="1" x14ac:dyDescent="0.3">
      <c r="B55" s="24" t="s">
        <v>18</v>
      </c>
      <c r="C55" s="10">
        <v>523.4</v>
      </c>
      <c r="D55" s="26">
        <v>0.98809999999999998</v>
      </c>
      <c r="E55" s="22">
        <f t="shared" si="8"/>
        <v>629</v>
      </c>
      <c r="F55" s="22">
        <f t="shared" si="9"/>
        <v>6.29E-4</v>
      </c>
      <c r="G55" s="23">
        <f t="shared" si="10"/>
        <v>12.017577378677876</v>
      </c>
      <c r="H55" s="177"/>
      <c r="I55" s="177"/>
      <c r="J55" s="81"/>
    </row>
    <row r="56" spans="2:10" ht="15.75" thickBot="1" x14ac:dyDescent="0.3">
      <c r="B56" s="24" t="s">
        <v>19</v>
      </c>
      <c r="C56" s="10">
        <v>509.7</v>
      </c>
      <c r="D56" s="10">
        <v>1.0351999999999999</v>
      </c>
      <c r="E56" s="22">
        <f t="shared" si="8"/>
        <v>660.4</v>
      </c>
      <c r="F56" s="22">
        <f t="shared" si="9"/>
        <v>6.6040000000000001E-4</v>
      </c>
      <c r="G56" s="23">
        <f t="shared" si="10"/>
        <v>12.95664116146753</v>
      </c>
      <c r="H56" s="11"/>
      <c r="I56" s="11"/>
      <c r="J56" s="8"/>
    </row>
    <row r="57" spans="2:10" ht="15.75" thickBot="1" x14ac:dyDescent="0.3">
      <c r="B57" s="24" t="s">
        <v>19</v>
      </c>
      <c r="C57" s="10">
        <v>500.8</v>
      </c>
      <c r="D57" s="10">
        <v>1.0409999999999999</v>
      </c>
      <c r="E57" s="22">
        <f t="shared" si="8"/>
        <v>664.26666666666665</v>
      </c>
      <c r="F57" s="22">
        <f t="shared" si="9"/>
        <v>6.6426666666666669E-4</v>
      </c>
      <c r="G57" s="23">
        <f t="shared" si="10"/>
        <v>13.264110756123536</v>
      </c>
      <c r="H57" s="177"/>
      <c r="I57" s="177"/>
      <c r="J57" s="81"/>
    </row>
    <row r="58" spans="2:10" ht="15.75" thickBot="1" x14ac:dyDescent="0.3">
      <c r="B58" s="24" t="s">
        <v>19</v>
      </c>
      <c r="C58" s="10">
        <v>219.2</v>
      </c>
      <c r="D58" s="10">
        <v>1.0207999999999999</v>
      </c>
      <c r="E58" s="22">
        <f t="shared" si="8"/>
        <v>650.79999999999995</v>
      </c>
      <c r="F58" s="22">
        <f t="shared" si="9"/>
        <v>6.5079999999999999E-4</v>
      </c>
      <c r="G58" s="23">
        <f t="shared" si="10"/>
        <v>29.689781021897812</v>
      </c>
      <c r="H58" s="177"/>
      <c r="I58" s="177"/>
      <c r="J58" s="81"/>
    </row>
    <row r="59" spans="2:10" ht="15.75" thickBot="1" x14ac:dyDescent="0.3">
      <c r="B59" s="24" t="s">
        <v>20</v>
      </c>
      <c r="C59" s="10">
        <v>502.1</v>
      </c>
      <c r="D59" s="26">
        <v>1.1831</v>
      </c>
      <c r="E59" s="22">
        <f t="shared" si="8"/>
        <v>759</v>
      </c>
      <c r="F59" s="22">
        <f t="shared" si="9"/>
        <v>7.5900000000000002E-4</v>
      </c>
      <c r="G59" s="23">
        <f t="shared" si="10"/>
        <v>15.116510655247957</v>
      </c>
      <c r="H59" s="28"/>
      <c r="I59" s="28"/>
      <c r="J59" s="8"/>
    </row>
    <row r="60" spans="2:10" ht="15.75" thickBot="1" x14ac:dyDescent="0.3">
      <c r="B60" s="24" t="s">
        <v>20</v>
      </c>
      <c r="C60" s="10">
        <v>528.29999999999995</v>
      </c>
      <c r="D60" s="26">
        <v>1.1839</v>
      </c>
      <c r="E60" s="22">
        <f t="shared" si="8"/>
        <v>759.5333333333333</v>
      </c>
      <c r="F60" s="22">
        <f t="shared" si="9"/>
        <v>7.5953333333333333E-4</v>
      </c>
      <c r="G60" s="23">
        <f t="shared" si="10"/>
        <v>14.376932298567734</v>
      </c>
      <c r="H60" s="177"/>
      <c r="I60" s="177"/>
      <c r="J60" s="81"/>
    </row>
    <row r="61" spans="2:10" ht="15.75" thickBot="1" x14ac:dyDescent="0.3">
      <c r="B61" s="24" t="s">
        <v>20</v>
      </c>
      <c r="C61" s="10">
        <v>517.5</v>
      </c>
      <c r="D61" s="26">
        <v>1.2071000000000001</v>
      </c>
      <c r="E61" s="22">
        <f t="shared" si="8"/>
        <v>775</v>
      </c>
      <c r="F61" s="22">
        <f t="shared" si="9"/>
        <v>7.7499999999999997E-4</v>
      </c>
      <c r="G61" s="23">
        <f t="shared" si="10"/>
        <v>14.975845410628018</v>
      </c>
      <c r="H61" s="177"/>
      <c r="I61" s="177"/>
      <c r="J61" s="81"/>
    </row>
    <row r="62" spans="2:10" ht="15.75" thickBot="1" x14ac:dyDescent="0.3">
      <c r="B62" s="29" t="s">
        <v>21</v>
      </c>
      <c r="C62" s="30">
        <v>501.2</v>
      </c>
      <c r="D62" s="30">
        <v>1.0454000000000001</v>
      </c>
      <c r="E62" s="22">
        <f t="shared" si="8"/>
        <v>667.2</v>
      </c>
      <c r="F62" s="22">
        <f t="shared" si="9"/>
        <v>6.6720000000000006E-4</v>
      </c>
      <c r="G62" s="23">
        <f t="shared" si="10"/>
        <v>13.312051077414207</v>
      </c>
      <c r="H62" s="32"/>
      <c r="I62" s="32"/>
      <c r="J62" s="16"/>
    </row>
    <row r="63" spans="2:10" ht="15.75" thickBot="1" x14ac:dyDescent="0.3">
      <c r="B63" s="29" t="s">
        <v>21</v>
      </c>
      <c r="C63" s="30">
        <v>514.6</v>
      </c>
      <c r="D63" s="30">
        <v>1.0760000000000001</v>
      </c>
      <c r="E63" s="22">
        <f t="shared" si="8"/>
        <v>687.6</v>
      </c>
      <c r="F63" s="22">
        <f t="shared" si="9"/>
        <v>6.8760000000000002E-4</v>
      </c>
      <c r="G63" s="23">
        <f t="shared" si="10"/>
        <v>13.361834434512243</v>
      </c>
    </row>
    <row r="64" spans="2:10" ht="15.75" thickBot="1" x14ac:dyDescent="0.3">
      <c r="B64" s="29" t="s">
        <v>21</v>
      </c>
      <c r="C64" s="30">
        <v>509.2</v>
      </c>
      <c r="D64" s="30">
        <v>1.0669999999999999</v>
      </c>
      <c r="E64" s="22">
        <f t="shared" si="8"/>
        <v>681.6</v>
      </c>
      <c r="F64" s="22">
        <f t="shared" si="9"/>
        <v>6.8159999999999998E-4</v>
      </c>
      <c r="G64" s="23">
        <f t="shared" si="10"/>
        <v>13.385703063629222</v>
      </c>
    </row>
    <row r="67" spans="2:10" ht="15.75" thickBot="1" x14ac:dyDescent="0.3"/>
    <row r="68" spans="2:10" ht="15.75" thickBot="1" x14ac:dyDescent="0.3">
      <c r="B68" s="34" t="s">
        <v>12</v>
      </c>
      <c r="C68" s="35">
        <v>504.6</v>
      </c>
      <c r="D68" s="35">
        <v>1.2259</v>
      </c>
      <c r="E68" s="4">
        <f>((D68-0.0446)/0.0015)</f>
        <v>787.5333333333333</v>
      </c>
      <c r="F68" s="4">
        <f t="shared" ref="F68:F95" si="11">(E68/1000000)</f>
        <v>7.8753333333333325E-4</v>
      </c>
      <c r="G68" s="37">
        <f>(F68*10000/C68)*1000</f>
        <v>15.607081516712906</v>
      </c>
      <c r="H68" s="22"/>
      <c r="I68" s="36"/>
      <c r="J68" s="4"/>
    </row>
    <row r="69" spans="2:10" ht="15.75" thickBot="1" x14ac:dyDescent="0.3">
      <c r="B69" s="34" t="s">
        <v>12</v>
      </c>
      <c r="C69" s="35">
        <v>511.4</v>
      </c>
      <c r="D69" s="35">
        <v>1.2349000000000001</v>
      </c>
      <c r="E69" s="4">
        <f t="shared" ref="E69:E97" si="12">((D69-0.0446)/0.0015)</f>
        <v>793.53333333333342</v>
      </c>
      <c r="F69" s="4">
        <f t="shared" ref="F69:F72" si="13">(E69/1000000)</f>
        <v>7.935333333333334E-4</v>
      </c>
      <c r="G69" s="37">
        <f t="shared" ref="G69:G72" si="14">(F69*10000/C69)*1000</f>
        <v>15.516881762482077</v>
      </c>
      <c r="H69" s="71"/>
      <c r="I69" s="80"/>
      <c r="J69" s="81"/>
    </row>
    <row r="70" spans="2:10" ht="15.75" thickBot="1" x14ac:dyDescent="0.3">
      <c r="B70" s="34" t="s">
        <v>12</v>
      </c>
      <c r="C70" s="35">
        <v>506.2</v>
      </c>
      <c r="D70" s="35">
        <v>1.2283999999999999</v>
      </c>
      <c r="E70" s="4">
        <f t="shared" si="12"/>
        <v>789.19999999999993</v>
      </c>
      <c r="F70" s="4">
        <f t="shared" si="13"/>
        <v>7.8919999999999988E-4</v>
      </c>
      <c r="G70" s="37">
        <f t="shared" si="14"/>
        <v>15.59067562228368</v>
      </c>
      <c r="H70" s="71"/>
      <c r="I70" s="80"/>
      <c r="J70" s="81"/>
    </row>
    <row r="71" spans="2:10" ht="15.75" thickBot="1" x14ac:dyDescent="0.3">
      <c r="B71" s="38" t="s">
        <v>13</v>
      </c>
      <c r="C71" s="39">
        <v>509.5</v>
      </c>
      <c r="D71" s="39">
        <v>1.0382</v>
      </c>
      <c r="E71" s="4">
        <f t="shared" si="12"/>
        <v>662.4</v>
      </c>
      <c r="F71" s="4">
        <f t="shared" si="13"/>
        <v>6.6239999999999995E-4</v>
      </c>
      <c r="G71" s="37">
        <f t="shared" si="14"/>
        <v>13.000981354268891</v>
      </c>
      <c r="H71" s="11"/>
      <c r="I71" s="40"/>
      <c r="J71" s="8"/>
    </row>
    <row r="72" spans="2:10" ht="15.75" thickBot="1" x14ac:dyDescent="0.3">
      <c r="B72" s="38" t="s">
        <v>13</v>
      </c>
      <c r="C72" s="39">
        <v>516.79999999999995</v>
      </c>
      <c r="D72" s="39">
        <v>1.0351999999999999</v>
      </c>
      <c r="E72" s="4">
        <f t="shared" si="12"/>
        <v>660.4</v>
      </c>
      <c r="F72" s="4">
        <f t="shared" si="13"/>
        <v>6.6040000000000001E-4</v>
      </c>
      <c r="G72" s="37">
        <f t="shared" si="14"/>
        <v>12.778637770897834</v>
      </c>
      <c r="H72" s="71"/>
      <c r="I72" s="80"/>
      <c r="J72" s="81"/>
    </row>
    <row r="73" spans="2:10" ht="15.75" thickBot="1" x14ac:dyDescent="0.3">
      <c r="B73" s="38" t="s">
        <v>13</v>
      </c>
      <c r="C73" s="39">
        <v>521.29999999999995</v>
      </c>
      <c r="D73" s="39">
        <v>1.0333000000000001</v>
      </c>
      <c r="E73" s="4">
        <f t="shared" si="12"/>
        <v>659.13333333333344</v>
      </c>
      <c r="F73" s="4">
        <f t="shared" ref="F73:F97" si="15">(E73/1000000)</f>
        <v>6.5913333333333349E-4</v>
      </c>
      <c r="G73" s="37">
        <f t="shared" ref="G73:G97" si="16">(F73*10000/C73)*1000</f>
        <v>12.644030948270354</v>
      </c>
      <c r="H73" s="71"/>
      <c r="I73" s="80"/>
      <c r="J73" s="81"/>
    </row>
    <row r="74" spans="2:10" ht="15.75" thickBot="1" x14ac:dyDescent="0.3">
      <c r="B74" s="38" t="s">
        <v>14</v>
      </c>
      <c r="C74" s="39">
        <v>504.9</v>
      </c>
      <c r="D74" s="39">
        <v>1.1274999999999999</v>
      </c>
      <c r="E74" s="4">
        <f t="shared" si="12"/>
        <v>721.93333333333328</v>
      </c>
      <c r="F74" s="4">
        <f t="shared" si="15"/>
        <v>7.2193333333333328E-4</v>
      </c>
      <c r="G74" s="37">
        <f t="shared" si="16"/>
        <v>14.298540965207632</v>
      </c>
      <c r="H74" s="11"/>
      <c r="I74" s="40"/>
      <c r="J74" s="8"/>
    </row>
    <row r="75" spans="2:10" ht="15.75" thickBot="1" x14ac:dyDescent="0.3">
      <c r="B75" s="38" t="s">
        <v>14</v>
      </c>
      <c r="C75" s="39">
        <v>501.7</v>
      </c>
      <c r="D75" s="39">
        <v>1.1294999999999999</v>
      </c>
      <c r="E75" s="4">
        <f t="shared" si="12"/>
        <v>723.26666666666665</v>
      </c>
      <c r="F75" s="4">
        <f t="shared" si="15"/>
        <v>7.2326666666666661E-4</v>
      </c>
      <c r="G75" s="37">
        <f t="shared" si="16"/>
        <v>14.416317852634377</v>
      </c>
      <c r="H75" s="71"/>
      <c r="I75" s="80"/>
      <c r="J75" s="81"/>
    </row>
    <row r="76" spans="2:10" ht="15.75" thickBot="1" x14ac:dyDescent="0.3">
      <c r="B76" s="38" t="s">
        <v>14</v>
      </c>
      <c r="C76" s="39">
        <v>514.20000000000005</v>
      </c>
      <c r="D76" s="39">
        <v>1.1564000000000001</v>
      </c>
      <c r="E76" s="4">
        <f t="shared" si="12"/>
        <v>741.2</v>
      </c>
      <c r="F76" s="4">
        <f t="shared" si="15"/>
        <v>7.4120000000000002E-4</v>
      </c>
      <c r="G76" s="37">
        <f t="shared" si="16"/>
        <v>14.414624659665499</v>
      </c>
      <c r="H76" s="71"/>
      <c r="I76" s="80"/>
      <c r="J76" s="81"/>
    </row>
    <row r="77" spans="2:10" ht="15.75" thickBot="1" x14ac:dyDescent="0.3">
      <c r="B77" s="38" t="s">
        <v>15</v>
      </c>
      <c r="C77" s="39">
        <v>507</v>
      </c>
      <c r="D77" s="39">
        <v>1.1617999999999999</v>
      </c>
      <c r="E77" s="4">
        <f t="shared" si="12"/>
        <v>744.8</v>
      </c>
      <c r="F77" s="4">
        <f t="shared" si="15"/>
        <v>7.448E-4</v>
      </c>
      <c r="G77" s="37">
        <f t="shared" si="16"/>
        <v>14.690335305719922</v>
      </c>
      <c r="H77" s="11"/>
      <c r="I77" s="40"/>
      <c r="J77" s="8"/>
    </row>
    <row r="78" spans="2:10" ht="15.75" thickBot="1" x14ac:dyDescent="0.3">
      <c r="B78" s="38" t="s">
        <v>15</v>
      </c>
      <c r="C78" s="39">
        <v>524.1</v>
      </c>
      <c r="D78" s="39">
        <v>1.1752</v>
      </c>
      <c r="E78" s="4">
        <f t="shared" si="12"/>
        <v>753.73333333333335</v>
      </c>
      <c r="F78" s="4">
        <f t="shared" si="15"/>
        <v>7.537333333333333E-4</v>
      </c>
      <c r="G78" s="37">
        <f t="shared" si="16"/>
        <v>14.381479361445015</v>
      </c>
      <c r="H78" s="71"/>
      <c r="I78" s="80"/>
      <c r="J78" s="81"/>
    </row>
    <row r="79" spans="2:10" ht="15.75" thickBot="1" x14ac:dyDescent="0.3">
      <c r="B79" s="38" t="s">
        <v>15</v>
      </c>
      <c r="C79" s="39">
        <v>513.70000000000005</v>
      </c>
      <c r="D79" s="39">
        <v>1.1605000000000001</v>
      </c>
      <c r="E79" s="4">
        <f t="shared" si="12"/>
        <v>743.93333333333339</v>
      </c>
      <c r="F79" s="4">
        <f t="shared" si="15"/>
        <v>7.4393333333333338E-4</v>
      </c>
      <c r="G79" s="37">
        <f t="shared" si="16"/>
        <v>14.481863603919278</v>
      </c>
      <c r="H79" s="71"/>
      <c r="I79" s="80"/>
      <c r="J79" s="81"/>
    </row>
    <row r="80" spans="2:10" ht="15.75" thickBot="1" x14ac:dyDescent="0.3">
      <c r="B80" s="38" t="s">
        <v>16</v>
      </c>
      <c r="C80" s="39">
        <v>502.6</v>
      </c>
      <c r="D80" s="39">
        <v>1.1321000000000001</v>
      </c>
      <c r="E80" s="4">
        <f t="shared" si="12"/>
        <v>725.00000000000011</v>
      </c>
      <c r="F80" s="4">
        <f t="shared" si="15"/>
        <v>7.2500000000000017E-4</v>
      </c>
      <c r="G80" s="37">
        <f t="shared" si="16"/>
        <v>14.424990051731001</v>
      </c>
      <c r="H80" s="11"/>
      <c r="I80" s="40"/>
      <c r="J80" s="8"/>
    </row>
    <row r="81" spans="2:10" ht="15.75" thickBot="1" x14ac:dyDescent="0.3">
      <c r="B81" s="38" t="s">
        <v>16</v>
      </c>
      <c r="C81" s="39">
        <v>504.3</v>
      </c>
      <c r="D81" s="39">
        <v>1.1347</v>
      </c>
      <c r="E81" s="4">
        <f t="shared" si="12"/>
        <v>726.73333333333335</v>
      </c>
      <c r="F81" s="4">
        <f t="shared" si="15"/>
        <v>7.267333333333334E-4</v>
      </c>
      <c r="G81" s="37">
        <f t="shared" si="16"/>
        <v>14.410734351245953</v>
      </c>
      <c r="H81" s="71"/>
      <c r="I81" s="80"/>
      <c r="J81" s="81"/>
    </row>
    <row r="82" spans="2:10" ht="15.75" thickBot="1" x14ac:dyDescent="0.3">
      <c r="B82" s="38" t="s">
        <v>16</v>
      </c>
      <c r="C82" s="39">
        <v>513.20000000000005</v>
      </c>
      <c r="D82" s="39">
        <v>1.1373</v>
      </c>
      <c r="E82" s="4">
        <f t="shared" si="12"/>
        <v>728.4666666666667</v>
      </c>
      <c r="F82" s="4">
        <f t="shared" si="15"/>
        <v>7.2846666666666674E-4</v>
      </c>
      <c r="G82" s="37">
        <f t="shared" si="16"/>
        <v>14.19459599896077</v>
      </c>
      <c r="H82" s="71"/>
      <c r="I82" s="80"/>
      <c r="J82" s="81"/>
    </row>
    <row r="83" spans="2:10" ht="15.75" thickBot="1" x14ac:dyDescent="0.3">
      <c r="B83" s="42" t="s">
        <v>17</v>
      </c>
      <c r="C83" s="39">
        <v>506.4</v>
      </c>
      <c r="D83" s="39">
        <v>1.1604000000000001</v>
      </c>
      <c r="E83" s="4">
        <f t="shared" si="12"/>
        <v>743.86666666666679</v>
      </c>
      <c r="F83" s="4">
        <f t="shared" si="15"/>
        <v>7.4386666666666679E-4</v>
      </c>
      <c r="G83" s="37">
        <f t="shared" si="16"/>
        <v>14.689310163243817</v>
      </c>
      <c r="H83" s="11"/>
      <c r="I83" s="40"/>
      <c r="J83" s="8"/>
    </row>
    <row r="84" spans="2:10" ht="15.75" thickBot="1" x14ac:dyDescent="0.3">
      <c r="B84" s="42" t="s">
        <v>17</v>
      </c>
      <c r="C84" s="39">
        <v>514.79999999999995</v>
      </c>
      <c r="D84" s="43">
        <v>1.1606000000000001</v>
      </c>
      <c r="E84" s="4">
        <f t="shared" si="12"/>
        <v>744</v>
      </c>
      <c r="F84" s="4">
        <f t="shared" si="15"/>
        <v>7.4399999999999998E-4</v>
      </c>
      <c r="G84" s="37">
        <f t="shared" si="16"/>
        <v>14.452214452214452</v>
      </c>
      <c r="H84" s="71"/>
      <c r="I84" s="80"/>
      <c r="J84" s="81"/>
    </row>
    <row r="85" spans="2:10" ht="15.75" thickBot="1" x14ac:dyDescent="0.3">
      <c r="B85" s="42" t="s">
        <v>17</v>
      </c>
      <c r="C85" s="39">
        <v>521</v>
      </c>
      <c r="D85" s="43">
        <v>1.1691</v>
      </c>
      <c r="E85" s="4">
        <f t="shared" si="12"/>
        <v>749.66666666666674</v>
      </c>
      <c r="F85" s="4">
        <f t="shared" si="15"/>
        <v>7.4966666666666671E-4</v>
      </c>
      <c r="G85" s="37">
        <f t="shared" si="16"/>
        <v>14.388995521433142</v>
      </c>
      <c r="H85" s="71"/>
      <c r="I85" s="80"/>
      <c r="J85" s="81"/>
    </row>
    <row r="86" spans="2:10" ht="15.75" thickBot="1" x14ac:dyDescent="0.3">
      <c r="B86" s="42" t="s">
        <v>18</v>
      </c>
      <c r="C86" s="39">
        <v>501</v>
      </c>
      <c r="D86" s="39">
        <v>1.1628000000000001</v>
      </c>
      <c r="E86" s="4">
        <f t="shared" si="12"/>
        <v>745.4666666666667</v>
      </c>
      <c r="F86" s="4">
        <f t="shared" si="15"/>
        <v>7.4546666666666672E-4</v>
      </c>
      <c r="G86" s="37">
        <f t="shared" si="16"/>
        <v>14.879574184963406</v>
      </c>
      <c r="H86" s="11"/>
      <c r="I86" s="40"/>
      <c r="J86" s="8"/>
    </row>
    <row r="87" spans="2:10" ht="15.75" thickBot="1" x14ac:dyDescent="0.3">
      <c r="B87" s="42" t="s">
        <v>18</v>
      </c>
      <c r="C87" s="39">
        <v>517.20000000000005</v>
      </c>
      <c r="D87" s="39">
        <v>1.1685000000000001</v>
      </c>
      <c r="E87" s="4">
        <f t="shared" si="12"/>
        <v>749.26666666666677</v>
      </c>
      <c r="F87" s="4">
        <f t="shared" si="15"/>
        <v>7.4926666666666681E-4</v>
      </c>
      <c r="G87" s="37">
        <f t="shared" si="16"/>
        <v>14.486981180716683</v>
      </c>
      <c r="H87" s="71"/>
      <c r="I87" s="80"/>
      <c r="J87" s="81"/>
    </row>
    <row r="88" spans="2:10" ht="15.75" thickBot="1" x14ac:dyDescent="0.3">
      <c r="B88" s="42" t="s">
        <v>18</v>
      </c>
      <c r="C88" s="39">
        <v>506.8</v>
      </c>
      <c r="D88" s="39">
        <v>1.1654</v>
      </c>
      <c r="E88" s="4">
        <f t="shared" si="12"/>
        <v>747.2</v>
      </c>
      <c r="F88" s="4">
        <f t="shared" si="15"/>
        <v>7.4720000000000006E-4</v>
      </c>
      <c r="G88" s="37">
        <f t="shared" si="16"/>
        <v>14.743488555643253</v>
      </c>
      <c r="H88" s="71"/>
      <c r="I88" s="80"/>
      <c r="J88" s="81"/>
    </row>
    <row r="89" spans="2:10" ht="15.75" thickBot="1" x14ac:dyDescent="0.3">
      <c r="B89" s="38" t="s">
        <v>19</v>
      </c>
      <c r="C89" s="39">
        <v>517.5</v>
      </c>
      <c r="D89" s="39">
        <v>1.1641999999999999</v>
      </c>
      <c r="E89" s="4">
        <f t="shared" si="12"/>
        <v>746.4</v>
      </c>
      <c r="F89" s="4">
        <f t="shared" si="15"/>
        <v>7.4639999999999993E-4</v>
      </c>
      <c r="G89" s="37">
        <f t="shared" si="16"/>
        <v>14.4231884057971</v>
      </c>
      <c r="H89" s="11"/>
      <c r="I89" s="40"/>
      <c r="J89" s="8"/>
    </row>
    <row r="90" spans="2:10" ht="15.75" thickBot="1" x14ac:dyDescent="0.3">
      <c r="B90" s="38" t="s">
        <v>19</v>
      </c>
      <c r="C90" s="39">
        <v>524.5</v>
      </c>
      <c r="D90" s="39">
        <v>1.1600999999999999</v>
      </c>
      <c r="E90" s="4">
        <f t="shared" si="12"/>
        <v>743.66666666666663</v>
      </c>
      <c r="F90" s="4">
        <f t="shared" si="15"/>
        <v>7.4366666666666667E-4</v>
      </c>
      <c r="G90" s="37">
        <f t="shared" si="16"/>
        <v>14.178582777248172</v>
      </c>
      <c r="H90" s="71"/>
      <c r="I90" s="80"/>
      <c r="J90" s="81"/>
    </row>
    <row r="91" spans="2:10" ht="15.75" thickBot="1" x14ac:dyDescent="0.3">
      <c r="B91" s="38" t="s">
        <v>19</v>
      </c>
      <c r="C91" s="39">
        <v>502.8</v>
      </c>
      <c r="D91" s="39">
        <v>1.1634</v>
      </c>
      <c r="E91" s="4">
        <f t="shared" si="12"/>
        <v>745.86666666666667</v>
      </c>
      <c r="F91" s="4">
        <f t="shared" si="15"/>
        <v>7.4586666666666673E-4</v>
      </c>
      <c r="G91" s="37">
        <f t="shared" si="16"/>
        <v>14.834261469106341</v>
      </c>
      <c r="H91" s="71"/>
      <c r="I91" s="80"/>
      <c r="J91" s="81"/>
    </row>
    <row r="92" spans="2:10" ht="15.75" thickBot="1" x14ac:dyDescent="0.3">
      <c r="B92" s="42" t="s">
        <v>20</v>
      </c>
      <c r="C92" s="39">
        <v>502.4</v>
      </c>
      <c r="D92" s="43">
        <v>1.1959</v>
      </c>
      <c r="E92" s="4">
        <f t="shared" si="12"/>
        <v>767.5333333333333</v>
      </c>
      <c r="F92" s="4">
        <f t="shared" si="15"/>
        <v>7.6753333333333331E-4</v>
      </c>
      <c r="G92" s="37">
        <f t="shared" si="16"/>
        <v>15.277335456475583</v>
      </c>
      <c r="H92" s="11"/>
      <c r="I92" s="40"/>
      <c r="J92" s="8"/>
    </row>
    <row r="93" spans="2:10" ht="15.75" thickBot="1" x14ac:dyDescent="0.3">
      <c r="B93" s="42" t="s">
        <v>20</v>
      </c>
      <c r="C93" s="39">
        <v>509.8</v>
      </c>
      <c r="D93" s="43">
        <v>1.1961999999999999</v>
      </c>
      <c r="E93" s="4">
        <f t="shared" si="12"/>
        <v>767.73333333333323</v>
      </c>
      <c r="F93" s="4">
        <f t="shared" si="15"/>
        <v>7.677333333333332E-4</v>
      </c>
      <c r="G93" s="37">
        <f t="shared" si="16"/>
        <v>15.059500457695826</v>
      </c>
      <c r="H93" s="71"/>
      <c r="I93" s="80"/>
      <c r="J93" s="81"/>
    </row>
    <row r="94" spans="2:10" ht="15.75" thickBot="1" x14ac:dyDescent="0.3">
      <c r="B94" s="42" t="s">
        <v>20</v>
      </c>
      <c r="C94" s="39">
        <v>510.2</v>
      </c>
      <c r="D94" s="43">
        <v>1.1948000000000001</v>
      </c>
      <c r="E94" s="4">
        <f t="shared" si="12"/>
        <v>766.80000000000007</v>
      </c>
      <c r="F94" s="4">
        <f t="shared" si="15"/>
        <v>7.668000000000001E-4</v>
      </c>
      <c r="G94" s="37">
        <f t="shared" si="16"/>
        <v>15.029400235201884</v>
      </c>
      <c r="H94" s="71"/>
      <c r="I94" s="80"/>
      <c r="J94" s="81"/>
    </row>
    <row r="95" spans="2:10" ht="15.75" thickBot="1" x14ac:dyDescent="0.3">
      <c r="B95" s="44" t="s">
        <v>21</v>
      </c>
      <c r="C95" s="45">
        <v>514.1</v>
      </c>
      <c r="D95" s="45">
        <v>1.1854</v>
      </c>
      <c r="E95" s="4">
        <f t="shared" si="12"/>
        <v>760.5333333333333</v>
      </c>
      <c r="F95" s="4">
        <f t="shared" si="15"/>
        <v>7.6053333333333335E-4</v>
      </c>
      <c r="G95" s="37">
        <f t="shared" si="16"/>
        <v>14.793490241846593</v>
      </c>
      <c r="H95" s="32"/>
      <c r="I95" s="46"/>
      <c r="J95" s="16"/>
    </row>
    <row r="96" spans="2:10" ht="15.75" thickBot="1" x14ac:dyDescent="0.3">
      <c r="B96" s="44" t="s">
        <v>21</v>
      </c>
      <c r="C96" s="45">
        <v>518.6</v>
      </c>
      <c r="D96" s="45">
        <v>1.1813</v>
      </c>
      <c r="E96" s="4">
        <f t="shared" si="12"/>
        <v>757.80000000000007</v>
      </c>
      <c r="F96" s="4">
        <f t="shared" si="15"/>
        <v>7.578000000000001E-4</v>
      </c>
      <c r="G96" s="37">
        <f t="shared" si="16"/>
        <v>14.612418048592367</v>
      </c>
    </row>
    <row r="97" spans="2:7" ht="15.75" thickBot="1" x14ac:dyDescent="0.3">
      <c r="B97" s="44" t="s">
        <v>21</v>
      </c>
      <c r="C97" s="45">
        <v>520.29999999999995</v>
      </c>
      <c r="D97" s="45">
        <v>1.1890000000000001</v>
      </c>
      <c r="E97" s="4">
        <f t="shared" si="12"/>
        <v>762.93333333333339</v>
      </c>
      <c r="F97" s="4">
        <f t="shared" si="15"/>
        <v>7.6293333333333341E-4</v>
      </c>
      <c r="G97" s="37">
        <f t="shared" si="16"/>
        <v>14.663335255301432</v>
      </c>
    </row>
  </sheetData>
  <mergeCells count="7">
    <mergeCell ref="F1:F2"/>
    <mergeCell ref="G1:G2"/>
    <mergeCell ref="H1:H2"/>
    <mergeCell ref="E1:E2"/>
    <mergeCell ref="A3:A32"/>
    <mergeCell ref="A1:B2"/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opLeftCell="A66" zoomScale="85" zoomScaleNormal="85" workbookViewId="0">
      <selection activeCell="G96" activeCellId="1" sqref="B67:B96 G67:G96"/>
    </sheetView>
  </sheetViews>
  <sheetFormatPr baseColWidth="10" defaultRowHeight="15" x14ac:dyDescent="0.25"/>
  <cols>
    <col min="2" max="3" width="11.42578125" style="168"/>
    <col min="4" max="4" width="13.85546875" style="168" bestFit="1" customWidth="1"/>
    <col min="5" max="7" width="11.42578125" style="168"/>
  </cols>
  <sheetData>
    <row r="1" spans="1:10" ht="15.75" customHeight="1" x14ac:dyDescent="0.25">
      <c r="C1" s="180" t="s">
        <v>34</v>
      </c>
      <c r="D1" s="181" t="s">
        <v>35</v>
      </c>
      <c r="E1" s="134" t="s">
        <v>7</v>
      </c>
      <c r="F1" s="136" t="s">
        <v>8</v>
      </c>
      <c r="G1" s="138" t="s">
        <v>9</v>
      </c>
    </row>
    <row r="2" spans="1:10" ht="15.75" customHeight="1" thickBot="1" x14ac:dyDescent="0.3">
      <c r="C2" s="184"/>
      <c r="D2" s="185"/>
      <c r="E2" s="135"/>
      <c r="F2" s="137"/>
      <c r="G2" s="139"/>
    </row>
    <row r="3" spans="1:10" ht="15.75" thickBot="1" x14ac:dyDescent="0.3">
      <c r="A3" s="182" t="s">
        <v>33</v>
      </c>
      <c r="B3" s="2" t="s">
        <v>12</v>
      </c>
      <c r="C3" s="35">
        <v>510.5</v>
      </c>
      <c r="D3" s="35">
        <v>0.29039999999999999</v>
      </c>
      <c r="E3" s="4">
        <f>((D3-0.0446)/0.0015)*10</f>
        <v>1638.6666666666665</v>
      </c>
      <c r="F3" s="4">
        <f t="shared" ref="F3" si="0">(E3/1000000)</f>
        <v>1.6386666666666665E-3</v>
      </c>
      <c r="G3" s="37">
        <f>(F3*10000/C3)*1000</f>
        <v>32.0992491021874</v>
      </c>
      <c r="H3" s="22"/>
      <c r="I3" s="36"/>
      <c r="J3" s="22"/>
    </row>
    <row r="4" spans="1:10" ht="15.75" thickBot="1" x14ac:dyDescent="0.3">
      <c r="A4" s="182"/>
      <c r="B4" s="2" t="s">
        <v>12</v>
      </c>
      <c r="C4" s="79">
        <v>501.4</v>
      </c>
      <c r="D4" s="35">
        <v>0.29270000000000002</v>
      </c>
      <c r="E4" s="4">
        <f t="shared" ref="E4:E32" si="1">((D4-0.0446)/0.0015)*10</f>
        <v>1654</v>
      </c>
      <c r="F4" s="4">
        <f t="shared" ref="F4:F32" si="2">(E4/1000000)</f>
        <v>1.6540000000000001E-3</v>
      </c>
      <c r="G4" s="37">
        <f t="shared" ref="G4:G32" si="3">(F4*10000/C4)*1000</f>
        <v>32.987634623055442</v>
      </c>
      <c r="H4" s="71"/>
      <c r="I4" s="80"/>
      <c r="J4" s="71"/>
    </row>
    <row r="5" spans="1:10" ht="15.75" thickBot="1" x14ac:dyDescent="0.3">
      <c r="A5" s="182"/>
      <c r="B5" s="2" t="s">
        <v>12</v>
      </c>
      <c r="C5" s="79">
        <v>523.29999999999995</v>
      </c>
      <c r="D5" s="35">
        <v>0.29480000000000001</v>
      </c>
      <c r="E5" s="4">
        <f t="shared" si="1"/>
        <v>1667.9999999999998</v>
      </c>
      <c r="F5" s="4">
        <f t="shared" si="2"/>
        <v>1.6679999999999998E-3</v>
      </c>
      <c r="G5" s="37">
        <f t="shared" si="3"/>
        <v>31.874641696923369</v>
      </c>
      <c r="H5" s="71"/>
      <c r="I5" s="80"/>
      <c r="J5" s="71"/>
    </row>
    <row r="6" spans="1:10" ht="15.75" thickBot="1" x14ac:dyDescent="0.3">
      <c r="A6" s="182"/>
      <c r="B6" s="6" t="s">
        <v>13</v>
      </c>
      <c r="C6" s="39">
        <v>501.9</v>
      </c>
      <c r="D6" s="39">
        <v>0.31069999999999998</v>
      </c>
      <c r="E6" s="4">
        <f t="shared" si="1"/>
        <v>1774</v>
      </c>
      <c r="F6" s="4">
        <f t="shared" si="2"/>
        <v>1.774E-3</v>
      </c>
      <c r="G6" s="37">
        <f t="shared" si="3"/>
        <v>35.345686391711496</v>
      </c>
      <c r="H6" s="11"/>
      <c r="I6" s="40"/>
      <c r="J6" s="11"/>
    </row>
    <row r="7" spans="1:10" ht="15.75" thickBot="1" x14ac:dyDescent="0.3">
      <c r="A7" s="182"/>
      <c r="B7" s="6" t="s">
        <v>13</v>
      </c>
      <c r="C7" s="79">
        <v>518.29999999999995</v>
      </c>
      <c r="D7" s="43">
        <v>0.31290000000000001</v>
      </c>
      <c r="E7" s="4">
        <f t="shared" si="1"/>
        <v>1788.6666666666665</v>
      </c>
      <c r="F7" s="4">
        <f t="shared" si="2"/>
        <v>1.7886666666666665E-3</v>
      </c>
      <c r="G7" s="37">
        <f t="shared" si="3"/>
        <v>34.51025789439835</v>
      </c>
      <c r="H7" s="71"/>
      <c r="I7" s="80"/>
      <c r="J7" s="71"/>
    </row>
    <row r="8" spans="1:10" ht="15.75" thickBot="1" x14ac:dyDescent="0.3">
      <c r="A8" s="182"/>
      <c r="B8" s="6" t="s">
        <v>13</v>
      </c>
      <c r="C8" s="79">
        <v>521.29999999999995</v>
      </c>
      <c r="D8" s="43">
        <v>0.31319999999999998</v>
      </c>
      <c r="E8" s="4">
        <f t="shared" si="1"/>
        <v>1790.6666666666663</v>
      </c>
      <c r="F8" s="4">
        <f t="shared" si="2"/>
        <v>1.7906666666666663E-3</v>
      </c>
      <c r="G8" s="37">
        <f t="shared" si="3"/>
        <v>34.350022379947561</v>
      </c>
      <c r="H8" s="71"/>
      <c r="I8" s="80"/>
      <c r="J8" s="71"/>
    </row>
    <row r="9" spans="1:10" ht="15.75" thickBot="1" x14ac:dyDescent="0.3">
      <c r="A9" s="182"/>
      <c r="B9" s="6" t="s">
        <v>14</v>
      </c>
      <c r="C9" s="39">
        <v>510.6</v>
      </c>
      <c r="D9" s="78">
        <v>0.24110000000000001</v>
      </c>
      <c r="E9" s="4">
        <f t="shared" si="1"/>
        <v>1310</v>
      </c>
      <c r="F9" s="4">
        <f t="shared" si="2"/>
        <v>1.31E-3</v>
      </c>
      <c r="G9" s="37">
        <f t="shared" si="3"/>
        <v>25.656090873482174</v>
      </c>
      <c r="H9" s="11"/>
      <c r="I9" s="40"/>
      <c r="J9" s="11"/>
    </row>
    <row r="10" spans="1:10" ht="15.75" thickBot="1" x14ac:dyDescent="0.3">
      <c r="A10" s="182"/>
      <c r="B10" s="6" t="s">
        <v>14</v>
      </c>
      <c r="C10" s="79">
        <v>504.7</v>
      </c>
      <c r="D10" s="43">
        <v>0.24679999999999999</v>
      </c>
      <c r="E10" s="4">
        <f t="shared" si="1"/>
        <v>1347.9999999999998</v>
      </c>
      <c r="F10" s="4">
        <f t="shared" si="2"/>
        <v>1.3479999999999998E-3</v>
      </c>
      <c r="G10" s="37">
        <f t="shared" si="3"/>
        <v>26.708936001585098</v>
      </c>
      <c r="H10" s="71"/>
      <c r="I10" s="80"/>
      <c r="J10" s="71"/>
    </row>
    <row r="11" spans="1:10" ht="15.75" thickBot="1" x14ac:dyDescent="0.3">
      <c r="A11" s="182"/>
      <c r="B11" s="6" t="s">
        <v>14</v>
      </c>
      <c r="C11" s="79">
        <v>503.5</v>
      </c>
      <c r="D11" s="43">
        <v>0.24940000000000001</v>
      </c>
      <c r="E11" s="4">
        <f t="shared" si="1"/>
        <v>1365.3333333333333</v>
      </c>
      <c r="F11" s="4">
        <f t="shared" si="2"/>
        <v>1.3653333333333332E-3</v>
      </c>
      <c r="G11" s="37">
        <f t="shared" si="3"/>
        <v>27.116848725587552</v>
      </c>
      <c r="H11" s="71"/>
      <c r="I11" s="80"/>
      <c r="J11" s="71"/>
    </row>
    <row r="12" spans="1:10" ht="15.75" thickBot="1" x14ac:dyDescent="0.3">
      <c r="A12" s="182"/>
      <c r="B12" s="6" t="s">
        <v>15</v>
      </c>
      <c r="C12" s="39">
        <v>500.1</v>
      </c>
      <c r="D12" s="43">
        <v>0.16400000000000001</v>
      </c>
      <c r="E12" s="4">
        <f t="shared" si="1"/>
        <v>796.00000000000011</v>
      </c>
      <c r="F12" s="4">
        <f t="shared" si="2"/>
        <v>7.9600000000000016E-4</v>
      </c>
      <c r="G12" s="37">
        <f t="shared" si="3"/>
        <v>15.916816636672669</v>
      </c>
      <c r="H12" s="11"/>
      <c r="I12" s="40"/>
      <c r="J12" s="11"/>
    </row>
    <row r="13" spans="1:10" ht="15.75" thickBot="1" x14ac:dyDescent="0.3">
      <c r="A13" s="182"/>
      <c r="B13" s="6" t="s">
        <v>15</v>
      </c>
      <c r="C13" s="79">
        <v>514.79999999999995</v>
      </c>
      <c r="D13" s="43">
        <v>0.16220000000000001</v>
      </c>
      <c r="E13" s="4">
        <f t="shared" si="1"/>
        <v>784</v>
      </c>
      <c r="F13" s="4">
        <f t="shared" si="2"/>
        <v>7.8399999999999997E-4</v>
      </c>
      <c r="G13" s="37">
        <f t="shared" si="3"/>
        <v>15.229215229215232</v>
      </c>
      <c r="H13" s="71"/>
      <c r="I13" s="80"/>
      <c r="J13" s="71"/>
    </row>
    <row r="14" spans="1:10" ht="15.75" thickBot="1" x14ac:dyDescent="0.3">
      <c r="A14" s="182"/>
      <c r="B14" s="6" t="s">
        <v>15</v>
      </c>
      <c r="C14" s="79">
        <v>524.6</v>
      </c>
      <c r="D14" s="43">
        <v>0.16889999999999999</v>
      </c>
      <c r="E14" s="4">
        <f t="shared" si="1"/>
        <v>828.66666666666663</v>
      </c>
      <c r="F14" s="4">
        <f t="shared" si="2"/>
        <v>8.2866666666666668E-4</v>
      </c>
      <c r="G14" s="37">
        <f t="shared" si="3"/>
        <v>15.796162155292924</v>
      </c>
      <c r="H14" s="71"/>
      <c r="I14" s="80"/>
      <c r="J14" s="71"/>
    </row>
    <row r="15" spans="1:10" ht="15.75" thickBot="1" x14ac:dyDescent="0.3">
      <c r="A15" s="182"/>
      <c r="B15" s="6" t="s">
        <v>16</v>
      </c>
      <c r="C15" s="39">
        <v>505.8</v>
      </c>
      <c r="D15" s="39">
        <v>0.26450000000000001</v>
      </c>
      <c r="E15" s="4">
        <f t="shared" si="1"/>
        <v>1466</v>
      </c>
      <c r="F15" s="4">
        <f t="shared" si="2"/>
        <v>1.4660000000000001E-3</v>
      </c>
      <c r="G15" s="37">
        <f t="shared" si="3"/>
        <v>28.983788058521153</v>
      </c>
      <c r="H15" s="11"/>
      <c r="I15" s="40"/>
      <c r="J15" s="11"/>
    </row>
    <row r="16" spans="1:10" ht="15.75" thickBot="1" x14ac:dyDescent="0.3">
      <c r="A16" s="182"/>
      <c r="B16" s="6" t="s">
        <v>16</v>
      </c>
      <c r="C16" s="79">
        <v>517.5</v>
      </c>
      <c r="D16" s="43">
        <v>0.26840000000000003</v>
      </c>
      <c r="E16" s="4">
        <f t="shared" si="1"/>
        <v>1492.0000000000002</v>
      </c>
      <c r="F16" s="4">
        <f t="shared" si="2"/>
        <v>1.4920000000000003E-3</v>
      </c>
      <c r="G16" s="37">
        <f t="shared" si="3"/>
        <v>28.830917874396143</v>
      </c>
      <c r="H16" s="71"/>
      <c r="I16" s="80"/>
      <c r="J16" s="71"/>
    </row>
    <row r="17" spans="1:10" ht="15.75" thickBot="1" x14ac:dyDescent="0.3">
      <c r="A17" s="182"/>
      <c r="B17" s="6" t="s">
        <v>16</v>
      </c>
      <c r="C17" s="79">
        <v>508.3</v>
      </c>
      <c r="D17" s="43">
        <v>0.26200000000000001</v>
      </c>
      <c r="E17" s="4">
        <f t="shared" si="1"/>
        <v>1449.3333333333335</v>
      </c>
      <c r="F17" s="4">
        <f t="shared" si="2"/>
        <v>1.4493333333333335E-3</v>
      </c>
      <c r="G17" s="37">
        <f t="shared" si="3"/>
        <v>28.513345137386064</v>
      </c>
      <c r="H17" s="71"/>
      <c r="I17" s="80"/>
      <c r="J17" s="71"/>
    </row>
    <row r="18" spans="1:10" ht="15.75" thickBot="1" x14ac:dyDescent="0.3">
      <c r="A18" s="182"/>
      <c r="B18" s="6" t="s">
        <v>17</v>
      </c>
      <c r="C18" s="39">
        <v>506.2</v>
      </c>
      <c r="D18" s="78">
        <v>0.2291</v>
      </c>
      <c r="E18" s="4">
        <f t="shared" si="1"/>
        <v>1230</v>
      </c>
      <c r="F18" s="4">
        <f t="shared" si="2"/>
        <v>1.23E-3</v>
      </c>
      <c r="G18" s="37">
        <f t="shared" si="3"/>
        <v>24.298696167522717</v>
      </c>
      <c r="H18" s="11"/>
      <c r="I18" s="40"/>
      <c r="J18" s="11"/>
    </row>
    <row r="19" spans="1:10" ht="15.75" thickBot="1" x14ac:dyDescent="0.3">
      <c r="A19" s="182"/>
      <c r="B19" s="6" t="s">
        <v>17</v>
      </c>
      <c r="C19" s="79">
        <v>504.9</v>
      </c>
      <c r="D19" s="39">
        <v>0.23419999999999999</v>
      </c>
      <c r="E19" s="4">
        <f t="shared" si="1"/>
        <v>1264</v>
      </c>
      <c r="F19" s="4">
        <f t="shared" si="2"/>
        <v>1.2639999999999999E-3</v>
      </c>
      <c r="G19" s="37">
        <f t="shared" si="3"/>
        <v>25.034660328777974</v>
      </c>
      <c r="H19" s="71"/>
      <c r="I19" s="80"/>
      <c r="J19" s="71"/>
    </row>
    <row r="20" spans="1:10" ht="15.75" thickBot="1" x14ac:dyDescent="0.3">
      <c r="A20" s="182"/>
      <c r="B20" s="6" t="s">
        <v>17</v>
      </c>
      <c r="C20" s="79">
        <v>512.6</v>
      </c>
      <c r="D20" s="43">
        <v>0.2276</v>
      </c>
      <c r="E20" s="4">
        <f t="shared" si="1"/>
        <v>1220</v>
      </c>
      <c r="F20" s="4">
        <f t="shared" si="2"/>
        <v>1.2199999999999999E-3</v>
      </c>
      <c r="G20" s="37">
        <f t="shared" si="3"/>
        <v>23.800234100663282</v>
      </c>
      <c r="H20" s="71"/>
      <c r="I20" s="80"/>
      <c r="J20" s="71"/>
    </row>
    <row r="21" spans="1:10" ht="15.75" thickBot="1" x14ac:dyDescent="0.3">
      <c r="A21" s="182"/>
      <c r="B21" s="6" t="s">
        <v>18</v>
      </c>
      <c r="C21" s="39">
        <v>512.79999999999995</v>
      </c>
      <c r="D21" s="39">
        <v>0.24560000000000001</v>
      </c>
      <c r="E21" s="4">
        <f t="shared" si="1"/>
        <v>1340</v>
      </c>
      <c r="F21" s="4">
        <f t="shared" si="2"/>
        <v>1.34E-3</v>
      </c>
      <c r="G21" s="37">
        <f t="shared" si="3"/>
        <v>26.131045241809677</v>
      </c>
      <c r="H21" s="11"/>
      <c r="I21" s="40"/>
      <c r="J21" s="11"/>
    </row>
    <row r="22" spans="1:10" ht="15.75" thickBot="1" x14ac:dyDescent="0.3">
      <c r="A22" s="182"/>
      <c r="B22" s="6" t="s">
        <v>18</v>
      </c>
      <c r="C22" s="79">
        <v>507.2</v>
      </c>
      <c r="D22" s="39">
        <v>0.24590000000000001</v>
      </c>
      <c r="E22" s="4">
        <f t="shared" si="1"/>
        <v>1342</v>
      </c>
      <c r="F22" s="4">
        <f t="shared" si="2"/>
        <v>1.3420000000000001E-3</v>
      </c>
      <c r="G22" s="37">
        <f t="shared" si="3"/>
        <v>26.458990536277607</v>
      </c>
      <c r="H22" s="71"/>
      <c r="I22" s="80"/>
      <c r="J22" s="71"/>
    </row>
    <row r="23" spans="1:10" ht="15.75" thickBot="1" x14ac:dyDescent="0.3">
      <c r="A23" s="182"/>
      <c r="B23" s="6" t="s">
        <v>18</v>
      </c>
      <c r="C23" s="79">
        <v>508.7</v>
      </c>
      <c r="D23" s="39">
        <v>0.24660000000000001</v>
      </c>
      <c r="E23" s="4">
        <f t="shared" si="1"/>
        <v>1346.666666666667</v>
      </c>
      <c r="F23" s="4">
        <f t="shared" si="2"/>
        <v>1.346666666666667E-3</v>
      </c>
      <c r="G23" s="37">
        <f t="shared" si="3"/>
        <v>26.472708210471144</v>
      </c>
      <c r="H23" s="71"/>
      <c r="I23" s="80"/>
      <c r="J23" s="71"/>
    </row>
    <row r="24" spans="1:10" ht="15.75" thickBot="1" x14ac:dyDescent="0.3">
      <c r="A24" s="182"/>
      <c r="B24" s="6" t="s">
        <v>19</v>
      </c>
      <c r="C24" s="39">
        <v>516</v>
      </c>
      <c r="D24" s="78">
        <v>0.28189999999999998</v>
      </c>
      <c r="E24" s="4">
        <f t="shared" si="1"/>
        <v>1582</v>
      </c>
      <c r="F24" s="4">
        <f t="shared" si="2"/>
        <v>1.5820000000000001E-3</v>
      </c>
      <c r="G24" s="37">
        <f t="shared" si="3"/>
        <v>30.658914728682173</v>
      </c>
      <c r="H24" s="11"/>
      <c r="I24" s="40"/>
      <c r="J24" s="11"/>
    </row>
    <row r="25" spans="1:10" ht="15.75" thickBot="1" x14ac:dyDescent="0.3">
      <c r="A25" s="182"/>
      <c r="B25" s="6" t="s">
        <v>19</v>
      </c>
      <c r="C25" s="79">
        <v>514.79999999999995</v>
      </c>
      <c r="D25" s="78">
        <v>0.28770000000000001</v>
      </c>
      <c r="E25" s="4">
        <f t="shared" si="1"/>
        <v>1620.6666666666665</v>
      </c>
      <c r="F25" s="4">
        <f t="shared" si="2"/>
        <v>1.6206666666666665E-3</v>
      </c>
      <c r="G25" s="37">
        <f t="shared" si="3"/>
        <v>31.481481481481485</v>
      </c>
      <c r="H25" s="71"/>
      <c r="I25" s="80"/>
      <c r="J25" s="71"/>
    </row>
    <row r="26" spans="1:10" ht="15.75" thickBot="1" x14ac:dyDescent="0.3">
      <c r="A26" s="182"/>
      <c r="B26" s="6" t="s">
        <v>19</v>
      </c>
      <c r="C26" s="79">
        <v>504.3</v>
      </c>
      <c r="D26" s="39">
        <v>0.28570000000000001</v>
      </c>
      <c r="E26" s="4">
        <f t="shared" si="1"/>
        <v>1607.3333333333335</v>
      </c>
      <c r="F26" s="4">
        <f t="shared" si="2"/>
        <v>1.6073333333333334E-3</v>
      </c>
      <c r="G26" s="37">
        <f t="shared" si="3"/>
        <v>31.872562628065307</v>
      </c>
      <c r="H26" s="71"/>
      <c r="I26" s="80"/>
      <c r="J26" s="71"/>
    </row>
    <row r="27" spans="1:10" ht="15.75" thickBot="1" x14ac:dyDescent="0.3">
      <c r="A27" s="182"/>
      <c r="B27" s="6" t="s">
        <v>20</v>
      </c>
      <c r="C27" s="39">
        <v>503.6</v>
      </c>
      <c r="D27" s="39">
        <v>0.29749999999999999</v>
      </c>
      <c r="E27" s="4">
        <f t="shared" si="1"/>
        <v>1686</v>
      </c>
      <c r="F27" s="4">
        <f t="shared" si="2"/>
        <v>1.686E-3</v>
      </c>
      <c r="G27" s="37">
        <f t="shared" si="3"/>
        <v>33.478951548848293</v>
      </c>
      <c r="H27" s="11"/>
      <c r="I27" s="40"/>
      <c r="J27" s="11"/>
    </row>
    <row r="28" spans="1:10" ht="15.75" thickBot="1" x14ac:dyDescent="0.3">
      <c r="A28" s="182"/>
      <c r="B28" s="6" t="s">
        <v>20</v>
      </c>
      <c r="C28" s="79">
        <v>507.4</v>
      </c>
      <c r="D28" s="39">
        <v>0.29899999999999999</v>
      </c>
      <c r="E28" s="4">
        <f t="shared" si="1"/>
        <v>1695.9999999999995</v>
      </c>
      <c r="F28" s="4">
        <f t="shared" si="2"/>
        <v>1.6959999999999996E-3</v>
      </c>
      <c r="G28" s="37">
        <f t="shared" si="3"/>
        <v>33.425305478912101</v>
      </c>
      <c r="H28" s="71"/>
      <c r="I28" s="80"/>
      <c r="J28" s="71"/>
    </row>
    <row r="29" spans="1:10" ht="15.75" thickBot="1" x14ac:dyDescent="0.3">
      <c r="A29" s="182"/>
      <c r="B29" s="6" t="s">
        <v>20</v>
      </c>
      <c r="C29" s="79">
        <v>512.29999999999995</v>
      </c>
      <c r="D29" s="39">
        <v>0.2898</v>
      </c>
      <c r="E29" s="4">
        <f t="shared" si="1"/>
        <v>1634.6666666666667</v>
      </c>
      <c r="F29" s="4">
        <f t="shared" si="2"/>
        <v>1.6346666666666666E-3</v>
      </c>
      <c r="G29" s="37">
        <f t="shared" si="3"/>
        <v>31.908387012818014</v>
      </c>
      <c r="H29" s="71"/>
      <c r="I29" s="80"/>
      <c r="J29" s="71"/>
    </row>
    <row r="30" spans="1:10" ht="15.75" thickBot="1" x14ac:dyDescent="0.3">
      <c r="A30" s="182"/>
      <c r="B30" s="14" t="s">
        <v>21</v>
      </c>
      <c r="C30" s="45">
        <v>503.6</v>
      </c>
      <c r="D30" s="45">
        <v>0.22889999999999999</v>
      </c>
      <c r="E30" s="4">
        <f t="shared" si="1"/>
        <v>1228.6666666666665</v>
      </c>
      <c r="F30" s="4">
        <f t="shared" si="2"/>
        <v>1.2286666666666665E-3</v>
      </c>
      <c r="G30" s="37">
        <f t="shared" si="3"/>
        <v>24.397670108551758</v>
      </c>
      <c r="H30" s="32"/>
      <c r="I30" s="46"/>
      <c r="J30" s="32"/>
    </row>
    <row r="31" spans="1:10" ht="15.75" thickBot="1" x14ac:dyDescent="0.3">
      <c r="A31" s="182"/>
      <c r="B31" s="14" t="s">
        <v>21</v>
      </c>
      <c r="C31" s="179">
        <v>504.8</v>
      </c>
      <c r="D31" s="45">
        <v>0.23119999999999999</v>
      </c>
      <c r="E31" s="4">
        <f t="shared" si="1"/>
        <v>1244</v>
      </c>
      <c r="F31" s="4">
        <f t="shared" si="2"/>
        <v>1.2440000000000001E-3</v>
      </c>
      <c r="G31" s="37">
        <f t="shared" si="3"/>
        <v>24.64342313787639</v>
      </c>
    </row>
    <row r="32" spans="1:10" ht="15.75" thickBot="1" x14ac:dyDescent="0.3">
      <c r="A32" s="182"/>
      <c r="B32" s="14" t="s">
        <v>21</v>
      </c>
      <c r="C32" s="179">
        <v>512.4</v>
      </c>
      <c r="D32" s="45">
        <v>0.22439999999999999</v>
      </c>
      <c r="E32" s="4">
        <f t="shared" si="1"/>
        <v>1198.6666666666665</v>
      </c>
      <c r="F32" s="4">
        <f t="shared" si="2"/>
        <v>1.1986666666666665E-3</v>
      </c>
      <c r="G32" s="37">
        <f t="shared" si="3"/>
        <v>23.39318240957585</v>
      </c>
    </row>
    <row r="34" spans="1:10" ht="15.75" thickBot="1" x14ac:dyDescent="0.3"/>
    <row r="35" spans="1:10" ht="15.75" thickBot="1" x14ac:dyDescent="0.3">
      <c r="A35" s="183" t="s">
        <v>32</v>
      </c>
      <c r="B35" s="10" t="s">
        <v>12</v>
      </c>
      <c r="C35" s="39">
        <v>501.6</v>
      </c>
      <c r="D35" s="43">
        <v>1.1422000000000001</v>
      </c>
      <c r="E35" s="36">
        <f>(D35-0.0446)/0.0015</f>
        <v>731.73333333333346</v>
      </c>
      <c r="F35" s="56">
        <f t="shared" ref="F35" si="4">(E35/1000000)</f>
        <v>7.3173333333333341E-4</v>
      </c>
      <c r="G35" s="57">
        <f>(F35*10000/C35)*1000</f>
        <v>14.587985114300904</v>
      </c>
      <c r="H35" s="22"/>
      <c r="I35" s="36"/>
      <c r="J35" s="22"/>
    </row>
    <row r="36" spans="1:10" ht="15.75" thickBot="1" x14ac:dyDescent="0.3">
      <c r="A36" s="183"/>
      <c r="B36" s="10" t="s">
        <v>12</v>
      </c>
      <c r="C36" s="39">
        <v>514.70000000000005</v>
      </c>
      <c r="D36" s="43">
        <v>1.1388</v>
      </c>
      <c r="E36" s="36">
        <f t="shared" ref="E36:E64" si="5">(D36-0.0446)/0.0015</f>
        <v>729.4666666666667</v>
      </c>
      <c r="F36" s="56">
        <f t="shared" ref="F36:F37" si="6">(E36/1000000)</f>
        <v>7.2946666666666665E-4</v>
      </c>
      <c r="G36" s="57">
        <f t="shared" ref="G36:G37" si="7">(F36*10000/C36)*1000</f>
        <v>14.172657211320509</v>
      </c>
      <c r="H36" s="71"/>
      <c r="I36" s="80"/>
      <c r="J36" s="71"/>
    </row>
    <row r="37" spans="1:10" ht="15.75" thickBot="1" x14ac:dyDescent="0.3">
      <c r="A37" s="183"/>
      <c r="B37" s="10" t="s">
        <v>12</v>
      </c>
      <c r="C37" s="39">
        <v>523.1</v>
      </c>
      <c r="D37" s="43">
        <v>1.1479999999999999</v>
      </c>
      <c r="E37" s="36">
        <f t="shared" si="5"/>
        <v>735.59999999999991</v>
      </c>
      <c r="F37" s="56">
        <f t="shared" si="6"/>
        <v>7.3559999999999988E-4</v>
      </c>
      <c r="G37" s="57">
        <f t="shared" si="7"/>
        <v>14.062320779965587</v>
      </c>
      <c r="H37" s="71"/>
      <c r="I37" s="80"/>
      <c r="J37" s="71"/>
    </row>
    <row r="38" spans="1:10" ht="15.75" thickBot="1" x14ac:dyDescent="0.3">
      <c r="A38" s="183"/>
      <c r="B38" s="10" t="s">
        <v>13</v>
      </c>
      <c r="C38" s="39">
        <v>505.7</v>
      </c>
      <c r="D38" s="43">
        <v>0.65500000000000003</v>
      </c>
      <c r="E38" s="36">
        <f t="shared" si="5"/>
        <v>406.93333333333334</v>
      </c>
      <c r="F38" s="56">
        <f t="shared" ref="F38:F51" si="8">(E38/1000000)</f>
        <v>4.0693333333333332E-4</v>
      </c>
      <c r="G38" s="57">
        <f t="shared" ref="G38:G51" si="9">(F38*10000/C38)*1000</f>
        <v>8.0469316459033671</v>
      </c>
      <c r="H38" s="11"/>
      <c r="I38" s="40"/>
      <c r="J38" s="11"/>
    </row>
    <row r="39" spans="1:10" ht="15.75" thickBot="1" x14ac:dyDescent="0.3">
      <c r="A39" s="183"/>
      <c r="B39" s="10" t="s">
        <v>13</v>
      </c>
      <c r="C39" s="39">
        <v>514.79999999999995</v>
      </c>
      <c r="D39" s="43">
        <v>0.66149999999999998</v>
      </c>
      <c r="E39" s="36">
        <f t="shared" si="5"/>
        <v>411.26666666666665</v>
      </c>
      <c r="F39" s="56">
        <f t="shared" si="8"/>
        <v>4.1126666666666667E-4</v>
      </c>
      <c r="G39" s="57">
        <f t="shared" si="9"/>
        <v>7.988862988862989</v>
      </c>
      <c r="H39" s="71"/>
      <c r="I39" s="80"/>
      <c r="J39" s="71"/>
    </row>
    <row r="40" spans="1:10" ht="15.75" thickBot="1" x14ac:dyDescent="0.3">
      <c r="A40" s="183"/>
      <c r="B40" s="10" t="s">
        <v>13</v>
      </c>
      <c r="C40" s="39">
        <v>511.6</v>
      </c>
      <c r="D40" s="43">
        <v>0.66259999999999997</v>
      </c>
      <c r="E40" s="36">
        <f t="shared" si="5"/>
        <v>412</v>
      </c>
      <c r="F40" s="56">
        <f t="shared" si="8"/>
        <v>4.1199999999999999E-4</v>
      </c>
      <c r="G40" s="57">
        <f t="shared" si="9"/>
        <v>8.0531665363565299</v>
      </c>
      <c r="H40" s="71"/>
      <c r="I40" s="80"/>
      <c r="J40" s="71"/>
    </row>
    <row r="41" spans="1:10" ht="15.75" thickBot="1" x14ac:dyDescent="0.3">
      <c r="A41" s="183"/>
      <c r="B41" s="10" t="s">
        <v>14</v>
      </c>
      <c r="C41" s="39">
        <v>515.70000000000005</v>
      </c>
      <c r="D41" s="39">
        <v>1.2285999999999999</v>
      </c>
      <c r="E41" s="36">
        <f t="shared" si="5"/>
        <v>789.33333333333326</v>
      </c>
      <c r="F41" s="56">
        <f t="shared" si="8"/>
        <v>7.8933333333333329E-4</v>
      </c>
      <c r="G41" s="57">
        <f t="shared" si="9"/>
        <v>15.306056492792965</v>
      </c>
      <c r="H41" s="11"/>
      <c r="I41" s="40"/>
      <c r="J41" s="11"/>
    </row>
    <row r="42" spans="1:10" ht="15.75" thickBot="1" x14ac:dyDescent="0.3">
      <c r="A42" s="183"/>
      <c r="B42" s="10" t="s">
        <v>14</v>
      </c>
      <c r="C42" s="39">
        <v>523.1</v>
      </c>
      <c r="D42" s="39">
        <v>1.2116</v>
      </c>
      <c r="E42" s="36">
        <f t="shared" si="5"/>
        <v>778</v>
      </c>
      <c r="F42" s="56">
        <f t="shared" si="8"/>
        <v>7.7800000000000005E-4</v>
      </c>
      <c r="G42" s="57">
        <f t="shared" si="9"/>
        <v>14.872873255591664</v>
      </c>
      <c r="H42" s="71"/>
      <c r="I42" s="80"/>
      <c r="J42" s="71"/>
    </row>
    <row r="43" spans="1:10" ht="15.75" thickBot="1" x14ac:dyDescent="0.3">
      <c r="A43" s="183"/>
      <c r="B43" s="10" t="s">
        <v>14</v>
      </c>
      <c r="C43" s="39">
        <v>505.4</v>
      </c>
      <c r="D43" s="39">
        <v>1.2131000000000001</v>
      </c>
      <c r="E43" s="36">
        <f t="shared" si="5"/>
        <v>779</v>
      </c>
      <c r="F43" s="56">
        <f t="shared" si="8"/>
        <v>7.7899999999999996E-4</v>
      </c>
      <c r="G43" s="57">
        <f t="shared" si="9"/>
        <v>15.413533834586469</v>
      </c>
      <c r="H43" s="71"/>
      <c r="I43" s="80"/>
      <c r="J43" s="71"/>
    </row>
    <row r="44" spans="1:10" ht="15.75" thickBot="1" x14ac:dyDescent="0.3">
      <c r="A44" s="183"/>
      <c r="B44" s="10" t="s">
        <v>15</v>
      </c>
      <c r="C44" s="39">
        <v>500.6</v>
      </c>
      <c r="D44" s="43">
        <v>1.1214</v>
      </c>
      <c r="E44" s="36">
        <f t="shared" si="5"/>
        <v>717.86666666666667</v>
      </c>
      <c r="F44" s="56">
        <f t="shared" si="8"/>
        <v>7.178666666666667E-4</v>
      </c>
      <c r="G44" s="57">
        <f t="shared" si="9"/>
        <v>14.340125183113596</v>
      </c>
      <c r="H44" s="11"/>
      <c r="I44" s="40"/>
      <c r="J44" s="11"/>
    </row>
    <row r="45" spans="1:10" ht="15.75" thickBot="1" x14ac:dyDescent="0.3">
      <c r="A45" s="183"/>
      <c r="B45" s="10" t="s">
        <v>15</v>
      </c>
      <c r="C45" s="39">
        <v>504.2</v>
      </c>
      <c r="D45" s="43">
        <v>1.1188</v>
      </c>
      <c r="E45" s="36">
        <f t="shared" si="5"/>
        <v>716.13333333333333</v>
      </c>
      <c r="F45" s="56">
        <f t="shared" si="8"/>
        <v>7.1613333333333336E-4</v>
      </c>
      <c r="G45" s="57">
        <f t="shared" si="9"/>
        <v>14.203358455639297</v>
      </c>
      <c r="H45" s="71"/>
      <c r="I45" s="80"/>
      <c r="J45" s="71"/>
    </row>
    <row r="46" spans="1:10" ht="15.75" thickBot="1" x14ac:dyDescent="0.3">
      <c r="A46" s="183"/>
      <c r="B46" s="10" t="s">
        <v>15</v>
      </c>
      <c r="C46" s="39">
        <v>512.29999999999995</v>
      </c>
      <c r="D46" s="43">
        <v>1.1344000000000001</v>
      </c>
      <c r="E46" s="36">
        <f t="shared" si="5"/>
        <v>726.53333333333342</v>
      </c>
      <c r="F46" s="56">
        <f t="shared" si="8"/>
        <v>7.2653333333333339E-4</v>
      </c>
      <c r="G46" s="57">
        <f t="shared" si="9"/>
        <v>14.181794521439265</v>
      </c>
      <c r="H46" s="71"/>
      <c r="I46" s="80"/>
      <c r="J46" s="71"/>
    </row>
    <row r="47" spans="1:10" ht="15.75" thickBot="1" x14ac:dyDescent="0.3">
      <c r="A47" s="183"/>
      <c r="B47" s="10" t="s">
        <v>16</v>
      </c>
      <c r="C47" s="39">
        <v>514.5</v>
      </c>
      <c r="D47" s="43">
        <v>0.57809999999999995</v>
      </c>
      <c r="E47" s="36">
        <f t="shared" si="5"/>
        <v>355.66666666666663</v>
      </c>
      <c r="F47" s="56">
        <f t="shared" si="8"/>
        <v>3.5566666666666662E-4</v>
      </c>
      <c r="G47" s="57">
        <f t="shared" si="9"/>
        <v>6.9128603822481365</v>
      </c>
      <c r="H47" s="11"/>
      <c r="I47" s="40"/>
      <c r="J47" s="11"/>
    </row>
    <row r="48" spans="1:10" ht="15.75" thickBot="1" x14ac:dyDescent="0.3">
      <c r="A48" s="183"/>
      <c r="B48" s="10" t="s">
        <v>16</v>
      </c>
      <c r="C48" s="39">
        <v>509.1</v>
      </c>
      <c r="D48" s="43">
        <v>0.58160000000000001</v>
      </c>
      <c r="E48" s="36">
        <f t="shared" si="5"/>
        <v>358</v>
      </c>
      <c r="F48" s="56">
        <f t="shared" si="8"/>
        <v>3.5799999999999997E-4</v>
      </c>
      <c r="G48" s="57">
        <f t="shared" si="9"/>
        <v>7.0320172854056162</v>
      </c>
      <c r="H48" s="71"/>
      <c r="I48" s="80"/>
      <c r="J48" s="71"/>
    </row>
    <row r="49" spans="1:10" ht="15.75" thickBot="1" x14ac:dyDescent="0.3">
      <c r="A49" s="183"/>
      <c r="B49" s="10" t="s">
        <v>16</v>
      </c>
      <c r="C49" s="39">
        <v>517.29999999999995</v>
      </c>
      <c r="D49" s="43">
        <v>0.57899999999999996</v>
      </c>
      <c r="E49" s="36">
        <f t="shared" si="5"/>
        <v>356.26666666666665</v>
      </c>
      <c r="F49" s="56">
        <f t="shared" si="8"/>
        <v>3.5626666666666663E-4</v>
      </c>
      <c r="G49" s="57">
        <f t="shared" si="9"/>
        <v>6.8870416908305954</v>
      </c>
      <c r="H49" s="71"/>
      <c r="I49" s="80"/>
      <c r="J49" s="71"/>
    </row>
    <row r="50" spans="1:10" ht="15.75" thickBot="1" x14ac:dyDescent="0.3">
      <c r="A50" s="183"/>
      <c r="B50" s="10" t="s">
        <v>17</v>
      </c>
      <c r="C50" s="39">
        <v>513.1</v>
      </c>
      <c r="D50" s="43">
        <v>0.98440000000000005</v>
      </c>
      <c r="E50" s="36">
        <f t="shared" si="5"/>
        <v>626.53333333333342</v>
      </c>
      <c r="F50" s="56">
        <f t="shared" si="8"/>
        <v>6.2653333333333346E-4</v>
      </c>
      <c r="G50" s="57">
        <f t="shared" si="9"/>
        <v>12.210745143896578</v>
      </c>
      <c r="H50" s="11"/>
      <c r="I50" s="40"/>
      <c r="J50" s="11"/>
    </row>
    <row r="51" spans="1:10" ht="15.75" thickBot="1" x14ac:dyDescent="0.3">
      <c r="A51" s="183"/>
      <c r="B51" s="10" t="s">
        <v>17</v>
      </c>
      <c r="C51" s="39">
        <v>508.2</v>
      </c>
      <c r="D51" s="43">
        <v>0.97940000000000005</v>
      </c>
      <c r="E51" s="36">
        <f t="shared" si="5"/>
        <v>623.20000000000005</v>
      </c>
      <c r="F51" s="56">
        <f t="shared" si="8"/>
        <v>6.2320000000000008E-4</v>
      </c>
      <c r="G51" s="57">
        <f t="shared" si="9"/>
        <v>12.262888626524992</v>
      </c>
      <c r="H51" s="71"/>
      <c r="I51" s="80"/>
      <c r="J51" s="71"/>
    </row>
    <row r="52" spans="1:10" ht="15.75" thickBot="1" x14ac:dyDescent="0.3">
      <c r="A52" s="183"/>
      <c r="B52" s="10" t="s">
        <v>17</v>
      </c>
      <c r="C52" s="39">
        <v>503.4</v>
      </c>
      <c r="D52" s="43">
        <v>0.98839999999999995</v>
      </c>
      <c r="E52" s="36">
        <f t="shared" si="5"/>
        <v>629.19999999999993</v>
      </c>
      <c r="F52" s="56">
        <f t="shared" ref="F52:F64" si="10">(E52/1000000)</f>
        <v>6.291999999999999E-4</v>
      </c>
      <c r="G52" s="57">
        <f t="shared" ref="G52:G64" si="11">(F52*10000/C52)*1000</f>
        <v>12.499006754072306</v>
      </c>
      <c r="H52" s="71"/>
      <c r="I52" s="80"/>
      <c r="J52" s="71"/>
    </row>
    <row r="53" spans="1:10" ht="15.75" thickBot="1" x14ac:dyDescent="0.3">
      <c r="A53" s="183"/>
      <c r="B53" s="10" t="s">
        <v>18</v>
      </c>
      <c r="C53" s="39">
        <v>499.8</v>
      </c>
      <c r="D53" s="43">
        <v>1.0630999999999999</v>
      </c>
      <c r="E53" s="36">
        <f t="shared" si="5"/>
        <v>679</v>
      </c>
      <c r="F53" s="56">
        <f t="shared" si="10"/>
        <v>6.7900000000000002E-4</v>
      </c>
      <c r="G53" s="57">
        <f t="shared" si="11"/>
        <v>13.585434173669467</v>
      </c>
      <c r="H53" s="11"/>
      <c r="I53" s="40"/>
      <c r="J53" s="11"/>
    </row>
    <row r="54" spans="1:10" ht="15.75" thickBot="1" x14ac:dyDescent="0.3">
      <c r="A54" s="183"/>
      <c r="B54" s="10" t="s">
        <v>18</v>
      </c>
      <c r="C54" s="39">
        <v>504.7</v>
      </c>
      <c r="D54" s="43">
        <v>1.0619000000000001</v>
      </c>
      <c r="E54" s="36">
        <f t="shared" si="5"/>
        <v>678.2</v>
      </c>
      <c r="F54" s="56">
        <f t="shared" si="10"/>
        <v>6.7820000000000001E-4</v>
      </c>
      <c r="G54" s="57">
        <f t="shared" si="11"/>
        <v>13.437685753913216</v>
      </c>
      <c r="H54" s="11"/>
      <c r="I54" s="40"/>
      <c r="J54" s="11"/>
    </row>
    <row r="55" spans="1:10" ht="15.75" thickBot="1" x14ac:dyDescent="0.3">
      <c r="A55" s="183"/>
      <c r="B55" s="10" t="s">
        <v>18</v>
      </c>
      <c r="C55" s="39">
        <v>510.2</v>
      </c>
      <c r="D55" s="43">
        <v>1.0690999999999999</v>
      </c>
      <c r="E55" s="36">
        <f t="shared" si="5"/>
        <v>683</v>
      </c>
      <c r="F55" s="56">
        <f t="shared" si="10"/>
        <v>6.8300000000000001E-4</v>
      </c>
      <c r="G55" s="57">
        <f t="shared" si="11"/>
        <v>13.386907095256763</v>
      </c>
      <c r="H55" s="11"/>
      <c r="I55" s="40"/>
      <c r="J55" s="11"/>
    </row>
    <row r="56" spans="1:10" ht="15.75" thickBot="1" x14ac:dyDescent="0.3">
      <c r="A56" s="183"/>
      <c r="B56" s="10" t="s">
        <v>19</v>
      </c>
      <c r="C56" s="39">
        <v>501</v>
      </c>
      <c r="D56" s="39">
        <v>1.1821999999999999</v>
      </c>
      <c r="E56" s="36">
        <f t="shared" si="5"/>
        <v>758.4</v>
      </c>
      <c r="F56" s="56">
        <f t="shared" si="10"/>
        <v>7.584E-4</v>
      </c>
      <c r="G56" s="57">
        <f t="shared" si="11"/>
        <v>15.137724550898202</v>
      </c>
      <c r="H56" s="11"/>
      <c r="I56" s="40"/>
      <c r="J56" s="11"/>
    </row>
    <row r="57" spans="1:10" ht="15.75" thickBot="1" x14ac:dyDescent="0.3">
      <c r="A57" s="183"/>
      <c r="B57" s="10" t="s">
        <v>19</v>
      </c>
      <c r="C57" s="39">
        <v>504.1</v>
      </c>
      <c r="D57" s="39">
        <v>1.1815</v>
      </c>
      <c r="E57" s="36">
        <f t="shared" si="5"/>
        <v>757.93333333333328</v>
      </c>
      <c r="F57" s="56">
        <f t="shared" si="10"/>
        <v>7.5793333333333329E-4</v>
      </c>
      <c r="G57" s="57">
        <f t="shared" si="11"/>
        <v>15.03537657872115</v>
      </c>
      <c r="H57" s="11"/>
      <c r="I57" s="40"/>
      <c r="J57" s="11"/>
    </row>
    <row r="58" spans="1:10" ht="15.75" thickBot="1" x14ac:dyDescent="0.3">
      <c r="A58" s="183"/>
      <c r="B58" s="10" t="s">
        <v>19</v>
      </c>
      <c r="C58" s="39">
        <v>507.5</v>
      </c>
      <c r="D58" s="39">
        <v>1.1875</v>
      </c>
      <c r="E58" s="36">
        <f t="shared" si="5"/>
        <v>761.93333333333328</v>
      </c>
      <c r="F58" s="56">
        <f t="shared" si="10"/>
        <v>7.6193333333333328E-4</v>
      </c>
      <c r="G58" s="57">
        <f t="shared" si="11"/>
        <v>15.013464696223316</v>
      </c>
      <c r="H58" s="11"/>
      <c r="I58" s="40"/>
      <c r="J58" s="11"/>
    </row>
    <row r="59" spans="1:10" ht="15.75" thickBot="1" x14ac:dyDescent="0.3">
      <c r="A59" s="183"/>
      <c r="B59" s="10" t="s">
        <v>20</v>
      </c>
      <c r="C59" s="39">
        <v>517.1</v>
      </c>
      <c r="D59" s="43">
        <v>1.0936999999999999</v>
      </c>
      <c r="E59" s="36">
        <f t="shared" si="5"/>
        <v>699.4</v>
      </c>
      <c r="F59" s="56">
        <f t="shared" si="10"/>
        <v>6.9939999999999998E-4</v>
      </c>
      <c r="G59" s="57">
        <f t="shared" si="11"/>
        <v>13.525430284277702</v>
      </c>
      <c r="H59" s="11"/>
      <c r="I59" s="40"/>
      <c r="J59" s="11"/>
    </row>
    <row r="60" spans="1:10" ht="15.75" thickBot="1" x14ac:dyDescent="0.3">
      <c r="A60" s="183"/>
      <c r="B60" s="10" t="s">
        <v>20</v>
      </c>
      <c r="C60" s="39">
        <v>510.7</v>
      </c>
      <c r="D60" s="43">
        <v>1.1092</v>
      </c>
      <c r="E60" s="36">
        <f t="shared" si="5"/>
        <v>709.73333333333335</v>
      </c>
      <c r="F60" s="56">
        <f t="shared" si="10"/>
        <v>7.0973333333333331E-4</v>
      </c>
      <c r="G60" s="57">
        <f t="shared" si="11"/>
        <v>13.897265191567131</v>
      </c>
      <c r="H60" s="85"/>
      <c r="I60" s="178"/>
      <c r="J60" s="85"/>
    </row>
    <row r="61" spans="1:10" ht="15.75" thickBot="1" x14ac:dyDescent="0.3">
      <c r="A61" s="183"/>
      <c r="B61" s="10" t="s">
        <v>20</v>
      </c>
      <c r="C61" s="78">
        <v>511.6</v>
      </c>
      <c r="D61" s="43">
        <v>1.0943000000000001</v>
      </c>
      <c r="E61" s="36">
        <f t="shared" si="5"/>
        <v>699.80000000000007</v>
      </c>
      <c r="F61" s="56">
        <f t="shared" si="10"/>
        <v>6.998000000000001E-4</v>
      </c>
      <c r="G61" s="57">
        <f t="shared" si="11"/>
        <v>13.678655199374512</v>
      </c>
    </row>
    <row r="62" spans="1:10" ht="15.75" thickBot="1" x14ac:dyDescent="0.3">
      <c r="A62" s="183"/>
      <c r="B62" s="26" t="s">
        <v>21</v>
      </c>
      <c r="C62" s="39">
        <v>500.1</v>
      </c>
      <c r="D62" s="43">
        <v>1.0943000000000001</v>
      </c>
      <c r="E62" s="36">
        <f t="shared" si="5"/>
        <v>699.80000000000007</v>
      </c>
      <c r="F62" s="56">
        <f t="shared" si="10"/>
        <v>6.998000000000001E-4</v>
      </c>
      <c r="G62" s="57">
        <f t="shared" si="11"/>
        <v>13.993201359728056</v>
      </c>
      <c r="H62" s="32"/>
      <c r="I62" s="46"/>
      <c r="J62" s="32"/>
    </row>
    <row r="63" spans="1:10" ht="15.75" thickBot="1" x14ac:dyDescent="0.3">
      <c r="A63" s="183"/>
      <c r="B63" s="26" t="s">
        <v>21</v>
      </c>
      <c r="C63" s="78">
        <v>502.7</v>
      </c>
      <c r="D63" s="43">
        <v>1.1088</v>
      </c>
      <c r="E63" s="36">
        <f t="shared" si="5"/>
        <v>709.4666666666667</v>
      </c>
      <c r="F63" s="56">
        <f t="shared" si="10"/>
        <v>7.0946666666666671E-4</v>
      </c>
      <c r="G63" s="57">
        <f t="shared" si="11"/>
        <v>14.113122471984617</v>
      </c>
    </row>
    <row r="64" spans="1:10" x14ac:dyDescent="0.25">
      <c r="A64" s="183"/>
      <c r="B64" s="26" t="s">
        <v>21</v>
      </c>
      <c r="C64" s="78">
        <v>508.8</v>
      </c>
      <c r="D64" s="43">
        <v>1.0941000000000001</v>
      </c>
      <c r="E64" s="36">
        <f t="shared" si="5"/>
        <v>699.66666666666674</v>
      </c>
      <c r="F64" s="56">
        <f t="shared" si="10"/>
        <v>6.996666666666668E-4</v>
      </c>
      <c r="G64" s="57">
        <f t="shared" si="11"/>
        <v>13.75131027253669</v>
      </c>
    </row>
    <row r="66" spans="1:7" ht="15.75" thickBot="1" x14ac:dyDescent="0.3"/>
    <row r="67" spans="1:7" x14ac:dyDescent="0.25">
      <c r="A67" s="186" t="s">
        <v>36</v>
      </c>
      <c r="B67" s="34" t="s">
        <v>12</v>
      </c>
      <c r="C67" s="35">
        <v>500.6</v>
      </c>
      <c r="D67" s="35">
        <v>1.2146999999999999</v>
      </c>
      <c r="E67" s="4">
        <f>((D67-0.0446)/0.0015)</f>
        <v>780.06666666666661</v>
      </c>
      <c r="F67" s="4">
        <f t="shared" ref="F67:F94" si="12">(E67/1000000)</f>
        <v>7.8006666666666658E-4</v>
      </c>
      <c r="G67" s="37">
        <f>(F67*10000/C67)*1000</f>
        <v>15.582634172326538</v>
      </c>
    </row>
    <row r="68" spans="1:7" x14ac:dyDescent="0.25">
      <c r="A68" s="186"/>
      <c r="B68" s="38" t="s">
        <v>12</v>
      </c>
      <c r="C68" s="39">
        <v>504.3</v>
      </c>
      <c r="D68" s="39">
        <v>1.2159</v>
      </c>
      <c r="E68" s="8">
        <f t="shared" ref="E68:E96" si="13">((D68-0.0446)/0.0015)</f>
        <v>780.86666666666667</v>
      </c>
      <c r="F68" s="8">
        <f t="shared" ref="F68:F96" si="14">(E68/1000000)</f>
        <v>7.8086666666666671E-4</v>
      </c>
      <c r="G68" s="41">
        <f t="shared" ref="G68:G96" si="15">(F68*10000/C68)*1000</f>
        <v>15.484169475841101</v>
      </c>
    </row>
    <row r="69" spans="1:7" x14ac:dyDescent="0.25">
      <c r="A69" s="186"/>
      <c r="B69" s="38" t="s">
        <v>12</v>
      </c>
      <c r="C69" s="39">
        <v>511.3</v>
      </c>
      <c r="D69" s="39">
        <v>1.2195</v>
      </c>
      <c r="E69" s="8">
        <f t="shared" si="13"/>
        <v>783.26666666666665</v>
      </c>
      <c r="F69" s="8">
        <f t="shared" si="14"/>
        <v>7.8326666666666666E-4</v>
      </c>
      <c r="G69" s="41">
        <f t="shared" si="15"/>
        <v>15.319121194341221</v>
      </c>
    </row>
    <row r="70" spans="1:7" x14ac:dyDescent="0.25">
      <c r="A70" s="186"/>
      <c r="B70" s="38" t="s">
        <v>13</v>
      </c>
      <c r="C70" s="39">
        <v>502.5</v>
      </c>
      <c r="D70" s="39">
        <v>1.0953999999999999</v>
      </c>
      <c r="E70" s="8">
        <f t="shared" si="13"/>
        <v>700.5333333333333</v>
      </c>
      <c r="F70" s="8">
        <f t="shared" si="14"/>
        <v>7.005333333333333E-4</v>
      </c>
      <c r="G70" s="41">
        <f t="shared" si="15"/>
        <v>13.940961857379767</v>
      </c>
    </row>
    <row r="71" spans="1:7" x14ac:dyDescent="0.25">
      <c r="A71" s="186"/>
      <c r="B71" s="38" t="s">
        <v>13</v>
      </c>
      <c r="C71" s="39">
        <v>504.2</v>
      </c>
      <c r="D71" s="39">
        <v>1.0955999999999999</v>
      </c>
      <c r="E71" s="8">
        <f t="shared" si="13"/>
        <v>700.66666666666663</v>
      </c>
      <c r="F71" s="8">
        <f t="shared" si="14"/>
        <v>7.006666666666666E-4</v>
      </c>
      <c r="G71" s="41">
        <f t="shared" si="15"/>
        <v>13.896601877561812</v>
      </c>
    </row>
    <row r="72" spans="1:7" x14ac:dyDescent="0.25">
      <c r="A72" s="186"/>
      <c r="B72" s="38" t="s">
        <v>13</v>
      </c>
      <c r="C72" s="39">
        <v>511.9</v>
      </c>
      <c r="D72" s="39">
        <v>1.0952</v>
      </c>
      <c r="E72" s="8">
        <f t="shared" si="13"/>
        <v>700.4</v>
      </c>
      <c r="F72" s="8">
        <f t="shared" si="14"/>
        <v>7.004E-4</v>
      </c>
      <c r="G72" s="41">
        <f t="shared" si="15"/>
        <v>13.682359835905451</v>
      </c>
    </row>
    <row r="73" spans="1:7" x14ac:dyDescent="0.25">
      <c r="A73" s="186"/>
      <c r="B73" s="38" t="s">
        <v>14</v>
      </c>
      <c r="C73" s="39">
        <v>517.4</v>
      </c>
      <c r="D73" s="39">
        <v>1.2452000000000001</v>
      </c>
      <c r="E73" s="8">
        <f t="shared" si="13"/>
        <v>800.40000000000009</v>
      </c>
      <c r="F73" s="8">
        <f t="shared" si="14"/>
        <v>8.0040000000000005E-4</v>
      </c>
      <c r="G73" s="41">
        <f t="shared" si="15"/>
        <v>15.469655972168539</v>
      </c>
    </row>
    <row r="74" spans="1:7" x14ac:dyDescent="0.25">
      <c r="A74" s="186"/>
      <c r="B74" s="38" t="s">
        <v>14</v>
      </c>
      <c r="C74" s="39">
        <v>514.70000000000005</v>
      </c>
      <c r="D74" s="39">
        <v>1.2573000000000001</v>
      </c>
      <c r="E74" s="8">
        <f t="shared" si="13"/>
        <v>808.4666666666667</v>
      </c>
      <c r="F74" s="8">
        <f t="shared" si="14"/>
        <v>8.0846666666666673E-4</v>
      </c>
      <c r="G74" s="41">
        <f t="shared" si="15"/>
        <v>15.707531895602617</v>
      </c>
    </row>
    <row r="75" spans="1:7" x14ac:dyDescent="0.25">
      <c r="A75" s="186"/>
      <c r="B75" s="38" t="s">
        <v>14</v>
      </c>
      <c r="C75" s="39">
        <v>507.7</v>
      </c>
      <c r="D75" s="39">
        <v>1.2492000000000001</v>
      </c>
      <c r="E75" s="8">
        <f t="shared" si="13"/>
        <v>803.06666666666672</v>
      </c>
      <c r="F75" s="8">
        <f t="shared" si="14"/>
        <v>8.0306666666666671E-4</v>
      </c>
      <c r="G75" s="41">
        <f t="shared" si="15"/>
        <v>15.817740135250478</v>
      </c>
    </row>
    <row r="76" spans="1:7" x14ac:dyDescent="0.25">
      <c r="A76" s="186"/>
      <c r="B76" s="38" t="s">
        <v>15</v>
      </c>
      <c r="C76" s="39">
        <v>506.6</v>
      </c>
      <c r="D76" s="39">
        <v>0.96940000000000004</v>
      </c>
      <c r="E76" s="8">
        <f t="shared" si="13"/>
        <v>616.53333333333342</v>
      </c>
      <c r="F76" s="8">
        <f t="shared" si="14"/>
        <v>6.1653333333333343E-4</v>
      </c>
      <c r="G76" s="41">
        <f t="shared" si="15"/>
        <v>12.170022371364656</v>
      </c>
    </row>
    <row r="77" spans="1:7" x14ac:dyDescent="0.25">
      <c r="A77" s="186"/>
      <c r="B77" s="38" t="s">
        <v>15</v>
      </c>
      <c r="C77" s="39">
        <v>504.3</v>
      </c>
      <c r="D77" s="39">
        <v>0.96960000000000002</v>
      </c>
      <c r="E77" s="8">
        <f t="shared" si="13"/>
        <v>616.66666666666663</v>
      </c>
      <c r="F77" s="8">
        <f t="shared" si="14"/>
        <v>6.1666666666666662E-4</v>
      </c>
      <c r="G77" s="41">
        <f t="shared" si="15"/>
        <v>12.228171062198424</v>
      </c>
    </row>
    <row r="78" spans="1:7" x14ac:dyDescent="0.25">
      <c r="A78" s="186"/>
      <c r="B78" s="38" t="s">
        <v>15</v>
      </c>
      <c r="C78" s="39">
        <v>512.4</v>
      </c>
      <c r="D78" s="39">
        <v>0.97570000000000001</v>
      </c>
      <c r="E78" s="8">
        <f t="shared" si="13"/>
        <v>620.73333333333335</v>
      </c>
      <c r="F78" s="8">
        <f t="shared" si="14"/>
        <v>6.2073333333333331E-4</v>
      </c>
      <c r="G78" s="41">
        <f t="shared" si="15"/>
        <v>12.114233671610723</v>
      </c>
    </row>
    <row r="79" spans="1:7" x14ac:dyDescent="0.25">
      <c r="A79" s="186"/>
      <c r="B79" s="38" t="s">
        <v>16</v>
      </c>
      <c r="C79" s="39">
        <v>500.85</v>
      </c>
      <c r="D79" s="39">
        <v>1.1156999999999999</v>
      </c>
      <c r="E79" s="8">
        <f t="shared" si="13"/>
        <v>714.06666666666661</v>
      </c>
      <c r="F79" s="8">
        <f t="shared" si="14"/>
        <v>7.140666666666666E-4</v>
      </c>
      <c r="G79" s="41">
        <f t="shared" si="15"/>
        <v>14.257096269674886</v>
      </c>
    </row>
    <row r="80" spans="1:7" x14ac:dyDescent="0.25">
      <c r="A80" s="186"/>
      <c r="B80" s="38" t="s">
        <v>16</v>
      </c>
      <c r="C80" s="39">
        <v>508.6</v>
      </c>
      <c r="D80" s="39">
        <v>1.1104000000000001</v>
      </c>
      <c r="E80" s="8">
        <f t="shared" si="13"/>
        <v>710.53333333333342</v>
      </c>
      <c r="F80" s="8">
        <f t="shared" si="14"/>
        <v>7.1053333333333344E-4</v>
      </c>
      <c r="G80" s="41">
        <f t="shared" si="15"/>
        <v>13.970376196093852</v>
      </c>
    </row>
    <row r="81" spans="1:7" x14ac:dyDescent="0.25">
      <c r="A81" s="186"/>
      <c r="B81" s="38" t="s">
        <v>16</v>
      </c>
      <c r="C81" s="39">
        <v>507.3</v>
      </c>
      <c r="D81" s="39">
        <v>1.1134999999999999</v>
      </c>
      <c r="E81" s="8">
        <f t="shared" si="13"/>
        <v>712.59999999999991</v>
      </c>
      <c r="F81" s="8">
        <f t="shared" si="14"/>
        <v>7.1259999999999987E-4</v>
      </c>
      <c r="G81" s="41">
        <f t="shared" si="15"/>
        <v>14.04691504041001</v>
      </c>
    </row>
    <row r="82" spans="1:7" x14ac:dyDescent="0.25">
      <c r="A82" s="186"/>
      <c r="B82" s="38" t="s">
        <v>17</v>
      </c>
      <c r="C82" s="39">
        <v>501.1</v>
      </c>
      <c r="D82" s="39">
        <v>0.77939999999999998</v>
      </c>
      <c r="E82" s="8">
        <f t="shared" si="13"/>
        <v>489.86666666666667</v>
      </c>
      <c r="F82" s="8">
        <f t="shared" si="14"/>
        <v>4.8986666666666668E-4</v>
      </c>
      <c r="G82" s="41">
        <f t="shared" si="15"/>
        <v>9.7758265150003343</v>
      </c>
    </row>
    <row r="83" spans="1:7" x14ac:dyDescent="0.25">
      <c r="A83" s="186"/>
      <c r="B83" s="38" t="s">
        <v>17</v>
      </c>
      <c r="C83" s="39">
        <v>504.2</v>
      </c>
      <c r="D83" s="39">
        <v>0.77980000000000005</v>
      </c>
      <c r="E83" s="8">
        <f t="shared" si="13"/>
        <v>490.13333333333338</v>
      </c>
      <c r="F83" s="8">
        <f t="shared" si="14"/>
        <v>4.9013333333333339E-4</v>
      </c>
      <c r="G83" s="41">
        <f t="shared" si="15"/>
        <v>9.7210101811450489</v>
      </c>
    </row>
    <row r="84" spans="1:7" x14ac:dyDescent="0.25">
      <c r="A84" s="186"/>
      <c r="B84" s="38" t="s">
        <v>17</v>
      </c>
      <c r="C84" s="39">
        <v>503.8</v>
      </c>
      <c r="D84" s="39">
        <v>0.77149999999999996</v>
      </c>
      <c r="E84" s="8">
        <f t="shared" si="13"/>
        <v>484.59999999999997</v>
      </c>
      <c r="F84" s="8">
        <f t="shared" si="14"/>
        <v>4.8459999999999996E-4</v>
      </c>
      <c r="G84" s="41">
        <f t="shared" si="15"/>
        <v>9.6188963874553366</v>
      </c>
    </row>
    <row r="85" spans="1:7" x14ac:dyDescent="0.25">
      <c r="A85" s="186"/>
      <c r="B85" s="38" t="s">
        <v>18</v>
      </c>
      <c r="C85" s="39">
        <v>512.9</v>
      </c>
      <c r="D85" s="39">
        <v>1.0121</v>
      </c>
      <c r="E85" s="8">
        <f t="shared" si="13"/>
        <v>645</v>
      </c>
      <c r="F85" s="8">
        <f t="shared" si="14"/>
        <v>6.4499999999999996E-4</v>
      </c>
      <c r="G85" s="41">
        <f t="shared" si="15"/>
        <v>12.575550789627608</v>
      </c>
    </row>
    <row r="86" spans="1:7" x14ac:dyDescent="0.25">
      <c r="A86" s="186"/>
      <c r="B86" s="38" t="s">
        <v>18</v>
      </c>
      <c r="C86" s="39">
        <v>513.4</v>
      </c>
      <c r="D86" s="39">
        <v>1.0136000000000001</v>
      </c>
      <c r="E86" s="8">
        <f t="shared" si="13"/>
        <v>646</v>
      </c>
      <c r="F86" s="8">
        <f t="shared" si="14"/>
        <v>6.4599999999999998E-4</v>
      </c>
      <c r="G86" s="41">
        <f t="shared" si="15"/>
        <v>12.582781456953644</v>
      </c>
    </row>
    <row r="87" spans="1:7" x14ac:dyDescent="0.25">
      <c r="A87" s="186"/>
      <c r="B87" s="38" t="s">
        <v>18</v>
      </c>
      <c r="C87" s="39">
        <v>504.2</v>
      </c>
      <c r="D87" s="39">
        <v>1.0168999999999999</v>
      </c>
      <c r="E87" s="8">
        <f t="shared" si="13"/>
        <v>648.19999999999993</v>
      </c>
      <c r="F87" s="8">
        <f t="shared" si="14"/>
        <v>6.4819999999999993E-4</v>
      </c>
      <c r="G87" s="41">
        <f t="shared" si="15"/>
        <v>12.856009520031733</v>
      </c>
    </row>
    <row r="88" spans="1:7" x14ac:dyDescent="0.25">
      <c r="A88" s="186"/>
      <c r="B88" s="38" t="s">
        <v>19</v>
      </c>
      <c r="C88" s="39">
        <v>501.9</v>
      </c>
      <c r="D88" s="39">
        <v>1.0797000000000001</v>
      </c>
      <c r="E88" s="8">
        <f t="shared" si="13"/>
        <v>690.06666666666672</v>
      </c>
      <c r="F88" s="8">
        <f t="shared" si="14"/>
        <v>6.9006666666666667E-4</v>
      </c>
      <c r="G88" s="41">
        <f t="shared" si="15"/>
        <v>13.749086803480109</v>
      </c>
    </row>
    <row r="89" spans="1:7" x14ac:dyDescent="0.25">
      <c r="A89" s="186"/>
      <c r="B89" s="38" t="s">
        <v>19</v>
      </c>
      <c r="C89" s="39">
        <v>504.1</v>
      </c>
      <c r="D89" s="39">
        <v>1.0772999999999999</v>
      </c>
      <c r="E89" s="8">
        <f t="shared" si="13"/>
        <v>688.46666666666658</v>
      </c>
      <c r="F89" s="8">
        <f t="shared" si="14"/>
        <v>6.8846666666666663E-4</v>
      </c>
      <c r="G89" s="41">
        <f t="shared" si="15"/>
        <v>13.657343119751371</v>
      </c>
    </row>
    <row r="90" spans="1:7" x14ac:dyDescent="0.25">
      <c r="A90" s="186"/>
      <c r="B90" s="38" t="s">
        <v>19</v>
      </c>
      <c r="C90" s="39">
        <v>508.3</v>
      </c>
      <c r="D90" s="39">
        <v>1.0708</v>
      </c>
      <c r="E90" s="8">
        <f t="shared" si="13"/>
        <v>684.13333333333333</v>
      </c>
      <c r="F90" s="8">
        <f t="shared" si="14"/>
        <v>6.8413333333333334E-4</v>
      </c>
      <c r="G90" s="41">
        <f t="shared" si="15"/>
        <v>13.459243229064201</v>
      </c>
    </row>
    <row r="91" spans="1:7" x14ac:dyDescent="0.25">
      <c r="A91" s="186"/>
      <c r="B91" s="38" t="s">
        <v>20</v>
      </c>
      <c r="C91" s="39">
        <v>504.9</v>
      </c>
      <c r="D91" s="39">
        <v>1.2875000000000001</v>
      </c>
      <c r="E91" s="8">
        <f t="shared" si="13"/>
        <v>828.6</v>
      </c>
      <c r="F91" s="8">
        <f t="shared" si="14"/>
        <v>8.2859999999999997E-4</v>
      </c>
      <c r="G91" s="41">
        <f t="shared" si="15"/>
        <v>16.411170528817586</v>
      </c>
    </row>
    <row r="92" spans="1:7" x14ac:dyDescent="0.25">
      <c r="A92" s="186"/>
      <c r="B92" s="38" t="s">
        <v>20</v>
      </c>
      <c r="C92" s="39">
        <v>501.7</v>
      </c>
      <c r="D92" s="39">
        <v>1.2896000000000001</v>
      </c>
      <c r="E92" s="8">
        <f t="shared" si="13"/>
        <v>830</v>
      </c>
      <c r="F92" s="8">
        <f t="shared" si="14"/>
        <v>8.3000000000000001E-4</v>
      </c>
      <c r="G92" s="41">
        <f t="shared" si="15"/>
        <v>16.543751245764405</v>
      </c>
    </row>
    <row r="93" spans="1:7" x14ac:dyDescent="0.25">
      <c r="A93" s="186"/>
      <c r="B93" s="38" t="s">
        <v>20</v>
      </c>
      <c r="C93" s="39">
        <v>508.6</v>
      </c>
      <c r="D93" s="39">
        <v>1.2877000000000001</v>
      </c>
      <c r="E93" s="8">
        <f t="shared" si="13"/>
        <v>828.73333333333335</v>
      </c>
      <c r="F93" s="8">
        <f t="shared" si="14"/>
        <v>8.2873333333333338E-4</v>
      </c>
      <c r="G93" s="41">
        <f t="shared" si="15"/>
        <v>16.294402936164634</v>
      </c>
    </row>
    <row r="94" spans="1:7" x14ac:dyDescent="0.25">
      <c r="A94" s="186"/>
      <c r="B94" s="38" t="s">
        <v>21</v>
      </c>
      <c r="C94" s="39">
        <v>507.5</v>
      </c>
      <c r="D94" s="39">
        <v>0.97150000000000003</v>
      </c>
      <c r="E94" s="8">
        <f t="shared" si="13"/>
        <v>617.93333333333339</v>
      </c>
      <c r="F94" s="8">
        <f t="shared" si="14"/>
        <v>6.1793333333333336E-4</v>
      </c>
      <c r="G94" s="41">
        <f t="shared" si="15"/>
        <v>12.176026272577996</v>
      </c>
    </row>
    <row r="95" spans="1:7" x14ac:dyDescent="0.25">
      <c r="A95" s="186"/>
      <c r="B95" s="38" t="s">
        <v>21</v>
      </c>
      <c r="C95" s="187">
        <v>502.7</v>
      </c>
      <c r="D95" s="39">
        <v>0.97270000000000001</v>
      </c>
      <c r="E95" s="8">
        <f t="shared" si="13"/>
        <v>618.73333333333335</v>
      </c>
      <c r="F95" s="8">
        <f t="shared" si="14"/>
        <v>6.1873333333333337E-4</v>
      </c>
      <c r="G95" s="41">
        <f t="shared" si="15"/>
        <v>12.308202373847889</v>
      </c>
    </row>
    <row r="96" spans="1:7" ht="15.75" thickBot="1" x14ac:dyDescent="0.3">
      <c r="A96" s="186"/>
      <c r="B96" s="44" t="s">
        <v>21</v>
      </c>
      <c r="C96" s="188">
        <v>501.8</v>
      </c>
      <c r="D96" s="45">
        <v>0.97350000000000003</v>
      </c>
      <c r="E96" s="16">
        <f t="shared" si="13"/>
        <v>619.26666666666665</v>
      </c>
      <c r="F96" s="16">
        <f t="shared" si="14"/>
        <v>6.1926666666666668E-4</v>
      </c>
      <c r="G96" s="47">
        <f t="shared" si="15"/>
        <v>12.34090607147602</v>
      </c>
    </row>
  </sheetData>
  <mergeCells count="8">
    <mergeCell ref="A67:A96"/>
    <mergeCell ref="A35:A64"/>
    <mergeCell ref="A3:A32"/>
    <mergeCell ref="E1:E2"/>
    <mergeCell ref="F1:F2"/>
    <mergeCell ref="G1:G2"/>
    <mergeCell ref="C1:C2"/>
    <mergeCell ref="D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workbookViewId="0">
      <selection activeCell="G86" activeCellId="1" sqref="B60:B86 G60:G86"/>
    </sheetView>
  </sheetViews>
  <sheetFormatPr baseColWidth="10" defaultRowHeight="15" x14ac:dyDescent="0.25"/>
  <cols>
    <col min="4" max="4" width="11.42578125" style="168"/>
  </cols>
  <sheetData>
    <row r="1" spans="1:10" ht="15.75" thickBot="1" x14ac:dyDescent="0.3"/>
    <row r="2" spans="1:10" x14ac:dyDescent="0.25">
      <c r="A2" s="186" t="s">
        <v>32</v>
      </c>
      <c r="B2" s="2" t="s">
        <v>12</v>
      </c>
      <c r="C2" s="19">
        <v>504</v>
      </c>
      <c r="D2" s="20">
        <v>0.21249999999999999</v>
      </c>
      <c r="E2" s="4">
        <f>((D2-0.0446)/0.0015)*10</f>
        <v>1119.3333333333333</v>
      </c>
      <c r="F2" s="4">
        <f t="shared" ref="F2" si="0">(E2/1000000)</f>
        <v>1.1193333333333333E-3</v>
      </c>
      <c r="G2" s="5">
        <f>(F2*10000/C2)*1000</f>
        <v>22.208994708994709</v>
      </c>
      <c r="H2" s="190"/>
      <c r="I2" s="66"/>
      <c r="J2" s="65"/>
    </row>
    <row r="3" spans="1:10" x14ac:dyDescent="0.25">
      <c r="A3" s="186"/>
      <c r="B3" s="6" t="s">
        <v>12</v>
      </c>
      <c r="C3" s="10">
        <v>501.3</v>
      </c>
      <c r="D3" s="7">
        <v>0.2175</v>
      </c>
      <c r="E3" s="8">
        <f t="shared" ref="E3:E28" si="1">((D3-0.0446)/0.0015)*10</f>
        <v>1152.6666666666667</v>
      </c>
      <c r="F3" s="8">
        <f t="shared" ref="F3:F28" si="2">(E3/1000000)</f>
        <v>1.1526666666666666E-3</v>
      </c>
      <c r="G3" s="9">
        <f t="shared" ref="G3:G28" si="3">(F3*10000/C3)*1000</f>
        <v>22.993550103065363</v>
      </c>
      <c r="H3" s="191"/>
      <c r="I3" s="189"/>
      <c r="J3" s="72"/>
    </row>
    <row r="4" spans="1:10" x14ac:dyDescent="0.25">
      <c r="A4" s="186"/>
      <c r="B4" s="6" t="s">
        <v>12</v>
      </c>
      <c r="C4" s="10">
        <v>514.20000000000005</v>
      </c>
      <c r="D4" s="7">
        <v>0.2185</v>
      </c>
      <c r="E4" s="8">
        <f t="shared" si="1"/>
        <v>1159.3333333333335</v>
      </c>
      <c r="F4" s="8">
        <f t="shared" si="2"/>
        <v>1.1593333333333334E-3</v>
      </c>
      <c r="G4" s="9">
        <f t="shared" si="3"/>
        <v>22.54635031764553</v>
      </c>
      <c r="H4" s="191"/>
      <c r="I4" s="189"/>
      <c r="J4" s="72"/>
    </row>
    <row r="5" spans="1:10" x14ac:dyDescent="0.25">
      <c r="A5" s="186"/>
      <c r="B5" s="6" t="s">
        <v>13</v>
      </c>
      <c r="C5" s="10">
        <v>513</v>
      </c>
      <c r="D5" s="26">
        <v>0.21940000000000001</v>
      </c>
      <c r="E5" s="8">
        <f t="shared" si="1"/>
        <v>1165.3333333333333</v>
      </c>
      <c r="F5" s="8">
        <f t="shared" si="2"/>
        <v>1.1653333333333333E-3</v>
      </c>
      <c r="G5" s="9">
        <f t="shared" si="3"/>
        <v>22.716049382716047</v>
      </c>
      <c r="H5" s="192"/>
      <c r="I5" s="13"/>
      <c r="J5" s="12"/>
    </row>
    <row r="6" spans="1:10" x14ac:dyDescent="0.25">
      <c r="A6" s="186"/>
      <c r="B6" s="6" t="s">
        <v>13</v>
      </c>
      <c r="C6" s="10">
        <v>509.9</v>
      </c>
      <c r="D6" s="10">
        <v>0.21790000000000001</v>
      </c>
      <c r="E6" s="8">
        <f t="shared" si="1"/>
        <v>1155.3333333333333</v>
      </c>
      <c r="F6" s="8">
        <f t="shared" si="2"/>
        <v>1.1553333333333333E-3</v>
      </c>
      <c r="G6" s="9">
        <f t="shared" si="3"/>
        <v>22.658037523697455</v>
      </c>
      <c r="H6" s="191"/>
      <c r="I6" s="189"/>
      <c r="J6" s="72"/>
    </row>
    <row r="7" spans="1:10" x14ac:dyDescent="0.25">
      <c r="A7" s="186"/>
      <c r="B7" s="6" t="s">
        <v>13</v>
      </c>
      <c r="C7" s="10">
        <v>501.3</v>
      </c>
      <c r="D7" s="7">
        <v>0.21790000000000001</v>
      </c>
      <c r="E7" s="8">
        <f t="shared" si="1"/>
        <v>1155.3333333333333</v>
      </c>
      <c r="F7" s="8">
        <f t="shared" si="2"/>
        <v>1.1553333333333333E-3</v>
      </c>
      <c r="G7" s="9">
        <f t="shared" si="3"/>
        <v>23.046745129330404</v>
      </c>
      <c r="H7" s="191"/>
      <c r="I7" s="189"/>
      <c r="J7" s="72"/>
    </row>
    <row r="8" spans="1:10" x14ac:dyDescent="0.25">
      <c r="A8" s="186"/>
      <c r="B8" s="6" t="s">
        <v>15</v>
      </c>
      <c r="C8" s="10">
        <v>502.6</v>
      </c>
      <c r="D8" s="10">
        <v>0.1192</v>
      </c>
      <c r="E8" s="8">
        <f t="shared" si="1"/>
        <v>497.33333333333337</v>
      </c>
      <c r="F8" s="8">
        <f t="shared" si="2"/>
        <v>4.9733333333333335E-4</v>
      </c>
      <c r="G8" s="9">
        <f t="shared" si="3"/>
        <v>9.895211566520759</v>
      </c>
      <c r="H8" s="192"/>
      <c r="I8" s="13"/>
      <c r="J8" s="12"/>
    </row>
    <row r="9" spans="1:10" x14ac:dyDescent="0.25">
      <c r="A9" s="186"/>
      <c r="B9" s="6" t="s">
        <v>15</v>
      </c>
      <c r="C9" s="10">
        <v>504.5</v>
      </c>
      <c r="D9" s="10">
        <v>0.12</v>
      </c>
      <c r="E9" s="8">
        <f t="shared" si="1"/>
        <v>502.66666666666657</v>
      </c>
      <c r="F9" s="8">
        <f t="shared" si="2"/>
        <v>5.0266666666666656E-4</v>
      </c>
      <c r="G9" s="9">
        <f t="shared" si="3"/>
        <v>9.9636603898249074</v>
      </c>
      <c r="H9" s="191"/>
      <c r="I9" s="189"/>
      <c r="J9" s="72"/>
    </row>
    <row r="10" spans="1:10" x14ac:dyDescent="0.25">
      <c r="A10" s="186"/>
      <c r="B10" s="6" t="s">
        <v>15</v>
      </c>
      <c r="C10" s="10">
        <v>508.4</v>
      </c>
      <c r="D10" s="10">
        <v>0.1182</v>
      </c>
      <c r="E10" s="8">
        <f t="shared" si="1"/>
        <v>490.66666666666663</v>
      </c>
      <c r="F10" s="8">
        <f t="shared" si="2"/>
        <v>4.9066666666666659E-4</v>
      </c>
      <c r="G10" s="9">
        <f t="shared" si="3"/>
        <v>9.6511932861264089</v>
      </c>
      <c r="H10" s="191"/>
      <c r="I10" s="189"/>
      <c r="J10" s="72"/>
    </row>
    <row r="11" spans="1:10" x14ac:dyDescent="0.25">
      <c r="A11" s="186"/>
      <c r="B11" s="6" t="s">
        <v>16</v>
      </c>
      <c r="C11" s="10">
        <v>510.6</v>
      </c>
      <c r="D11" s="10">
        <v>0.1076</v>
      </c>
      <c r="E11" s="8">
        <f t="shared" si="1"/>
        <v>420</v>
      </c>
      <c r="F11" s="8">
        <f t="shared" si="2"/>
        <v>4.2000000000000002E-4</v>
      </c>
      <c r="G11" s="9">
        <f t="shared" si="3"/>
        <v>8.2256169212690953</v>
      </c>
      <c r="H11" s="192"/>
      <c r="I11" s="13"/>
      <c r="J11" s="12"/>
    </row>
    <row r="12" spans="1:10" x14ac:dyDescent="0.25">
      <c r="A12" s="186"/>
      <c r="B12" s="6" t="s">
        <v>16</v>
      </c>
      <c r="C12" s="10">
        <v>514.29999999999995</v>
      </c>
      <c r="D12" s="7">
        <v>0.1051</v>
      </c>
      <c r="E12" s="8">
        <f t="shared" si="1"/>
        <v>403.33333333333326</v>
      </c>
      <c r="F12" s="8">
        <f t="shared" si="2"/>
        <v>4.0333333333333323E-4</v>
      </c>
      <c r="G12" s="9">
        <f t="shared" si="3"/>
        <v>7.8423747488495685</v>
      </c>
      <c r="H12" s="191"/>
      <c r="I12" s="189"/>
      <c r="J12" s="72"/>
    </row>
    <row r="13" spans="1:10" x14ac:dyDescent="0.25">
      <c r="A13" s="186"/>
      <c r="B13" s="6" t="s">
        <v>16</v>
      </c>
      <c r="C13" s="10">
        <v>501.6</v>
      </c>
      <c r="D13" s="7">
        <v>0.1021</v>
      </c>
      <c r="E13" s="8">
        <f t="shared" si="1"/>
        <v>383.33333333333326</v>
      </c>
      <c r="F13" s="8">
        <f t="shared" si="2"/>
        <v>3.8333333333333324E-4</v>
      </c>
      <c r="G13" s="9">
        <f t="shared" si="3"/>
        <v>7.6422115895800076</v>
      </c>
      <c r="H13" s="191"/>
      <c r="I13" s="189"/>
      <c r="J13" s="72"/>
    </row>
    <row r="14" spans="1:10" x14ac:dyDescent="0.25">
      <c r="A14" s="186"/>
      <c r="B14" s="6" t="s">
        <v>17</v>
      </c>
      <c r="C14" s="10">
        <v>522.29999999999995</v>
      </c>
      <c r="D14" s="10">
        <v>0.11609999999999999</v>
      </c>
      <c r="E14" s="8">
        <f t="shared" si="1"/>
        <v>476.66666666666663</v>
      </c>
      <c r="F14" s="8">
        <f t="shared" si="2"/>
        <v>4.7666666666666663E-4</v>
      </c>
      <c r="G14" s="9">
        <f t="shared" si="3"/>
        <v>9.1263003382474963</v>
      </c>
      <c r="H14" s="192"/>
      <c r="I14" s="13"/>
      <c r="J14" s="12"/>
    </row>
    <row r="15" spans="1:10" x14ac:dyDescent="0.25">
      <c r="A15" s="186"/>
      <c r="B15" s="6" t="s">
        <v>17</v>
      </c>
      <c r="C15" s="10">
        <v>513.4</v>
      </c>
      <c r="D15" s="7">
        <v>0.1105</v>
      </c>
      <c r="E15" s="8">
        <f t="shared" si="1"/>
        <v>439.33333333333331</v>
      </c>
      <c r="F15" s="8">
        <f t="shared" si="2"/>
        <v>4.393333333333333E-4</v>
      </c>
      <c r="G15" s="9">
        <f t="shared" si="3"/>
        <v>8.5573302168549521</v>
      </c>
      <c r="H15" s="191"/>
      <c r="I15" s="189"/>
      <c r="J15" s="72"/>
    </row>
    <row r="16" spans="1:10" x14ac:dyDescent="0.25">
      <c r="A16" s="186"/>
      <c r="B16" s="6" t="s">
        <v>17</v>
      </c>
      <c r="C16" s="10">
        <v>507.2</v>
      </c>
      <c r="D16" s="7">
        <v>0.11210000000000001</v>
      </c>
      <c r="E16" s="8">
        <f t="shared" si="1"/>
        <v>450</v>
      </c>
      <c r="F16" s="8">
        <f t="shared" si="2"/>
        <v>4.4999999999999999E-4</v>
      </c>
      <c r="G16" s="9">
        <f t="shared" si="3"/>
        <v>8.8722397476340689</v>
      </c>
      <c r="H16" s="191"/>
      <c r="I16" s="189"/>
      <c r="J16" s="72"/>
    </row>
    <row r="17" spans="1:10" x14ac:dyDescent="0.25">
      <c r="A17" s="186"/>
      <c r="B17" s="6" t="s">
        <v>18</v>
      </c>
      <c r="C17" s="10">
        <v>516.5</v>
      </c>
      <c r="D17" s="10">
        <v>9.4100000000000003E-2</v>
      </c>
      <c r="E17" s="8">
        <f t="shared" si="1"/>
        <v>330</v>
      </c>
      <c r="F17" s="8">
        <f t="shared" si="2"/>
        <v>3.3E-4</v>
      </c>
      <c r="G17" s="9">
        <f t="shared" si="3"/>
        <v>6.3891577928363983</v>
      </c>
      <c r="H17" s="192"/>
      <c r="I17" s="13"/>
      <c r="J17" s="12"/>
    </row>
    <row r="18" spans="1:10" x14ac:dyDescent="0.25">
      <c r="A18" s="186"/>
      <c r="B18" s="6" t="s">
        <v>18</v>
      </c>
      <c r="C18" s="10">
        <v>516.29999999999995</v>
      </c>
      <c r="D18" s="10">
        <v>9.1700000000000004E-2</v>
      </c>
      <c r="E18" s="8">
        <f t="shared" si="1"/>
        <v>314</v>
      </c>
      <c r="F18" s="8">
        <f t="shared" si="2"/>
        <v>3.1399999999999999E-4</v>
      </c>
      <c r="G18" s="9">
        <f t="shared" si="3"/>
        <v>6.0817354251404225</v>
      </c>
      <c r="H18" s="191"/>
      <c r="I18" s="189"/>
      <c r="J18" s="72"/>
    </row>
    <row r="19" spans="1:10" x14ac:dyDescent="0.25">
      <c r="A19" s="186"/>
      <c r="B19" s="6" t="s">
        <v>18</v>
      </c>
      <c r="C19" s="10">
        <v>508.2</v>
      </c>
      <c r="D19" s="10">
        <v>9.9099999999999994E-2</v>
      </c>
      <c r="E19" s="8">
        <f t="shared" si="1"/>
        <v>363.33333333333326</v>
      </c>
      <c r="F19" s="8">
        <f t="shared" si="2"/>
        <v>3.6333333333333324E-4</v>
      </c>
      <c r="G19" s="9">
        <f t="shared" si="3"/>
        <v>7.1494162403253299</v>
      </c>
      <c r="H19" s="191"/>
      <c r="I19" s="189"/>
      <c r="J19" s="72"/>
    </row>
    <row r="20" spans="1:10" x14ac:dyDescent="0.25">
      <c r="A20" s="186"/>
      <c r="B20" s="6" t="s">
        <v>19</v>
      </c>
      <c r="C20" s="10">
        <v>507.5</v>
      </c>
      <c r="D20" s="26">
        <v>0.2717</v>
      </c>
      <c r="E20" s="8">
        <f t="shared" si="1"/>
        <v>1514</v>
      </c>
      <c r="F20" s="8">
        <f t="shared" si="2"/>
        <v>1.5139999999999999E-3</v>
      </c>
      <c r="G20" s="9">
        <f t="shared" si="3"/>
        <v>29.832512315270932</v>
      </c>
      <c r="H20" s="192"/>
      <c r="I20" s="13"/>
      <c r="J20" s="12"/>
    </row>
    <row r="21" spans="1:10" x14ac:dyDescent="0.25">
      <c r="A21" s="186"/>
      <c r="B21" s="6" t="s">
        <v>19</v>
      </c>
      <c r="C21" s="10">
        <v>504.1</v>
      </c>
      <c r="D21" s="26">
        <v>0.2702</v>
      </c>
      <c r="E21" s="8">
        <f t="shared" si="1"/>
        <v>1504</v>
      </c>
      <c r="F21" s="8">
        <f t="shared" si="2"/>
        <v>1.5039999999999999E-3</v>
      </c>
      <c r="G21" s="9">
        <f t="shared" si="3"/>
        <v>29.835350128942665</v>
      </c>
      <c r="H21" s="191"/>
      <c r="I21" s="189"/>
      <c r="J21" s="72"/>
    </row>
    <row r="22" spans="1:10" x14ac:dyDescent="0.25">
      <c r="A22" s="186"/>
      <c r="B22" s="6" t="s">
        <v>19</v>
      </c>
      <c r="C22" s="10">
        <v>502.2</v>
      </c>
      <c r="D22" s="10">
        <v>0.27939999999999998</v>
      </c>
      <c r="E22" s="8">
        <f t="shared" si="1"/>
        <v>1565.3333333333333</v>
      </c>
      <c r="F22" s="8">
        <f t="shared" si="2"/>
        <v>1.5653333333333333E-3</v>
      </c>
      <c r="G22" s="9">
        <f t="shared" si="3"/>
        <v>31.169520775255538</v>
      </c>
      <c r="H22" s="191"/>
      <c r="I22" s="189"/>
      <c r="J22" s="72"/>
    </row>
    <row r="23" spans="1:10" x14ac:dyDescent="0.25">
      <c r="A23" s="186"/>
      <c r="B23" s="6" t="s">
        <v>20</v>
      </c>
      <c r="C23" s="10">
        <v>507.4</v>
      </c>
      <c r="D23" s="7">
        <v>0.13469999999999999</v>
      </c>
      <c r="E23" s="8">
        <f t="shared" si="1"/>
        <v>600.66666666666652</v>
      </c>
      <c r="F23" s="8">
        <f t="shared" si="2"/>
        <v>6.0066666666666656E-4</v>
      </c>
      <c r="G23" s="9">
        <f t="shared" si="3"/>
        <v>11.838129023781368</v>
      </c>
      <c r="H23" s="192"/>
      <c r="I23" s="13"/>
      <c r="J23" s="12"/>
    </row>
    <row r="24" spans="1:10" x14ac:dyDescent="0.25">
      <c r="A24" s="186"/>
      <c r="B24" s="6" t="s">
        <v>20</v>
      </c>
      <c r="C24" s="10">
        <v>504.3</v>
      </c>
      <c r="D24" s="7">
        <v>0.13730000000000001</v>
      </c>
      <c r="E24" s="8">
        <f t="shared" si="1"/>
        <v>618</v>
      </c>
      <c r="F24" s="8">
        <f t="shared" si="2"/>
        <v>6.1799999999999995E-4</v>
      </c>
      <c r="G24" s="9">
        <f t="shared" si="3"/>
        <v>12.254610350981558</v>
      </c>
      <c r="H24" s="191"/>
      <c r="I24" s="189"/>
      <c r="J24" s="72"/>
    </row>
    <row r="25" spans="1:10" x14ac:dyDescent="0.25">
      <c r="A25" s="186"/>
      <c r="B25" s="6" t="s">
        <v>20</v>
      </c>
      <c r="C25" s="10">
        <v>503.2</v>
      </c>
      <c r="D25" s="7">
        <v>0.13750000000000001</v>
      </c>
      <c r="E25" s="8">
        <f t="shared" si="1"/>
        <v>619.33333333333337</v>
      </c>
      <c r="F25" s="8">
        <f t="shared" si="2"/>
        <v>6.1933333333333339E-4</v>
      </c>
      <c r="G25" s="9">
        <f t="shared" si="3"/>
        <v>12.307896131425544</v>
      </c>
      <c r="H25" s="191"/>
      <c r="I25" s="189"/>
      <c r="J25" s="72"/>
    </row>
    <row r="26" spans="1:10" x14ac:dyDescent="0.25">
      <c r="A26" s="186"/>
      <c r="B26" s="6" t="s">
        <v>21</v>
      </c>
      <c r="C26" s="10">
        <v>500.6</v>
      </c>
      <c r="D26" s="10">
        <v>0.14879999999999999</v>
      </c>
      <c r="E26" s="8">
        <f t="shared" si="1"/>
        <v>694.66666666666652</v>
      </c>
      <c r="F26" s="8">
        <f t="shared" si="2"/>
        <v>6.9466666666666657E-4</v>
      </c>
      <c r="G26" s="9">
        <f t="shared" si="3"/>
        <v>13.876681315754425</v>
      </c>
      <c r="H26" s="193"/>
      <c r="I26" s="87"/>
      <c r="J26" s="86"/>
    </row>
    <row r="27" spans="1:10" x14ac:dyDescent="0.25">
      <c r="A27" s="186"/>
      <c r="B27" s="6" t="s">
        <v>21</v>
      </c>
      <c r="C27" s="26">
        <v>512.29999999999995</v>
      </c>
      <c r="D27" s="10">
        <v>0.15010000000000001</v>
      </c>
      <c r="E27" s="8">
        <f t="shared" si="1"/>
        <v>703.33333333333348</v>
      </c>
      <c r="F27" s="8">
        <f t="shared" si="2"/>
        <v>7.0333333333333348E-4</v>
      </c>
      <c r="G27" s="9">
        <f t="shared" si="3"/>
        <v>13.72893486889193</v>
      </c>
    </row>
    <row r="28" spans="1:10" ht="15.75" thickBot="1" x14ac:dyDescent="0.3">
      <c r="A28" s="186"/>
      <c r="B28" s="14" t="s">
        <v>21</v>
      </c>
      <c r="C28" s="194">
        <v>509.4</v>
      </c>
      <c r="D28" s="30">
        <v>0.14660000000000001</v>
      </c>
      <c r="E28" s="16">
        <f t="shared" si="1"/>
        <v>680</v>
      </c>
      <c r="F28" s="16">
        <f t="shared" si="2"/>
        <v>6.8000000000000005E-4</v>
      </c>
      <c r="G28" s="17">
        <f t="shared" si="3"/>
        <v>13.349038084020417</v>
      </c>
    </row>
    <row r="30" spans="1:10" ht="15.75" thickBot="1" x14ac:dyDescent="0.3"/>
    <row r="31" spans="1:10" x14ac:dyDescent="0.25">
      <c r="B31" s="18" t="s">
        <v>12</v>
      </c>
      <c r="C31" s="19">
        <v>506.2</v>
      </c>
      <c r="D31" s="3">
        <v>0.98129999999999995</v>
      </c>
      <c r="E31" s="66">
        <f>(D31-0.0446)/0.0015</f>
        <v>624.46666666666658</v>
      </c>
      <c r="F31" s="99">
        <f t="shared" ref="F31" si="4">(E31/1000000)</f>
        <v>6.2446666666666659E-4</v>
      </c>
      <c r="G31" s="100">
        <f>(F31*10000/C31)*1000</f>
        <v>12.336362439088633</v>
      </c>
      <c r="H31" s="190"/>
      <c r="I31" s="66"/>
      <c r="J31" s="65"/>
    </row>
    <row r="32" spans="1:10" x14ac:dyDescent="0.25">
      <c r="B32" s="24" t="s">
        <v>12</v>
      </c>
      <c r="C32" s="10">
        <v>501.4</v>
      </c>
      <c r="D32" s="7">
        <v>0.98080000000000001</v>
      </c>
      <c r="E32" s="13">
        <f t="shared" ref="E32:E57" si="5">(D32-0.0446)/0.0015</f>
        <v>624.13333333333333</v>
      </c>
      <c r="F32" s="73">
        <f t="shared" ref="F32:F57" si="6">(E32/1000000)</f>
        <v>6.2413333333333329E-4</v>
      </c>
      <c r="G32" s="74">
        <f t="shared" ref="G32:G57" si="7">(F32*10000/C32)*1000</f>
        <v>12.447812790852279</v>
      </c>
      <c r="H32" s="191"/>
      <c r="I32" s="189"/>
      <c r="J32" s="72"/>
    </row>
    <row r="33" spans="2:10" x14ac:dyDescent="0.25">
      <c r="B33" s="24" t="s">
        <v>12</v>
      </c>
      <c r="C33" s="10">
        <v>512.29999999999995</v>
      </c>
      <c r="D33" s="7">
        <v>0.99009999999999998</v>
      </c>
      <c r="E33" s="13">
        <f t="shared" si="5"/>
        <v>630.33333333333337</v>
      </c>
      <c r="F33" s="73">
        <f t="shared" si="6"/>
        <v>6.3033333333333333E-4</v>
      </c>
      <c r="G33" s="74">
        <f t="shared" si="7"/>
        <v>12.303988548376605</v>
      </c>
      <c r="H33" s="191"/>
      <c r="I33" s="189"/>
      <c r="J33" s="72"/>
    </row>
    <row r="34" spans="2:10" x14ac:dyDescent="0.25">
      <c r="B34" s="24" t="s">
        <v>13</v>
      </c>
      <c r="C34" s="10">
        <v>502.5</v>
      </c>
      <c r="D34" s="7">
        <v>0.4637</v>
      </c>
      <c r="E34" s="13">
        <f t="shared" si="5"/>
        <v>279.40000000000003</v>
      </c>
      <c r="F34" s="73">
        <f t="shared" si="6"/>
        <v>2.7940000000000002E-4</v>
      </c>
      <c r="G34" s="74">
        <f t="shared" si="7"/>
        <v>5.5601990049751242</v>
      </c>
      <c r="H34" s="192"/>
      <c r="I34" s="13"/>
      <c r="J34" s="12"/>
    </row>
    <row r="35" spans="2:10" x14ac:dyDescent="0.25">
      <c r="B35" s="24" t="s">
        <v>13</v>
      </c>
      <c r="C35" s="10">
        <v>504.3</v>
      </c>
      <c r="D35" s="7">
        <v>0.4612</v>
      </c>
      <c r="E35" s="13">
        <f t="shared" si="5"/>
        <v>277.73333333333329</v>
      </c>
      <c r="F35" s="73">
        <f t="shared" si="6"/>
        <v>2.7773333333333327E-4</v>
      </c>
      <c r="G35" s="74">
        <f t="shared" si="7"/>
        <v>5.5073038535263388</v>
      </c>
      <c r="H35" s="191"/>
      <c r="I35" s="189"/>
      <c r="J35" s="72"/>
    </row>
    <row r="36" spans="2:10" x14ac:dyDescent="0.25">
      <c r="B36" s="24" t="s">
        <v>13</v>
      </c>
      <c r="C36" s="10">
        <v>512.70000000000005</v>
      </c>
      <c r="D36" s="7">
        <v>0.4753</v>
      </c>
      <c r="E36" s="13">
        <f t="shared" si="5"/>
        <v>287.13333333333333</v>
      </c>
      <c r="F36" s="73">
        <f t="shared" si="6"/>
        <v>2.8713333333333334E-4</v>
      </c>
      <c r="G36" s="74">
        <f t="shared" si="7"/>
        <v>5.6004160977829782</v>
      </c>
      <c r="H36" s="191"/>
      <c r="I36" s="189"/>
      <c r="J36" s="72"/>
    </row>
    <row r="37" spans="2:10" x14ac:dyDescent="0.25">
      <c r="B37" s="24" t="s">
        <v>15</v>
      </c>
      <c r="C37" s="10">
        <v>503.2</v>
      </c>
      <c r="D37" s="7">
        <v>0.86439999999999995</v>
      </c>
      <c r="E37" s="13">
        <f t="shared" si="5"/>
        <v>546.5333333333333</v>
      </c>
      <c r="F37" s="73">
        <f t="shared" si="6"/>
        <v>5.4653333333333335E-4</v>
      </c>
      <c r="G37" s="74">
        <f t="shared" si="7"/>
        <v>10.861155272919978</v>
      </c>
      <c r="H37" s="192"/>
      <c r="I37" s="13"/>
      <c r="J37" s="12"/>
    </row>
    <row r="38" spans="2:10" x14ac:dyDescent="0.25">
      <c r="B38" s="24" t="s">
        <v>15</v>
      </c>
      <c r="C38" s="10">
        <v>504.4</v>
      </c>
      <c r="D38" s="7">
        <v>0.87839999999999996</v>
      </c>
      <c r="E38" s="13">
        <f t="shared" si="5"/>
        <v>555.86666666666667</v>
      </c>
      <c r="F38" s="73">
        <f t="shared" si="6"/>
        <v>5.5586666666666666E-4</v>
      </c>
      <c r="G38" s="74">
        <f t="shared" si="7"/>
        <v>11.020354216230505</v>
      </c>
      <c r="H38" s="191"/>
      <c r="I38" s="189"/>
      <c r="J38" s="72"/>
    </row>
    <row r="39" spans="2:10" x14ac:dyDescent="0.25">
      <c r="B39" s="24" t="s">
        <v>15</v>
      </c>
      <c r="C39" s="10">
        <v>502.3</v>
      </c>
      <c r="D39" s="7">
        <v>0.86750000000000005</v>
      </c>
      <c r="E39" s="13">
        <f t="shared" si="5"/>
        <v>548.6</v>
      </c>
      <c r="F39" s="73">
        <f t="shared" si="6"/>
        <v>5.486E-4</v>
      </c>
      <c r="G39" s="74">
        <f t="shared" si="7"/>
        <v>10.921759904439577</v>
      </c>
      <c r="H39" s="191"/>
      <c r="I39" s="189"/>
      <c r="J39" s="72"/>
    </row>
    <row r="40" spans="2:10" x14ac:dyDescent="0.25">
      <c r="B40" s="24" t="s">
        <v>16</v>
      </c>
      <c r="C40" s="10">
        <v>515.79999999999995</v>
      </c>
      <c r="D40" s="7">
        <v>1.1188</v>
      </c>
      <c r="E40" s="13">
        <f t="shared" si="5"/>
        <v>716.13333333333333</v>
      </c>
      <c r="F40" s="73">
        <f t="shared" si="6"/>
        <v>7.1613333333333336E-4</v>
      </c>
      <c r="G40" s="74">
        <f t="shared" si="7"/>
        <v>13.883934341476024</v>
      </c>
      <c r="H40" s="192"/>
      <c r="I40" s="13"/>
      <c r="J40" s="12"/>
    </row>
    <row r="41" spans="2:10" x14ac:dyDescent="0.25">
      <c r="B41" s="24" t="s">
        <v>16</v>
      </c>
      <c r="C41" s="10">
        <v>514.29999999999995</v>
      </c>
      <c r="D41" s="7">
        <v>1.1267</v>
      </c>
      <c r="E41" s="13">
        <f t="shared" si="5"/>
        <v>721.4</v>
      </c>
      <c r="F41" s="73">
        <f t="shared" si="6"/>
        <v>7.2139999999999997E-4</v>
      </c>
      <c r="G41" s="74">
        <f t="shared" si="7"/>
        <v>14.026832587983668</v>
      </c>
      <c r="H41" s="191"/>
      <c r="I41" s="189"/>
      <c r="J41" s="72"/>
    </row>
    <row r="42" spans="2:10" x14ac:dyDescent="0.25">
      <c r="B42" s="24" t="s">
        <v>16</v>
      </c>
      <c r="C42" s="10">
        <v>503.2</v>
      </c>
      <c r="D42" s="7">
        <v>1.1052999999999999</v>
      </c>
      <c r="E42" s="13">
        <f t="shared" si="5"/>
        <v>707.13333333333333</v>
      </c>
      <c r="F42" s="73">
        <f t="shared" si="6"/>
        <v>7.0713333333333336E-4</v>
      </c>
      <c r="G42" s="74">
        <f t="shared" si="7"/>
        <v>14.052729199788024</v>
      </c>
      <c r="H42" s="191"/>
      <c r="I42" s="189"/>
      <c r="J42" s="72"/>
    </row>
    <row r="43" spans="2:10" x14ac:dyDescent="0.25">
      <c r="B43" s="24" t="s">
        <v>17</v>
      </c>
      <c r="C43" s="10">
        <v>510.1</v>
      </c>
      <c r="D43" s="7">
        <v>0.71889999999999998</v>
      </c>
      <c r="E43" s="13">
        <f t="shared" si="5"/>
        <v>449.5333333333333</v>
      </c>
      <c r="F43" s="73">
        <f t="shared" si="6"/>
        <v>4.4953333333333333E-4</v>
      </c>
      <c r="G43" s="74">
        <f t="shared" si="7"/>
        <v>8.8126511141606212</v>
      </c>
      <c r="H43" s="192"/>
      <c r="I43" s="13"/>
      <c r="J43" s="12"/>
    </row>
    <row r="44" spans="2:10" x14ac:dyDescent="0.25">
      <c r="B44" s="24" t="s">
        <v>17</v>
      </c>
      <c r="C44" s="10">
        <v>504.3</v>
      </c>
      <c r="D44" s="7">
        <v>0.7127</v>
      </c>
      <c r="E44" s="13">
        <f t="shared" si="5"/>
        <v>445.40000000000003</v>
      </c>
      <c r="F44" s="73">
        <f t="shared" si="6"/>
        <v>4.4540000000000004E-4</v>
      </c>
      <c r="G44" s="74">
        <f t="shared" si="7"/>
        <v>8.8320444180051574</v>
      </c>
      <c r="H44" s="191"/>
      <c r="I44" s="189"/>
      <c r="J44" s="72"/>
    </row>
    <row r="45" spans="2:10" x14ac:dyDescent="0.25">
      <c r="B45" s="24" t="s">
        <v>17</v>
      </c>
      <c r="C45" s="10">
        <v>508.3</v>
      </c>
      <c r="D45" s="7">
        <v>0.72170000000000001</v>
      </c>
      <c r="E45" s="13">
        <f t="shared" si="5"/>
        <v>451.40000000000003</v>
      </c>
      <c r="F45" s="73">
        <f t="shared" si="6"/>
        <v>4.5140000000000002E-4</v>
      </c>
      <c r="G45" s="74">
        <f t="shared" si="7"/>
        <v>8.8805823332677551</v>
      </c>
      <c r="H45" s="191"/>
      <c r="I45" s="189"/>
      <c r="J45" s="72"/>
    </row>
    <row r="46" spans="2:10" x14ac:dyDescent="0.25">
      <c r="B46" s="24" t="s">
        <v>18</v>
      </c>
      <c r="C46" s="10">
        <v>507.3</v>
      </c>
      <c r="D46" s="7">
        <v>0.55389999999999995</v>
      </c>
      <c r="E46" s="13">
        <f t="shared" si="5"/>
        <v>339.5333333333333</v>
      </c>
      <c r="F46" s="73">
        <f t="shared" si="6"/>
        <v>3.3953333333333331E-4</v>
      </c>
      <c r="G46" s="74">
        <f t="shared" si="7"/>
        <v>6.6929496024705957</v>
      </c>
      <c r="H46" s="192"/>
      <c r="I46" s="13"/>
      <c r="J46" s="12"/>
    </row>
    <row r="47" spans="2:10" x14ac:dyDescent="0.25">
      <c r="B47" s="24" t="s">
        <v>18</v>
      </c>
      <c r="C47" s="10">
        <v>503.4</v>
      </c>
      <c r="D47" s="7">
        <v>0.55120000000000002</v>
      </c>
      <c r="E47" s="13">
        <f t="shared" si="5"/>
        <v>337.73333333333335</v>
      </c>
      <c r="F47" s="73">
        <f t="shared" si="6"/>
        <v>3.3773333333333337E-4</v>
      </c>
      <c r="G47" s="74">
        <f t="shared" si="7"/>
        <v>6.7090451595815139</v>
      </c>
      <c r="H47" s="191"/>
      <c r="I47" s="189"/>
      <c r="J47" s="72"/>
    </row>
    <row r="48" spans="2:10" x14ac:dyDescent="0.25">
      <c r="B48" s="24" t="s">
        <v>18</v>
      </c>
      <c r="C48" s="10">
        <v>507.3</v>
      </c>
      <c r="D48" s="7">
        <v>0.56040000000000001</v>
      </c>
      <c r="E48" s="13">
        <f t="shared" si="5"/>
        <v>343.86666666666667</v>
      </c>
      <c r="F48" s="73">
        <f t="shared" si="6"/>
        <v>3.4386666666666666E-4</v>
      </c>
      <c r="G48" s="74">
        <f t="shared" si="7"/>
        <v>6.7783691438333662</v>
      </c>
      <c r="H48" s="191"/>
      <c r="I48" s="189"/>
      <c r="J48" s="72"/>
    </row>
    <row r="49" spans="2:10" x14ac:dyDescent="0.25">
      <c r="B49" s="24" t="s">
        <v>19</v>
      </c>
      <c r="C49" s="10">
        <v>510.2</v>
      </c>
      <c r="D49" s="7">
        <v>0.63390000000000002</v>
      </c>
      <c r="E49" s="13">
        <f t="shared" si="5"/>
        <v>392.86666666666667</v>
      </c>
      <c r="F49" s="73">
        <f t="shared" si="6"/>
        <v>3.9286666666666666E-4</v>
      </c>
      <c r="G49" s="74">
        <f t="shared" si="7"/>
        <v>7.7002482686528158</v>
      </c>
      <c r="H49" s="192"/>
      <c r="I49" s="13"/>
      <c r="J49" s="12"/>
    </row>
    <row r="50" spans="2:10" x14ac:dyDescent="0.25">
      <c r="B50" s="24" t="s">
        <v>19</v>
      </c>
      <c r="C50" s="10">
        <v>504.3</v>
      </c>
      <c r="D50" s="7">
        <v>0.64229999999999998</v>
      </c>
      <c r="E50" s="13">
        <f t="shared" si="5"/>
        <v>398.46666666666664</v>
      </c>
      <c r="F50" s="73">
        <f t="shared" si="6"/>
        <v>3.9846666666666663E-4</v>
      </c>
      <c r="G50" s="74">
        <f t="shared" si="7"/>
        <v>7.9013814528389181</v>
      </c>
      <c r="H50" s="191"/>
      <c r="I50" s="189"/>
      <c r="J50" s="72"/>
    </row>
    <row r="51" spans="2:10" x14ac:dyDescent="0.25">
      <c r="B51" s="24" t="s">
        <v>19</v>
      </c>
      <c r="C51" s="10">
        <v>509.2</v>
      </c>
      <c r="D51" s="7">
        <v>0.6341</v>
      </c>
      <c r="E51" s="13">
        <f t="shared" si="5"/>
        <v>393</v>
      </c>
      <c r="F51" s="73">
        <f t="shared" si="6"/>
        <v>3.9300000000000001E-4</v>
      </c>
      <c r="G51" s="74">
        <f t="shared" si="7"/>
        <v>7.7179890023566378</v>
      </c>
      <c r="H51" s="191"/>
      <c r="I51" s="189"/>
      <c r="J51" s="72"/>
    </row>
    <row r="52" spans="2:10" x14ac:dyDescent="0.25">
      <c r="B52" s="24" t="s">
        <v>20</v>
      </c>
      <c r="C52" s="10">
        <v>530.5</v>
      </c>
      <c r="D52" s="7">
        <v>0.74790000000000001</v>
      </c>
      <c r="E52" s="13">
        <f t="shared" si="5"/>
        <v>468.86666666666667</v>
      </c>
      <c r="F52" s="73">
        <f t="shared" si="6"/>
        <v>4.6886666666666666E-4</v>
      </c>
      <c r="G52" s="74">
        <f t="shared" si="7"/>
        <v>8.838202953188814</v>
      </c>
      <c r="H52" s="192"/>
      <c r="I52" s="13"/>
      <c r="J52" s="12"/>
    </row>
    <row r="53" spans="2:10" x14ac:dyDescent="0.25">
      <c r="B53" s="24" t="s">
        <v>20</v>
      </c>
      <c r="C53" s="10">
        <v>509.1</v>
      </c>
      <c r="D53" s="7">
        <v>0.74629999999999996</v>
      </c>
      <c r="E53" s="13">
        <f t="shared" si="5"/>
        <v>467.8</v>
      </c>
      <c r="F53" s="73">
        <f t="shared" si="6"/>
        <v>4.6779999999999999E-4</v>
      </c>
      <c r="G53" s="74">
        <f t="shared" si="7"/>
        <v>9.1887644863484592</v>
      </c>
      <c r="H53" s="191"/>
      <c r="I53" s="189"/>
      <c r="J53" s="72"/>
    </row>
    <row r="54" spans="2:10" x14ac:dyDescent="0.25">
      <c r="B54" s="24" t="s">
        <v>20</v>
      </c>
      <c r="C54" s="10">
        <v>521.29999999999995</v>
      </c>
      <c r="D54" s="7">
        <v>0.75090000000000001</v>
      </c>
      <c r="E54" s="13">
        <f t="shared" si="5"/>
        <v>470.86666666666667</v>
      </c>
      <c r="F54" s="73">
        <f t="shared" si="6"/>
        <v>4.7086666666666666E-4</v>
      </c>
      <c r="G54" s="74">
        <f t="shared" si="7"/>
        <v>9.032546838033122</v>
      </c>
      <c r="H54" s="191"/>
      <c r="I54" s="189"/>
      <c r="J54" s="72"/>
    </row>
    <row r="55" spans="2:10" ht="15.75" thickBot="1" x14ac:dyDescent="0.3">
      <c r="B55" s="24" t="s">
        <v>21</v>
      </c>
      <c r="C55" s="10">
        <v>510.3</v>
      </c>
      <c r="D55" s="7">
        <v>0.62470000000000003</v>
      </c>
      <c r="E55" s="13">
        <f t="shared" si="5"/>
        <v>386.73333333333335</v>
      </c>
      <c r="F55" s="73">
        <f t="shared" si="6"/>
        <v>3.8673333333333337E-4</v>
      </c>
      <c r="G55" s="74">
        <f t="shared" si="7"/>
        <v>7.5785485662028877</v>
      </c>
      <c r="H55" s="195"/>
      <c r="I55" s="70"/>
      <c r="J55" s="31"/>
    </row>
    <row r="56" spans="2:10" x14ac:dyDescent="0.25">
      <c r="B56" s="24" t="s">
        <v>21</v>
      </c>
      <c r="C56" s="26">
        <v>512.29999999999995</v>
      </c>
      <c r="D56" s="7">
        <v>0.62190000000000001</v>
      </c>
      <c r="E56" s="13">
        <f t="shared" si="5"/>
        <v>384.86666666666667</v>
      </c>
      <c r="F56" s="73">
        <f t="shared" si="6"/>
        <v>3.8486666666666668E-4</v>
      </c>
      <c r="G56" s="74">
        <f t="shared" si="7"/>
        <v>7.5125252130912887</v>
      </c>
    </row>
    <row r="57" spans="2:10" ht="15.75" thickBot="1" x14ac:dyDescent="0.3">
      <c r="B57" s="29" t="s">
        <v>21</v>
      </c>
      <c r="C57" s="194">
        <v>503.8</v>
      </c>
      <c r="D57" s="15">
        <v>0.62890000000000001</v>
      </c>
      <c r="E57" s="70">
        <f t="shared" si="5"/>
        <v>389.53333333333336</v>
      </c>
      <c r="F57" s="76">
        <f t="shared" si="6"/>
        <v>3.8953333333333333E-4</v>
      </c>
      <c r="G57" s="77">
        <f t="shared" si="7"/>
        <v>7.7319041947862912</v>
      </c>
    </row>
    <row r="59" spans="2:10" ht="15.75" thickBot="1" x14ac:dyDescent="0.3"/>
    <row r="60" spans="2:10" x14ac:dyDescent="0.25">
      <c r="B60" s="89" t="s">
        <v>12</v>
      </c>
      <c r="C60" s="35">
        <v>500</v>
      </c>
      <c r="D60" s="35">
        <v>1.0446</v>
      </c>
      <c r="E60" s="4">
        <f>((D60-0.0446)/0.0015)</f>
        <v>666.66666666666663</v>
      </c>
      <c r="F60" s="4">
        <f t="shared" ref="F60:F84" si="8">(E60/1000000)</f>
        <v>6.6666666666666664E-4</v>
      </c>
      <c r="G60" s="37">
        <f>(F60*10000/C60)*1000</f>
        <v>13.333333333333332</v>
      </c>
      <c r="H60" s="196"/>
      <c r="I60" s="80"/>
      <c r="J60" s="72"/>
    </row>
    <row r="61" spans="2:10" x14ac:dyDescent="0.25">
      <c r="B61" s="42" t="s">
        <v>12</v>
      </c>
      <c r="C61" s="39">
        <v>512.1</v>
      </c>
      <c r="D61" s="39">
        <v>1.0426</v>
      </c>
      <c r="E61" s="8">
        <f t="shared" ref="E61:E86" si="9">((D61-0.0446)/0.0015)</f>
        <v>665.33333333333337</v>
      </c>
      <c r="F61" s="8">
        <f t="shared" ref="F61:F86" si="10">(E61/1000000)</f>
        <v>6.6533333333333342E-4</v>
      </c>
      <c r="G61" s="41">
        <f t="shared" ref="G61:G86" si="11">(F61*10000/C61)*1000</f>
        <v>12.992254117034435</v>
      </c>
      <c r="H61" s="196"/>
      <c r="I61" s="80"/>
      <c r="J61" s="72"/>
    </row>
    <row r="62" spans="2:10" x14ac:dyDescent="0.25">
      <c r="B62" s="42" t="s">
        <v>12</v>
      </c>
      <c r="C62" s="39">
        <v>503.2</v>
      </c>
      <c r="D62" s="39">
        <v>1.0418000000000001</v>
      </c>
      <c r="E62" s="8">
        <f t="shared" si="9"/>
        <v>664.80000000000007</v>
      </c>
      <c r="F62" s="8">
        <f t="shared" si="10"/>
        <v>6.6480000000000011E-4</v>
      </c>
      <c r="G62" s="41">
        <f t="shared" si="11"/>
        <v>13.211446740858507</v>
      </c>
      <c r="H62" s="196"/>
      <c r="I62" s="80"/>
      <c r="J62" s="72"/>
    </row>
    <row r="63" spans="2:10" x14ac:dyDescent="0.25">
      <c r="B63" s="42" t="s">
        <v>13</v>
      </c>
      <c r="C63" s="39">
        <v>514.79999999999995</v>
      </c>
      <c r="D63" s="78">
        <v>0.88060000000000005</v>
      </c>
      <c r="E63" s="8">
        <f t="shared" si="9"/>
        <v>557.33333333333337</v>
      </c>
      <c r="F63" s="8">
        <f t="shared" si="10"/>
        <v>5.573333333333334E-4</v>
      </c>
      <c r="G63" s="41">
        <f t="shared" si="11"/>
        <v>10.826210826210827</v>
      </c>
      <c r="H63" s="197"/>
      <c r="I63" s="40"/>
      <c r="J63" s="12"/>
    </row>
    <row r="64" spans="2:10" x14ac:dyDescent="0.25">
      <c r="B64" s="42" t="s">
        <v>13</v>
      </c>
      <c r="C64" s="39">
        <v>504.8</v>
      </c>
      <c r="D64" s="39">
        <v>0.8931</v>
      </c>
      <c r="E64" s="8">
        <f t="shared" si="9"/>
        <v>565.66666666666663</v>
      </c>
      <c r="F64" s="8">
        <f t="shared" si="10"/>
        <v>5.6566666666666657E-4</v>
      </c>
      <c r="G64" s="41">
        <f t="shared" si="11"/>
        <v>11.205758055995773</v>
      </c>
      <c r="H64" s="196"/>
      <c r="I64" s="80"/>
      <c r="J64" s="72"/>
    </row>
    <row r="65" spans="2:10" x14ac:dyDescent="0.25">
      <c r="B65" s="42" t="s">
        <v>13</v>
      </c>
      <c r="C65" s="39">
        <v>509.3</v>
      </c>
      <c r="D65" s="43">
        <v>0.88060000000000005</v>
      </c>
      <c r="E65" s="8">
        <f t="shared" si="9"/>
        <v>557.33333333333337</v>
      </c>
      <c r="F65" s="8">
        <f t="shared" si="10"/>
        <v>5.573333333333334E-4</v>
      </c>
      <c r="G65" s="41">
        <f t="shared" si="11"/>
        <v>10.943124550035998</v>
      </c>
      <c r="H65" s="196"/>
      <c r="I65" s="80"/>
      <c r="J65" s="72"/>
    </row>
    <row r="66" spans="2:10" x14ac:dyDescent="0.25">
      <c r="B66" s="42" t="s">
        <v>15</v>
      </c>
      <c r="C66" s="39">
        <v>507.6</v>
      </c>
      <c r="D66" s="78">
        <v>1.0246999999999999</v>
      </c>
      <c r="E66" s="8">
        <f t="shared" si="9"/>
        <v>653.4</v>
      </c>
      <c r="F66" s="8">
        <f t="shared" si="10"/>
        <v>6.5339999999999994E-4</v>
      </c>
      <c r="G66" s="41">
        <f t="shared" si="11"/>
        <v>12.872340425531915</v>
      </c>
      <c r="H66" s="197"/>
      <c r="I66" s="40"/>
      <c r="J66" s="12"/>
    </row>
    <row r="67" spans="2:10" x14ac:dyDescent="0.25">
      <c r="B67" s="42" t="s">
        <v>15</v>
      </c>
      <c r="C67" s="39">
        <v>513.5</v>
      </c>
      <c r="D67" s="78">
        <v>1.0208999999999999</v>
      </c>
      <c r="E67" s="8">
        <f t="shared" si="9"/>
        <v>650.86666666666656</v>
      </c>
      <c r="F67" s="8">
        <f t="shared" si="10"/>
        <v>6.5086666666666659E-4</v>
      </c>
      <c r="G67" s="41">
        <f t="shared" si="11"/>
        <v>12.675105485232065</v>
      </c>
      <c r="H67" s="196"/>
      <c r="I67" s="80"/>
      <c r="J67" s="72"/>
    </row>
    <row r="68" spans="2:10" x14ac:dyDescent="0.25">
      <c r="B68" s="42" t="s">
        <v>15</v>
      </c>
      <c r="C68" s="39">
        <v>511.2</v>
      </c>
      <c r="D68" s="39">
        <v>1.0230999999999999</v>
      </c>
      <c r="E68" s="8">
        <f t="shared" si="9"/>
        <v>652.33333333333326</v>
      </c>
      <c r="F68" s="8">
        <f t="shared" si="10"/>
        <v>6.5233333333333322E-4</v>
      </c>
      <c r="G68" s="41">
        <f t="shared" si="11"/>
        <v>12.760824204486175</v>
      </c>
      <c r="H68" s="196"/>
      <c r="I68" s="80"/>
      <c r="J68" s="72"/>
    </row>
    <row r="69" spans="2:10" x14ac:dyDescent="0.25">
      <c r="B69" s="42" t="s">
        <v>17</v>
      </c>
      <c r="C69" s="39">
        <v>507.1</v>
      </c>
      <c r="D69" s="39">
        <v>1.0207999999999999</v>
      </c>
      <c r="E69" s="8">
        <f t="shared" si="9"/>
        <v>650.79999999999995</v>
      </c>
      <c r="F69" s="8">
        <f t="shared" si="10"/>
        <v>6.5079999999999999E-4</v>
      </c>
      <c r="G69" s="41">
        <f t="shared" si="11"/>
        <v>12.833760599487281</v>
      </c>
      <c r="H69" s="197"/>
      <c r="I69" s="40"/>
      <c r="J69" s="12"/>
    </row>
    <row r="70" spans="2:10" x14ac:dyDescent="0.25">
      <c r="B70" s="42" t="s">
        <v>17</v>
      </c>
      <c r="C70" s="39">
        <v>504.3</v>
      </c>
      <c r="D70" s="39">
        <v>1.0346</v>
      </c>
      <c r="E70" s="8">
        <f t="shared" si="9"/>
        <v>660</v>
      </c>
      <c r="F70" s="8">
        <f t="shared" si="10"/>
        <v>6.6E-4</v>
      </c>
      <c r="G70" s="41">
        <f t="shared" si="11"/>
        <v>13.087447947650206</v>
      </c>
      <c r="H70" s="196"/>
      <c r="I70" s="80"/>
      <c r="J70" s="72"/>
    </row>
    <row r="71" spans="2:10" x14ac:dyDescent="0.25">
      <c r="B71" s="42" t="s">
        <v>17</v>
      </c>
      <c r="C71" s="39">
        <v>501.4</v>
      </c>
      <c r="D71" s="39">
        <v>1.0139</v>
      </c>
      <c r="E71" s="8">
        <f t="shared" si="9"/>
        <v>646.20000000000005</v>
      </c>
      <c r="F71" s="8">
        <f t="shared" si="10"/>
        <v>6.4620000000000009E-4</v>
      </c>
      <c r="G71" s="41">
        <f t="shared" si="11"/>
        <v>12.887913841244517</v>
      </c>
      <c r="H71" s="196"/>
      <c r="I71" s="80"/>
      <c r="J71" s="72"/>
    </row>
    <row r="72" spans="2:10" x14ac:dyDescent="0.25">
      <c r="B72" s="42" t="s">
        <v>16</v>
      </c>
      <c r="C72" s="39">
        <v>507.7</v>
      </c>
      <c r="D72" s="78">
        <v>1.2163999999999999</v>
      </c>
      <c r="E72" s="8">
        <f t="shared" si="9"/>
        <v>781.19999999999993</v>
      </c>
      <c r="F72" s="8">
        <f t="shared" si="10"/>
        <v>7.8119999999999991E-4</v>
      </c>
      <c r="G72" s="41">
        <f t="shared" si="11"/>
        <v>15.387039590309238</v>
      </c>
      <c r="H72" s="197"/>
      <c r="I72" s="40"/>
      <c r="J72" s="12"/>
    </row>
    <row r="73" spans="2:10" x14ac:dyDescent="0.25">
      <c r="B73" s="42" t="s">
        <v>16</v>
      </c>
      <c r="C73" s="39">
        <v>512</v>
      </c>
      <c r="D73" s="43">
        <v>1.2155</v>
      </c>
      <c r="E73" s="8">
        <f t="shared" si="9"/>
        <v>780.6</v>
      </c>
      <c r="F73" s="8">
        <f t="shared" si="10"/>
        <v>7.806E-4</v>
      </c>
      <c r="G73" s="41">
        <f t="shared" si="11"/>
        <v>15.24609375</v>
      </c>
      <c r="H73" s="196"/>
      <c r="I73" s="80"/>
      <c r="J73" s="72"/>
    </row>
    <row r="74" spans="2:10" x14ac:dyDescent="0.25">
      <c r="B74" s="42" t="s">
        <v>16</v>
      </c>
      <c r="C74" s="39">
        <v>514.29999999999995</v>
      </c>
      <c r="D74" s="43">
        <v>1.2122999999999999</v>
      </c>
      <c r="E74" s="8">
        <f t="shared" si="9"/>
        <v>778.46666666666658</v>
      </c>
      <c r="F74" s="8">
        <f t="shared" si="10"/>
        <v>7.7846666666666654E-4</v>
      </c>
      <c r="G74" s="41">
        <f t="shared" si="11"/>
        <v>15.1364313954242</v>
      </c>
      <c r="H74" s="196"/>
      <c r="I74" s="80"/>
      <c r="J74" s="72"/>
    </row>
    <row r="75" spans="2:10" x14ac:dyDescent="0.25">
      <c r="B75" s="42" t="s">
        <v>18</v>
      </c>
      <c r="C75" s="39">
        <v>503.6</v>
      </c>
      <c r="D75" s="39">
        <v>0.79059999999999997</v>
      </c>
      <c r="E75" s="8">
        <f t="shared" si="9"/>
        <v>497.33333333333331</v>
      </c>
      <c r="F75" s="8">
        <f t="shared" si="10"/>
        <v>4.9733333333333335E-4</v>
      </c>
      <c r="G75" s="41">
        <f t="shared" si="11"/>
        <v>9.8755626158326724</v>
      </c>
      <c r="H75" s="197"/>
      <c r="I75" s="40"/>
      <c r="J75" s="12"/>
    </row>
    <row r="76" spans="2:10" x14ac:dyDescent="0.25">
      <c r="B76" s="42" t="s">
        <v>18</v>
      </c>
      <c r="C76" s="39">
        <v>504.2</v>
      </c>
      <c r="D76" s="39">
        <v>0.79690000000000005</v>
      </c>
      <c r="E76" s="8">
        <f t="shared" si="9"/>
        <v>501.53333333333336</v>
      </c>
      <c r="F76" s="8">
        <f t="shared" si="10"/>
        <v>5.0153333333333334E-4</v>
      </c>
      <c r="G76" s="41">
        <f t="shared" si="11"/>
        <v>9.9471109348142281</v>
      </c>
      <c r="H76" s="196"/>
      <c r="I76" s="80"/>
      <c r="J76" s="72"/>
    </row>
    <row r="77" spans="2:10" x14ac:dyDescent="0.25">
      <c r="B77" s="42" t="s">
        <v>18</v>
      </c>
      <c r="C77" s="39">
        <v>513</v>
      </c>
      <c r="D77" s="39">
        <v>0.79679999999999995</v>
      </c>
      <c r="E77" s="8">
        <f t="shared" si="9"/>
        <v>501.46666666666664</v>
      </c>
      <c r="F77" s="8">
        <f t="shared" si="10"/>
        <v>5.0146666666666664E-4</v>
      </c>
      <c r="G77" s="41">
        <f t="shared" si="11"/>
        <v>9.7751786874593893</v>
      </c>
      <c r="H77" s="196"/>
      <c r="I77" s="80"/>
      <c r="J77" s="72"/>
    </row>
    <row r="78" spans="2:10" x14ac:dyDescent="0.25">
      <c r="B78" s="42" t="s">
        <v>19</v>
      </c>
      <c r="C78" s="39">
        <v>501.7</v>
      </c>
      <c r="D78" s="39">
        <v>0.7036</v>
      </c>
      <c r="E78" s="8">
        <f t="shared" si="9"/>
        <v>439.33333333333337</v>
      </c>
      <c r="F78" s="8">
        <f t="shared" si="10"/>
        <v>4.3933333333333335E-4</v>
      </c>
      <c r="G78" s="41">
        <f t="shared" si="11"/>
        <v>8.7568932296857351</v>
      </c>
      <c r="H78" s="197"/>
      <c r="I78" s="40"/>
      <c r="J78" s="12"/>
    </row>
    <row r="79" spans="2:10" x14ac:dyDescent="0.25">
      <c r="B79" s="42" t="s">
        <v>19</v>
      </c>
      <c r="C79" s="39">
        <v>504.7</v>
      </c>
      <c r="D79" s="39">
        <v>0.7087</v>
      </c>
      <c r="E79" s="8">
        <f t="shared" si="9"/>
        <v>442.73333333333335</v>
      </c>
      <c r="F79" s="8">
        <f t="shared" si="10"/>
        <v>4.4273333333333333E-4</v>
      </c>
      <c r="G79" s="41">
        <f t="shared" si="11"/>
        <v>8.7722079122911296</v>
      </c>
      <c r="H79" s="196"/>
      <c r="I79" s="80"/>
      <c r="J79" s="72"/>
    </row>
    <row r="80" spans="2:10" x14ac:dyDescent="0.25">
      <c r="B80" s="42" t="s">
        <v>19</v>
      </c>
      <c r="C80" s="39">
        <v>514.20000000000005</v>
      </c>
      <c r="D80" s="39">
        <v>0.71020000000000005</v>
      </c>
      <c r="E80" s="8">
        <f t="shared" si="9"/>
        <v>443.73333333333341</v>
      </c>
      <c r="F80" s="8">
        <f t="shared" si="10"/>
        <v>4.437333333333334E-4</v>
      </c>
      <c r="G80" s="41">
        <f t="shared" si="11"/>
        <v>8.6295864125502408</v>
      </c>
      <c r="H80" s="196"/>
      <c r="I80" s="80"/>
      <c r="J80" s="72"/>
    </row>
    <row r="81" spans="2:10" x14ac:dyDescent="0.25">
      <c r="B81" s="42" t="s">
        <v>20</v>
      </c>
      <c r="C81" s="39">
        <v>506.4</v>
      </c>
      <c r="D81" s="39">
        <v>0.74580000000000002</v>
      </c>
      <c r="E81" s="8">
        <f t="shared" si="9"/>
        <v>467.4666666666667</v>
      </c>
      <c r="F81" s="8">
        <f t="shared" si="10"/>
        <v>4.6746666666666668E-4</v>
      </c>
      <c r="G81" s="41">
        <f t="shared" si="11"/>
        <v>9.2311743022643515</v>
      </c>
      <c r="H81" s="197"/>
      <c r="I81" s="40"/>
      <c r="J81" s="12"/>
    </row>
    <row r="82" spans="2:10" x14ac:dyDescent="0.25">
      <c r="B82" s="42" t="s">
        <v>20</v>
      </c>
      <c r="C82" s="39">
        <v>504.3</v>
      </c>
      <c r="D82" s="43">
        <v>0.74150000000000005</v>
      </c>
      <c r="E82" s="8">
        <f t="shared" si="9"/>
        <v>464.6</v>
      </c>
      <c r="F82" s="8">
        <f t="shared" si="10"/>
        <v>4.6460000000000002E-4</v>
      </c>
      <c r="G82" s="41">
        <f t="shared" si="11"/>
        <v>9.2127701764822536</v>
      </c>
      <c r="H82" s="196"/>
      <c r="I82" s="80"/>
      <c r="J82" s="72"/>
    </row>
    <row r="83" spans="2:10" x14ac:dyDescent="0.25">
      <c r="B83" s="42" t="s">
        <v>20</v>
      </c>
      <c r="C83" s="39">
        <v>514.20000000000005</v>
      </c>
      <c r="D83" s="43">
        <v>0.74490000000000001</v>
      </c>
      <c r="E83" s="8">
        <f t="shared" si="9"/>
        <v>466.86666666666667</v>
      </c>
      <c r="F83" s="8">
        <f t="shared" si="10"/>
        <v>4.6686666666666667E-4</v>
      </c>
      <c r="G83" s="41">
        <f t="shared" si="11"/>
        <v>9.0794762089977965</v>
      </c>
      <c r="H83" s="196"/>
      <c r="I83" s="80"/>
      <c r="J83" s="72"/>
    </row>
    <row r="84" spans="2:10" ht="15.75" thickBot="1" x14ac:dyDescent="0.3">
      <c r="B84" s="42" t="s">
        <v>21</v>
      </c>
      <c r="C84" s="39">
        <v>504.6</v>
      </c>
      <c r="D84" s="39">
        <v>1.1011</v>
      </c>
      <c r="E84" s="8">
        <f t="shared" si="9"/>
        <v>704.33333333333337</v>
      </c>
      <c r="F84" s="8">
        <f t="shared" si="10"/>
        <v>7.043333333333334E-4</v>
      </c>
      <c r="G84" s="41">
        <f t="shared" si="11"/>
        <v>13.958250759677634</v>
      </c>
      <c r="H84" s="198"/>
      <c r="I84" s="46"/>
      <c r="J84" s="31"/>
    </row>
    <row r="85" spans="2:10" x14ac:dyDescent="0.25">
      <c r="B85" s="42" t="s">
        <v>21</v>
      </c>
      <c r="C85" s="78">
        <v>511.3</v>
      </c>
      <c r="D85" s="39">
        <v>1.1046</v>
      </c>
      <c r="E85" s="8">
        <f t="shared" si="9"/>
        <v>706.66666666666674</v>
      </c>
      <c r="F85" s="8">
        <f t="shared" si="10"/>
        <v>7.0666666666666675E-4</v>
      </c>
      <c r="G85" s="41">
        <f t="shared" si="11"/>
        <v>13.820979203337897</v>
      </c>
    </row>
    <row r="86" spans="2:10" ht="15.75" thickBot="1" x14ac:dyDescent="0.3">
      <c r="B86" s="83" t="s">
        <v>21</v>
      </c>
      <c r="C86" s="199">
        <v>514.29999999999995</v>
      </c>
      <c r="D86" s="45">
        <v>1.1025</v>
      </c>
      <c r="E86" s="16">
        <f t="shared" si="9"/>
        <v>705.26666666666665</v>
      </c>
      <c r="F86" s="16">
        <f t="shared" si="10"/>
        <v>7.0526666666666661E-4</v>
      </c>
      <c r="G86" s="47">
        <f t="shared" si="11"/>
        <v>13.713137598029686</v>
      </c>
    </row>
  </sheetData>
  <mergeCells count="1">
    <mergeCell ref="A2:A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santander</vt:lpstr>
      <vt:lpstr>huila</vt:lpstr>
      <vt:lpstr>saravena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</dc:creator>
  <cp:lastModifiedBy>Liliana</cp:lastModifiedBy>
  <cp:lastPrinted>2014-04-05T18:37:11Z</cp:lastPrinted>
  <dcterms:created xsi:type="dcterms:W3CDTF">2014-04-05T17:59:14Z</dcterms:created>
  <dcterms:modified xsi:type="dcterms:W3CDTF">2014-04-25T12:40:55Z</dcterms:modified>
</cp:coreProperties>
</file>