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nskim/Downloads/"/>
    </mc:Choice>
  </mc:AlternateContent>
  <xr:revisionPtr revIDLastSave="0" documentId="13_ncr:1_{0756D916-4D6C-8441-8DCF-2F1C18D0C709}" xr6:coauthVersionLast="47" xr6:coauthVersionMax="47" xr10:uidLastSave="{00000000-0000-0000-0000-000000000000}"/>
  <bookViews>
    <workbookView xWindow="0" yWindow="500" windowWidth="19420" windowHeight="11500" activeTab="1" xr2:uid="{92DA9034-CA64-4C16-ABA7-C218C1F82DB5}"/>
  </bookViews>
  <sheets>
    <sheet name="차트1. 인건비율" sheetId="4" r:id="rId1"/>
    <sheet name="차트2. 영업이익률" sheetId="6" r:id="rId2"/>
    <sheet name="Guide_제약사지표" sheetId="2" r:id="rId3"/>
    <sheet name="경쟁사,고객사 데이터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9" i="1" l="1"/>
  <c r="AY29" i="1"/>
  <c r="AX29" i="1"/>
  <c r="AW29" i="1"/>
  <c r="AV29" i="1"/>
  <c r="AU29" i="1"/>
  <c r="AT29" i="1"/>
  <c r="AS29" i="1"/>
  <c r="AZ28" i="1"/>
  <c r="AY28" i="1"/>
  <c r="AX28" i="1"/>
  <c r="AW28" i="1"/>
  <c r="AV28" i="1"/>
  <c r="AU28" i="1"/>
  <c r="AT28" i="1"/>
  <c r="AS28" i="1"/>
  <c r="AZ27" i="1"/>
  <c r="AY27" i="1"/>
  <c r="AX27" i="1"/>
  <c r="AW27" i="1"/>
  <c r="AV27" i="1"/>
  <c r="AU27" i="1"/>
  <c r="AT27" i="1"/>
  <c r="AS27" i="1"/>
  <c r="AZ26" i="1"/>
  <c r="AY26" i="1"/>
  <c r="AX26" i="1"/>
  <c r="AW26" i="1"/>
  <c r="AV26" i="1"/>
  <c r="AU26" i="1"/>
  <c r="AT26" i="1"/>
  <c r="AS26" i="1"/>
  <c r="AR29" i="1"/>
  <c r="AR28" i="1"/>
  <c r="AR27" i="1"/>
  <c r="AR26" i="1"/>
  <c r="BB41" i="1" l="1"/>
  <c r="BB40" i="1"/>
  <c r="BB39" i="1"/>
  <c r="BB38" i="1"/>
  <c r="BB34" i="1"/>
  <c r="BB33" i="1"/>
  <c r="BB32" i="1"/>
  <c r="AW41" i="1"/>
  <c r="AR38" i="1"/>
  <c r="AS38" i="1"/>
  <c r="AT38" i="1"/>
  <c r="AU38" i="1"/>
  <c r="AV38" i="1"/>
  <c r="AW38" i="1"/>
  <c r="AX38" i="1"/>
  <c r="AY38" i="1"/>
  <c r="AZ38" i="1"/>
  <c r="AR39" i="1"/>
  <c r="AR42" i="1" s="1"/>
  <c r="AS39" i="1"/>
  <c r="AS42" i="1" s="1"/>
  <c r="AT39" i="1"/>
  <c r="AT42" i="1" s="1"/>
  <c r="AU39" i="1"/>
  <c r="AU42" i="1" s="1"/>
  <c r="AV39" i="1"/>
  <c r="AV42" i="1" s="1"/>
  <c r="AW39" i="1"/>
  <c r="AX39" i="1"/>
  <c r="AX42" i="1" s="1"/>
  <c r="AY39" i="1"/>
  <c r="AY42" i="1" s="1"/>
  <c r="AZ39" i="1"/>
  <c r="AZ42" i="1" s="1"/>
  <c r="AR40" i="1"/>
  <c r="AS40" i="1"/>
  <c r="AT40" i="1"/>
  <c r="AU40" i="1"/>
  <c r="AV40" i="1"/>
  <c r="AW40" i="1"/>
  <c r="AX40" i="1"/>
  <c r="AY40" i="1"/>
  <c r="AZ40" i="1"/>
  <c r="AR41" i="1"/>
  <c r="AS41" i="1"/>
  <c r="AT41" i="1"/>
  <c r="AU41" i="1"/>
  <c r="AV41" i="1"/>
  <c r="AX41" i="1"/>
  <c r="AY41" i="1"/>
  <c r="AZ41" i="1"/>
  <c r="AI38" i="1"/>
  <c r="AJ38" i="1"/>
  <c r="AK38" i="1"/>
  <c r="AL38" i="1"/>
  <c r="AM38" i="1"/>
  <c r="AM42" i="1" s="1"/>
  <c r="AN38" i="1"/>
  <c r="AN42" i="1" s="1"/>
  <c r="AO38" i="1"/>
  <c r="AO42" i="1" s="1"/>
  <c r="AP38" i="1"/>
  <c r="AP42" i="1" s="1"/>
  <c r="AI39" i="1"/>
  <c r="AJ39" i="1"/>
  <c r="AK39" i="1"/>
  <c r="AL39" i="1"/>
  <c r="AM39" i="1"/>
  <c r="AN39" i="1"/>
  <c r="AO39" i="1"/>
  <c r="AP39" i="1"/>
  <c r="AI40" i="1"/>
  <c r="AI42" i="1" s="1"/>
  <c r="AJ40" i="1"/>
  <c r="AJ42" i="1" s="1"/>
  <c r="AK40" i="1"/>
  <c r="AL40" i="1"/>
  <c r="AM40" i="1"/>
  <c r="AN40" i="1"/>
  <c r="AO40" i="1"/>
  <c r="AP40" i="1"/>
  <c r="AI41" i="1"/>
  <c r="AJ41" i="1"/>
  <c r="AK41" i="1"/>
  <c r="AL41" i="1"/>
  <c r="AM41" i="1"/>
  <c r="AN41" i="1"/>
  <c r="AO41" i="1"/>
  <c r="AP41" i="1"/>
  <c r="AK42" i="1"/>
  <c r="AL42" i="1"/>
  <c r="AH38" i="1"/>
  <c r="AH42" i="1" s="1"/>
  <c r="AH39" i="1"/>
  <c r="AH40" i="1"/>
  <c r="AH41" i="1"/>
  <c r="X42" i="1"/>
  <c r="W42" i="1"/>
  <c r="V42" i="1"/>
  <c r="P42" i="1"/>
  <c r="L42" i="1"/>
  <c r="J42" i="1"/>
  <c r="E42" i="1"/>
  <c r="D42" i="1"/>
  <c r="C42" i="1"/>
  <c r="X38" i="1"/>
  <c r="X39" i="1"/>
  <c r="X40" i="1"/>
  <c r="X41" i="1"/>
  <c r="W38" i="1"/>
  <c r="W39" i="1"/>
  <c r="W40" i="1"/>
  <c r="W41" i="1"/>
  <c r="V38" i="1"/>
  <c r="V39" i="1"/>
  <c r="V40" i="1"/>
  <c r="V41" i="1"/>
  <c r="P38" i="1"/>
  <c r="P39" i="1"/>
  <c r="P40" i="1"/>
  <c r="P41" i="1"/>
  <c r="L38" i="1"/>
  <c r="L39" i="1"/>
  <c r="L40" i="1"/>
  <c r="L41" i="1"/>
  <c r="J38" i="1"/>
  <c r="J39" i="1"/>
  <c r="J40" i="1"/>
  <c r="J41" i="1"/>
  <c r="E38" i="1"/>
  <c r="E39" i="1"/>
  <c r="E40" i="1"/>
  <c r="E41" i="1"/>
  <c r="D38" i="1"/>
  <c r="D39" i="1"/>
  <c r="D40" i="1"/>
  <c r="D41" i="1"/>
  <c r="C39" i="1"/>
  <c r="C40" i="1"/>
  <c r="C41" i="1"/>
  <c r="C38" i="1"/>
  <c r="AR20" i="1"/>
  <c r="AS20" i="1"/>
  <c r="AT20" i="1"/>
  <c r="AU20" i="1"/>
  <c r="AV20" i="1"/>
  <c r="AV32" i="1" s="1"/>
  <c r="AW20" i="1"/>
  <c r="AW32" i="1" s="1"/>
  <c r="AX20" i="1"/>
  <c r="AX32" i="1" s="1"/>
  <c r="AY20" i="1"/>
  <c r="AY32" i="1" s="1"/>
  <c r="AZ20" i="1"/>
  <c r="AZ32" i="1" s="1"/>
  <c r="AR21" i="1"/>
  <c r="AS21" i="1"/>
  <c r="AT21" i="1"/>
  <c r="AU21" i="1"/>
  <c r="AV21" i="1"/>
  <c r="AW21" i="1"/>
  <c r="AX21" i="1"/>
  <c r="AY21" i="1"/>
  <c r="AZ21" i="1"/>
  <c r="AR22" i="1"/>
  <c r="AR34" i="1" s="1"/>
  <c r="AS22" i="1"/>
  <c r="AT22" i="1"/>
  <c r="AU22" i="1"/>
  <c r="AV22" i="1"/>
  <c r="AW22" i="1"/>
  <c r="AX22" i="1"/>
  <c r="AY22" i="1"/>
  <c r="AZ22" i="1"/>
  <c r="AR23" i="1"/>
  <c r="AS23" i="1"/>
  <c r="AT23" i="1"/>
  <c r="AT35" i="1" s="1"/>
  <c r="AU23" i="1"/>
  <c r="AU35" i="1" s="1"/>
  <c r="AV23" i="1"/>
  <c r="AY23" i="1"/>
  <c r="AY35" i="1" s="1"/>
  <c r="AZ23" i="1"/>
  <c r="AR15" i="1"/>
  <c r="AS15" i="1"/>
  <c r="AT15" i="1"/>
  <c r="AU15" i="1"/>
  <c r="AV15" i="1"/>
  <c r="AW15" i="1"/>
  <c r="AX15" i="1"/>
  <c r="AY15" i="1"/>
  <c r="AZ15" i="1"/>
  <c r="AR16" i="1"/>
  <c r="AS16" i="1"/>
  <c r="AT16" i="1"/>
  <c r="AU16" i="1"/>
  <c r="AV16" i="1"/>
  <c r="AW16" i="1"/>
  <c r="AX16" i="1"/>
  <c r="AY16" i="1"/>
  <c r="AZ16" i="1"/>
  <c r="AR17" i="1"/>
  <c r="AS17" i="1"/>
  <c r="AT17" i="1"/>
  <c r="AU17" i="1"/>
  <c r="AV17" i="1"/>
  <c r="AW17" i="1"/>
  <c r="AX17" i="1"/>
  <c r="AY17" i="1"/>
  <c r="AZ17" i="1"/>
  <c r="AR18" i="1"/>
  <c r="AS18" i="1"/>
  <c r="AT18" i="1"/>
  <c r="AU18" i="1"/>
  <c r="AV18" i="1"/>
  <c r="AW18" i="1"/>
  <c r="AX18" i="1"/>
  <c r="AY18" i="1"/>
  <c r="AZ18" i="1"/>
  <c r="AR10" i="1"/>
  <c r="AS10" i="1"/>
  <c r="AT10" i="1"/>
  <c r="AU10" i="1"/>
  <c r="AV10" i="1"/>
  <c r="AW10" i="1"/>
  <c r="AX10" i="1"/>
  <c r="AY10" i="1"/>
  <c r="AZ10" i="1"/>
  <c r="AR11" i="1"/>
  <c r="AS11" i="1"/>
  <c r="AT11" i="1"/>
  <c r="AU11" i="1"/>
  <c r="AV11" i="1"/>
  <c r="AW11" i="1"/>
  <c r="AX11" i="1"/>
  <c r="AY11" i="1"/>
  <c r="AZ11" i="1"/>
  <c r="AR12" i="1"/>
  <c r="AS12" i="1"/>
  <c r="AT12" i="1"/>
  <c r="AU12" i="1"/>
  <c r="AV12" i="1"/>
  <c r="AW12" i="1"/>
  <c r="AX12" i="1"/>
  <c r="AY12" i="1"/>
  <c r="AZ12" i="1"/>
  <c r="AR13" i="1"/>
  <c r="AS13" i="1"/>
  <c r="AT13" i="1"/>
  <c r="AU13" i="1"/>
  <c r="AV13" i="1"/>
  <c r="AW13" i="1"/>
  <c r="AX13" i="1"/>
  <c r="AY13" i="1"/>
  <c r="AZ13" i="1"/>
  <c r="AR5" i="1"/>
  <c r="AS5" i="1"/>
  <c r="AT5" i="1"/>
  <c r="AU5" i="1"/>
  <c r="AU32" i="1" s="1"/>
  <c r="AV5" i="1"/>
  <c r="AW5" i="1"/>
  <c r="AX5" i="1"/>
  <c r="AY5" i="1"/>
  <c r="AZ5" i="1"/>
  <c r="AR6" i="1"/>
  <c r="AR33" i="1" s="1"/>
  <c r="AS6" i="1"/>
  <c r="AS33" i="1" s="1"/>
  <c r="AT6" i="1"/>
  <c r="AT33" i="1" s="1"/>
  <c r="AU6" i="1"/>
  <c r="AU33" i="1" s="1"/>
  <c r="AV6" i="1"/>
  <c r="AV33" i="1" s="1"/>
  <c r="AW6" i="1"/>
  <c r="AW33" i="1" s="1"/>
  <c r="AX6" i="1"/>
  <c r="AX33" i="1" s="1"/>
  <c r="AY6" i="1"/>
  <c r="AY33" i="1" s="1"/>
  <c r="AZ6" i="1"/>
  <c r="AZ33" i="1" s="1"/>
  <c r="AR7" i="1"/>
  <c r="AS7" i="1"/>
  <c r="AT7" i="1"/>
  <c r="AU7" i="1"/>
  <c r="AV7" i="1"/>
  <c r="AW7" i="1"/>
  <c r="AX7" i="1"/>
  <c r="AY7" i="1"/>
  <c r="AZ7" i="1"/>
  <c r="AR8" i="1"/>
  <c r="AS8" i="1"/>
  <c r="AT8" i="1"/>
  <c r="AU8" i="1"/>
  <c r="AV8" i="1"/>
  <c r="AV35" i="1" s="1"/>
  <c r="AW8" i="1"/>
  <c r="AX8" i="1"/>
  <c r="AY8" i="1"/>
  <c r="AZ8" i="1"/>
  <c r="AZ35" i="1" s="1"/>
  <c r="AR32" i="1"/>
  <c r="AS32" i="1"/>
  <c r="AT32" i="1"/>
  <c r="AS34" i="1"/>
  <c r="AT34" i="1"/>
  <c r="AU34" i="1"/>
  <c r="AV34" i="1"/>
  <c r="AW34" i="1"/>
  <c r="AX34" i="1"/>
  <c r="AY34" i="1"/>
  <c r="AZ34" i="1"/>
  <c r="AR35" i="1"/>
  <c r="AS35" i="1"/>
  <c r="AO20" i="1"/>
  <c r="AO21" i="1"/>
  <c r="AO22" i="1"/>
  <c r="AO23" i="1"/>
  <c r="AO15" i="1"/>
  <c r="AO16" i="1"/>
  <c r="AO17" i="1"/>
  <c r="AO18" i="1"/>
  <c r="AO10" i="1"/>
  <c r="AO11" i="1"/>
  <c r="AO12" i="1"/>
  <c r="AO13" i="1"/>
  <c r="AO8" i="1"/>
  <c r="AO35" i="1" s="1"/>
  <c r="AP32" i="1"/>
  <c r="AP33" i="1"/>
  <c r="AP36" i="1" s="1"/>
  <c r="AP34" i="1"/>
  <c r="AP35" i="1"/>
  <c r="AP26" i="1"/>
  <c r="AP27" i="1"/>
  <c r="AP28" i="1"/>
  <c r="AP29" i="1"/>
  <c r="AP20" i="1"/>
  <c r="AP21" i="1"/>
  <c r="AP22" i="1"/>
  <c r="AP23" i="1"/>
  <c r="AP15" i="1"/>
  <c r="AP16" i="1"/>
  <c r="AP17" i="1"/>
  <c r="AP18" i="1"/>
  <c r="AP11" i="1"/>
  <c r="AP12" i="1"/>
  <c r="AP13" i="1"/>
  <c r="AP10" i="1"/>
  <c r="AP6" i="1"/>
  <c r="AP7" i="1"/>
  <c r="AP8" i="1"/>
  <c r="AP5" i="1"/>
  <c r="AO32" i="1"/>
  <c r="AO33" i="1"/>
  <c r="AO34" i="1"/>
  <c r="AO26" i="1"/>
  <c r="AO27" i="1"/>
  <c r="AO28" i="1"/>
  <c r="AO29" i="1"/>
  <c r="AO7" i="1"/>
  <c r="AO6" i="1"/>
  <c r="AO5" i="1"/>
  <c r="AN32" i="1"/>
  <c r="AN33" i="1"/>
  <c r="AN34" i="1"/>
  <c r="AN29" i="1"/>
  <c r="AN28" i="1"/>
  <c r="AN27" i="1"/>
  <c r="AN26" i="1"/>
  <c r="AN20" i="1"/>
  <c r="AN21" i="1"/>
  <c r="AN22" i="1"/>
  <c r="AN23" i="1"/>
  <c r="AX23" i="1" s="1"/>
  <c r="AX35" i="1" s="1"/>
  <c r="AN15" i="1"/>
  <c r="AN16" i="1"/>
  <c r="AN17" i="1"/>
  <c r="AN18" i="1"/>
  <c r="AN10" i="1"/>
  <c r="AN11" i="1"/>
  <c r="AN12" i="1"/>
  <c r="AN13" i="1"/>
  <c r="AN8" i="1"/>
  <c r="AN7" i="1"/>
  <c r="AN6" i="1"/>
  <c r="AN5" i="1"/>
  <c r="AM32" i="1"/>
  <c r="AM33" i="1"/>
  <c r="AM34" i="1"/>
  <c r="AM35" i="1"/>
  <c r="AM36" i="1"/>
  <c r="AM26" i="1"/>
  <c r="AM27" i="1"/>
  <c r="AM28" i="1"/>
  <c r="AM29" i="1"/>
  <c r="AM21" i="1"/>
  <c r="AM22" i="1"/>
  <c r="AM23" i="1"/>
  <c r="AW23" i="1" s="1"/>
  <c r="AW35" i="1" s="1"/>
  <c r="AM16" i="1"/>
  <c r="AM17" i="1"/>
  <c r="AM18" i="1"/>
  <c r="AM11" i="1"/>
  <c r="AM12" i="1"/>
  <c r="AM13" i="1"/>
  <c r="AM20" i="1"/>
  <c r="AM15" i="1"/>
  <c r="AM10" i="1"/>
  <c r="AM6" i="1"/>
  <c r="AM7" i="1"/>
  <c r="AM8" i="1"/>
  <c r="AM5" i="1"/>
  <c r="AJ32" i="1"/>
  <c r="AJ33" i="1"/>
  <c r="AJ34" i="1"/>
  <c r="AJ35" i="1"/>
  <c r="AJ36" i="1"/>
  <c r="AJ27" i="1"/>
  <c r="AJ28" i="1"/>
  <c r="AJ29" i="1"/>
  <c r="AJ26" i="1"/>
  <c r="AJ20" i="1"/>
  <c r="AJ21" i="1"/>
  <c r="AJ22" i="1"/>
  <c r="AJ23" i="1"/>
  <c r="AJ15" i="1"/>
  <c r="AJ16" i="1"/>
  <c r="AJ17" i="1"/>
  <c r="AJ18" i="1"/>
  <c r="AJ10" i="1"/>
  <c r="AJ11" i="1"/>
  <c r="AJ12" i="1"/>
  <c r="AJ13" i="1"/>
  <c r="AJ8" i="1"/>
  <c r="AJ6" i="1"/>
  <c r="AJ7" i="1"/>
  <c r="AJ5" i="1"/>
  <c r="AL32" i="1"/>
  <c r="AL36" i="1" s="1"/>
  <c r="AL33" i="1"/>
  <c r="AL34" i="1"/>
  <c r="AL35" i="1"/>
  <c r="AL27" i="1"/>
  <c r="AL28" i="1"/>
  <c r="AL29" i="1"/>
  <c r="AL26" i="1"/>
  <c r="AL20" i="1"/>
  <c r="AL21" i="1"/>
  <c r="AL22" i="1"/>
  <c r="AL23" i="1"/>
  <c r="AL15" i="1"/>
  <c r="AL16" i="1"/>
  <c r="AL17" i="1"/>
  <c r="AL18" i="1"/>
  <c r="AL10" i="1"/>
  <c r="AL11" i="1"/>
  <c r="AL12" i="1"/>
  <c r="AL13" i="1"/>
  <c r="AL8" i="1"/>
  <c r="AL7" i="1"/>
  <c r="AL6" i="1"/>
  <c r="AL5" i="1"/>
  <c r="AI32" i="1"/>
  <c r="AI33" i="1"/>
  <c r="AI34" i="1"/>
  <c r="AI35" i="1"/>
  <c r="AI36" i="1"/>
  <c r="AI29" i="1"/>
  <c r="AI28" i="1"/>
  <c r="AI27" i="1"/>
  <c r="AI26" i="1"/>
  <c r="AI20" i="1"/>
  <c r="AI21" i="1"/>
  <c r="AI22" i="1"/>
  <c r="AI23" i="1"/>
  <c r="AI15" i="1"/>
  <c r="AI16" i="1"/>
  <c r="AI17" i="1"/>
  <c r="AI18" i="1"/>
  <c r="AI10" i="1"/>
  <c r="AI11" i="1"/>
  <c r="AI12" i="1"/>
  <c r="AI13" i="1"/>
  <c r="AI8" i="1"/>
  <c r="AI7" i="1"/>
  <c r="AI6" i="1"/>
  <c r="AI5" i="1"/>
  <c r="AK32" i="1"/>
  <c r="AK36" i="1" s="1"/>
  <c r="AK33" i="1"/>
  <c r="AK34" i="1"/>
  <c r="AK35" i="1"/>
  <c r="AK27" i="1"/>
  <c r="AK28" i="1"/>
  <c r="AK29" i="1"/>
  <c r="AK26" i="1"/>
  <c r="AK20" i="1"/>
  <c r="AK21" i="1"/>
  <c r="AK22" i="1"/>
  <c r="AK23" i="1"/>
  <c r="AK15" i="1"/>
  <c r="AK16" i="1"/>
  <c r="AK17" i="1"/>
  <c r="AK18" i="1"/>
  <c r="AK10" i="1"/>
  <c r="AK11" i="1"/>
  <c r="AK12" i="1"/>
  <c r="AK13" i="1"/>
  <c r="AK8" i="1"/>
  <c r="AK7" i="1"/>
  <c r="AK6" i="1"/>
  <c r="AK5" i="1"/>
  <c r="AH36" i="1"/>
  <c r="AH33" i="1"/>
  <c r="AH34" i="1"/>
  <c r="AH35" i="1"/>
  <c r="AH32" i="1"/>
  <c r="AH27" i="1"/>
  <c r="AH28" i="1"/>
  <c r="AH29" i="1"/>
  <c r="AH26" i="1"/>
  <c r="AH20" i="1"/>
  <c r="AH21" i="1"/>
  <c r="AH22" i="1"/>
  <c r="AH23" i="1"/>
  <c r="AH15" i="1"/>
  <c r="AH16" i="1"/>
  <c r="AH17" i="1"/>
  <c r="AH18" i="1"/>
  <c r="AH10" i="1"/>
  <c r="AH11" i="1"/>
  <c r="AH12" i="1"/>
  <c r="AH13" i="1"/>
  <c r="AH8" i="1"/>
  <c r="AH7" i="1"/>
  <c r="AH6" i="1"/>
  <c r="AH5" i="1"/>
  <c r="C35" i="1"/>
  <c r="C34" i="1"/>
  <c r="C33" i="1"/>
  <c r="C32" i="1"/>
  <c r="C36" i="1" s="1"/>
  <c r="X35" i="1"/>
  <c r="X34" i="1"/>
  <c r="X33" i="1"/>
  <c r="X32" i="1"/>
  <c r="E32" i="1"/>
  <c r="F32" i="1"/>
  <c r="G32" i="1"/>
  <c r="G36" i="1" s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T36" i="1" s="1"/>
  <c r="U32" i="1"/>
  <c r="V32" i="1"/>
  <c r="W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Q36" i="1" s="1"/>
  <c r="R34" i="1"/>
  <c r="S34" i="1"/>
  <c r="T34" i="1"/>
  <c r="U34" i="1"/>
  <c r="V34" i="1"/>
  <c r="W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D33" i="1"/>
  <c r="D34" i="1"/>
  <c r="D35" i="1"/>
  <c r="D32" i="1"/>
  <c r="F17" i="1"/>
  <c r="F16" i="1"/>
  <c r="F15" i="1"/>
  <c r="AN35" i="1" l="1"/>
  <c r="AN36" i="1" s="1"/>
  <c r="BB35" i="1"/>
  <c r="AW42" i="1"/>
  <c r="AU36" i="1"/>
  <c r="AZ36" i="1"/>
  <c r="AY36" i="1"/>
  <c r="AW36" i="1"/>
  <c r="AX36" i="1"/>
  <c r="AV36" i="1"/>
  <c r="AR36" i="1"/>
  <c r="AS36" i="1"/>
  <c r="AT36" i="1"/>
  <c r="AO36" i="1"/>
  <c r="F36" i="1"/>
  <c r="D36" i="1"/>
  <c r="X36" i="1"/>
  <c r="P36" i="1"/>
  <c r="M36" i="1"/>
  <c r="E36" i="1"/>
  <c r="N36" i="1"/>
  <c r="J36" i="1"/>
  <c r="O36" i="1"/>
  <c r="L36" i="1"/>
  <c r="W36" i="1"/>
  <c r="K36" i="1"/>
  <c r="V36" i="1"/>
  <c r="S36" i="1"/>
  <c r="U36" i="1"/>
  <c r="I36" i="1"/>
  <c r="R36" i="1"/>
  <c r="H36" i="1"/>
</calcChain>
</file>

<file path=xl/sharedStrings.xml><?xml version="1.0" encoding="utf-8"?>
<sst xmlns="http://schemas.openxmlformats.org/spreadsheetml/2006/main" count="428" uniqueCount="203">
  <si>
    <t>Lonza</t>
    <phoneticPr fontId="1" type="noConversion"/>
  </si>
  <si>
    <t>Wuxi Biologics</t>
    <phoneticPr fontId="1" type="noConversion"/>
  </si>
  <si>
    <t>Catalent</t>
    <phoneticPr fontId="1" type="noConversion"/>
  </si>
  <si>
    <t>Fujifilm Biotechnologies</t>
    <phoneticPr fontId="1" type="noConversion"/>
  </si>
  <si>
    <t>Boehringer Ingelheim</t>
    <phoneticPr fontId="1" type="noConversion"/>
  </si>
  <si>
    <t>Thermo Fisher</t>
    <phoneticPr fontId="1" type="noConversion"/>
  </si>
  <si>
    <t>Celltrion</t>
    <phoneticPr fontId="1" type="noConversion"/>
  </si>
  <si>
    <t>Total Revenue (매출액)</t>
    <phoneticPr fontId="1" type="noConversion"/>
  </si>
  <si>
    <t>Operating Income (영업이익)</t>
    <phoneticPr fontId="1" type="noConversion"/>
  </si>
  <si>
    <t>Operating Expense (영업 비용)</t>
    <phoneticPr fontId="1" type="noConversion"/>
  </si>
  <si>
    <t>CHF</t>
    <phoneticPr fontId="1" type="noConversion"/>
  </si>
  <si>
    <t>millions of yen</t>
    <phoneticPr fontId="1" type="noConversion"/>
  </si>
  <si>
    <t xml:space="preserve">millions of eur </t>
    <phoneticPr fontId="1" type="noConversion"/>
  </si>
  <si>
    <t>thousands of usd</t>
    <phoneticPr fontId="1" type="noConversion"/>
  </si>
  <si>
    <t>thousands of krw</t>
    <phoneticPr fontId="1" type="noConversion"/>
  </si>
  <si>
    <t>thousands of cny</t>
    <phoneticPr fontId="1" type="noConversion"/>
  </si>
  <si>
    <t>currency</t>
    <phoneticPr fontId="1" type="noConversion"/>
  </si>
  <si>
    <t xml:space="preserve">millions of usd </t>
    <phoneticPr fontId="1" type="noConversion"/>
  </si>
  <si>
    <t>Personnel Expenses (인건비)</t>
    <phoneticPr fontId="1" type="noConversion"/>
  </si>
  <si>
    <t>Number of Employees (임직원 수)</t>
    <phoneticPr fontId="1" type="noConversion"/>
  </si>
  <si>
    <t>thousands of chf</t>
    <phoneticPr fontId="1" type="noConversion"/>
  </si>
  <si>
    <t>Reporting and Presentations | Lonza</t>
  </si>
  <si>
    <t xml:space="preserve">Thermo Fisher </t>
    <phoneticPr fontId="1" type="noConversion"/>
  </si>
  <si>
    <t>Thermo Fisher Scientific Inc. - Investors - Financials - Annual Reports</t>
  </si>
  <si>
    <t>*median</t>
    <phoneticPr fontId="1" type="noConversion"/>
  </si>
  <si>
    <t>*fujifilm holdings</t>
    <phoneticPr fontId="1" type="noConversion"/>
  </si>
  <si>
    <t>Integrated Reports | IR Materials | Investor Relations | FUJIFILM Holdings</t>
  </si>
  <si>
    <t>Sustainability - FUJIFILM Biotechnologies</t>
  </si>
  <si>
    <t>Johnson&amp;Johnson</t>
    <phoneticPr fontId="1" type="noConversion"/>
  </si>
  <si>
    <t>Johnson &amp; Johnson</t>
    <phoneticPr fontId="1" type="noConversion"/>
  </si>
  <si>
    <t>Corporate reports</t>
  </si>
  <si>
    <t>Roche</t>
    <phoneticPr fontId="1" type="noConversion"/>
  </si>
  <si>
    <t>Roche | Reporting</t>
  </si>
  <si>
    <t>Merck</t>
    <phoneticPr fontId="1" type="noConversion"/>
  </si>
  <si>
    <t>Financial information - Merck.com</t>
  </si>
  <si>
    <t>Pfizer</t>
    <phoneticPr fontId="1" type="noConversion"/>
  </si>
  <si>
    <t>Pfizer Inc. - Investor Relations - Financials - Annual Reports</t>
  </si>
  <si>
    <t>Abbvie</t>
    <phoneticPr fontId="1" type="noConversion"/>
  </si>
  <si>
    <t>Annual report &amp; proxy | AbbVie</t>
  </si>
  <si>
    <t>AstraZeneca</t>
    <phoneticPr fontId="1" type="noConversion"/>
  </si>
  <si>
    <t>Astrazeneca</t>
    <phoneticPr fontId="1" type="noConversion"/>
  </si>
  <si>
    <t>Annual Reports</t>
  </si>
  <si>
    <t>재무 지표</t>
    <phoneticPr fontId="1" type="noConversion"/>
  </si>
  <si>
    <t>임직원 수</t>
    <phoneticPr fontId="1" type="noConversion"/>
  </si>
  <si>
    <t>임금/인건비</t>
    <phoneticPr fontId="1" type="noConversion"/>
  </si>
  <si>
    <t>Novartis</t>
    <phoneticPr fontId="1" type="noConversion"/>
  </si>
  <si>
    <t>수집</t>
    <phoneticPr fontId="1" type="noConversion"/>
  </si>
  <si>
    <t>출처</t>
    <phoneticPr fontId="1" type="noConversion"/>
  </si>
  <si>
    <t>조사 기업</t>
    <phoneticPr fontId="1" type="noConversion"/>
  </si>
  <si>
    <t>기업명</t>
    <phoneticPr fontId="1" type="noConversion"/>
  </si>
  <si>
    <t>구분</t>
    <phoneticPr fontId="1" type="noConversion"/>
  </si>
  <si>
    <t>경쟁사</t>
    <phoneticPr fontId="1" type="noConversion"/>
  </si>
  <si>
    <t>고객사</t>
    <phoneticPr fontId="1" type="noConversion"/>
  </si>
  <si>
    <t>no.</t>
    <phoneticPr fontId="1" type="noConversion"/>
  </si>
  <si>
    <t>Annual Report</t>
    <phoneticPr fontId="1" type="noConversion"/>
  </si>
  <si>
    <t>○</t>
    <phoneticPr fontId="1" type="noConversion"/>
  </si>
  <si>
    <t>△</t>
  </si>
  <si>
    <t>△</t>
    <phoneticPr fontId="1" type="noConversion"/>
  </si>
  <si>
    <r>
      <t>Catalent</t>
    </r>
    <r>
      <rPr>
        <vertAlign val="superscript"/>
        <sz val="10"/>
        <color rgb="FFC00000"/>
        <rFont val="나눔바른고딕"/>
        <family val="3"/>
        <charset val="129"/>
      </rPr>
      <t>1</t>
    </r>
    <phoneticPr fontId="1" type="noConversion"/>
  </si>
  <si>
    <r>
      <t>Boehringer Ingelheim</t>
    </r>
    <r>
      <rPr>
        <vertAlign val="superscript"/>
        <sz val="10"/>
        <color rgb="FFC00000"/>
        <rFont val="나눔바른고딕"/>
        <family val="3"/>
        <charset val="129"/>
      </rPr>
      <t>3</t>
    </r>
    <phoneticPr fontId="1" type="noConversion"/>
  </si>
  <si>
    <r>
      <t>Fujifilm Biotechnologies</t>
    </r>
    <r>
      <rPr>
        <vertAlign val="superscript"/>
        <sz val="10"/>
        <color rgb="FFC00000"/>
        <rFont val="나눔바른고딕"/>
        <family val="3"/>
        <charset val="129"/>
      </rPr>
      <t>2</t>
    </r>
    <phoneticPr fontId="1" type="noConversion"/>
  </si>
  <si>
    <t>Proxy</t>
  </si>
  <si>
    <t>Proxy</t>
    <phoneticPr fontId="1" type="noConversion"/>
  </si>
  <si>
    <t>10-K Report</t>
    <phoneticPr fontId="1" type="noConversion"/>
  </si>
  <si>
    <t>Yahoo Finance</t>
    <phoneticPr fontId="1" type="noConversion"/>
  </si>
  <si>
    <t>Financial Reports</t>
  </si>
  <si>
    <t>Corporate Responsibility - Catalent</t>
  </si>
  <si>
    <t>Facts and figures | Boehringer Ingelheim</t>
  </si>
  <si>
    <t>✕</t>
  </si>
  <si>
    <t>✕</t>
    <phoneticPr fontId="1" type="noConversion"/>
  </si>
  <si>
    <t>전자공시시스템| 공시서류검색 | 공시통합검색</t>
  </si>
  <si>
    <t>Bristol-Myers Squibb</t>
    <phoneticPr fontId="1" type="noConversion"/>
  </si>
  <si>
    <t>Annual reports - Bristol Myers Squibb</t>
  </si>
  <si>
    <t>Eli Lilly</t>
    <phoneticPr fontId="1" type="noConversion"/>
  </si>
  <si>
    <t>Annual Reports | Eli Lilly and Company</t>
  </si>
  <si>
    <t>Sanofi</t>
    <phoneticPr fontId="1" type="noConversion"/>
  </si>
  <si>
    <t>Novo Nordisk</t>
    <phoneticPr fontId="1" type="noConversion"/>
  </si>
  <si>
    <t>*excluding catalent</t>
    <phoneticPr fontId="1" type="noConversion"/>
  </si>
  <si>
    <t>Financial results and events overview - Novo Nordisk</t>
  </si>
  <si>
    <t>thousands of dkk</t>
    <phoneticPr fontId="1" type="noConversion"/>
  </si>
  <si>
    <t>thousands of gbp</t>
    <phoneticPr fontId="1" type="noConversion"/>
  </si>
  <si>
    <t>GSK</t>
    <phoneticPr fontId="1" type="noConversion"/>
  </si>
  <si>
    <t>Corporate reports archive | GSK</t>
  </si>
  <si>
    <t>thousands of eur</t>
    <phoneticPr fontId="1" type="noConversion"/>
  </si>
  <si>
    <t>Bayer</t>
    <phoneticPr fontId="1" type="noConversion"/>
  </si>
  <si>
    <t>Bayer´s Annual Reports | Bayer Global</t>
  </si>
  <si>
    <t>CSL</t>
    <phoneticPr fontId="1" type="noConversion"/>
  </si>
  <si>
    <t>Annual Publications | CSL</t>
  </si>
  <si>
    <t>Teva Pharmaceuticals</t>
    <phoneticPr fontId="1" type="noConversion"/>
  </si>
  <si>
    <t xml:space="preserve">Merck KGaA </t>
    <phoneticPr fontId="1" type="noConversion"/>
  </si>
  <si>
    <t>Gilead Sciences</t>
    <phoneticPr fontId="1" type="noConversion"/>
  </si>
  <si>
    <t>Takeda</t>
    <phoneticPr fontId="1" type="noConversion"/>
  </si>
  <si>
    <t>Amgen</t>
    <phoneticPr fontId="1" type="noConversion"/>
  </si>
  <si>
    <t>매출액 대비 인건비 비중</t>
    <phoneticPr fontId="1" type="noConversion"/>
  </si>
  <si>
    <t>평균</t>
    <phoneticPr fontId="1" type="noConversion"/>
  </si>
  <si>
    <t>인당 인건비</t>
    <phoneticPr fontId="1" type="noConversion"/>
  </si>
  <si>
    <t>SBL</t>
    <phoneticPr fontId="1" type="noConversion"/>
  </si>
  <si>
    <t>*매년 6월 기준</t>
    <phoneticPr fontId="1" type="noConversion"/>
  </si>
  <si>
    <t>&gt;&gt; 24/25 데이터 (25.6 공시)</t>
    <phoneticPr fontId="1" type="noConversion"/>
  </si>
  <si>
    <t>&gt;&gt; 23/24 데이터 (24.6 공시)</t>
    <phoneticPr fontId="1" type="noConversion"/>
  </si>
  <si>
    <t>&gt;&gt; 22/23 데이터 (23.6 공시)</t>
    <phoneticPr fontId="1" type="noConversion"/>
  </si>
  <si>
    <t xml:space="preserve">&gt;&gt; 21/22 데이터 (22.6 공시) </t>
    <phoneticPr fontId="1" type="noConversion"/>
  </si>
  <si>
    <t>2024.12월</t>
    <phoneticPr fontId="1" type="noConversion"/>
  </si>
  <si>
    <t>2023.12월</t>
    <phoneticPr fontId="1" type="noConversion"/>
  </si>
  <si>
    <t>2022.12월</t>
    <phoneticPr fontId="1" type="noConversion"/>
  </si>
  <si>
    <t>2021.12월</t>
    <phoneticPr fontId="1" type="noConversion"/>
  </si>
  <si>
    <t>2024.6월</t>
    <phoneticPr fontId="1" type="noConversion"/>
  </si>
  <si>
    <t>2023.6월</t>
    <phoneticPr fontId="1" type="noConversion"/>
  </si>
  <si>
    <t>2022.6월</t>
    <phoneticPr fontId="1" type="noConversion"/>
  </si>
  <si>
    <t>2021.6월</t>
    <phoneticPr fontId="1" type="noConversion"/>
  </si>
  <si>
    <t>KRW</t>
    <phoneticPr fontId="1" type="noConversion"/>
  </si>
  <si>
    <t>CNY</t>
    <phoneticPr fontId="1" type="noConversion"/>
  </si>
  <si>
    <t>GBP</t>
    <phoneticPr fontId="1" type="noConversion"/>
  </si>
  <si>
    <t>EUR</t>
    <phoneticPr fontId="1" type="noConversion"/>
  </si>
  <si>
    <t>*해당월 말일 기준, 1 USD 기준 통화별 환율</t>
    <phoneticPr fontId="1" type="noConversion"/>
  </si>
  <si>
    <t>통화 USD 기준 통일</t>
    <phoneticPr fontId="1" type="noConversion"/>
  </si>
  <si>
    <t>2025.6월</t>
    <phoneticPr fontId="1" type="noConversion"/>
  </si>
  <si>
    <t>millions of usd</t>
    <phoneticPr fontId="1" type="noConversion"/>
  </si>
  <si>
    <t>매출액 대비 영업이익 비중</t>
    <phoneticPr fontId="1" type="noConversion"/>
  </si>
  <si>
    <t xml:space="preserve"> </t>
  </si>
  <si>
    <t>SBL</t>
  </si>
  <si>
    <t>Lonza</t>
  </si>
  <si>
    <t>Wuxi</t>
  </si>
  <si>
    <t>Celltrion</t>
  </si>
  <si>
    <t>Roche</t>
  </si>
  <si>
    <t>AstraZeneca</t>
  </si>
  <si>
    <t>GSK</t>
  </si>
  <si>
    <t>Bayer</t>
  </si>
  <si>
    <t>CSL</t>
  </si>
  <si>
    <t>4개년 평균</t>
  </si>
  <si>
    <t>연도별 평균</t>
    <phoneticPr fontId="1" type="noConversion"/>
  </si>
  <si>
    <t>-</t>
    <phoneticPr fontId="1" type="noConversion"/>
  </si>
  <si>
    <t xml:space="preserve">*2021~2024 연도별 각사 매출액 대비 인건비 비중 </t>
    <phoneticPr fontId="1" type="noConversion"/>
  </si>
  <si>
    <t>*시계열 꺾은선 그래프</t>
    <phoneticPr fontId="1" type="noConversion"/>
  </si>
  <si>
    <t>*경쟁사 3사 : 푸른 계열 색 / 고객사 5사 : 붉은 계열 색</t>
    <phoneticPr fontId="1" type="noConversion"/>
  </si>
  <si>
    <t>*가장 왼쪽에는 '4개년 평균' 표시 : 2021~2024 각 연도별 데이터보다 강조되도록 표현</t>
    <phoneticPr fontId="1" type="noConversion"/>
  </si>
  <si>
    <t>*</t>
    <phoneticPr fontId="1" type="noConversion"/>
  </si>
  <si>
    <t>*SBL 선/표식은 더 굵고 강한 색으로 표시</t>
    <phoneticPr fontId="1" type="noConversion"/>
  </si>
  <si>
    <t xml:space="preserve">*범주(9개사별 색깔 표시)를 경쟁사 / 고객사로 grouping </t>
    <phoneticPr fontId="1" type="noConversion"/>
  </si>
  <si>
    <t xml:space="preserve">*2021~2024 연도별 각사 매출액 대비 영업이익 비중 </t>
    <phoneticPr fontId="1" type="noConversion"/>
  </si>
  <si>
    <t>*각사 매출액, 영업이익, 영업비용</t>
    <phoneticPr fontId="1" type="noConversion"/>
  </si>
  <si>
    <t>Samsung Biologics</t>
    <phoneticPr fontId="1" type="noConversion"/>
  </si>
  <si>
    <t>- 매출액 : Total revenue</t>
    <phoneticPr fontId="1" type="noConversion"/>
  </si>
  <si>
    <t>- 영업이익 : Operating income</t>
    <phoneticPr fontId="1" type="noConversion"/>
  </si>
  <si>
    <t>- 영업비용 : Operating expense</t>
    <phoneticPr fontId="1" type="noConversion"/>
  </si>
  <si>
    <t>Yahoo Finance - Stock Market Live, Quotes, Business &amp; Finance News</t>
    <phoneticPr fontId="1" type="noConversion"/>
  </si>
  <si>
    <t>*화폐단위, 통화 확인 필요</t>
    <phoneticPr fontId="1" type="noConversion"/>
  </si>
  <si>
    <t>①</t>
    <phoneticPr fontId="1" type="noConversion"/>
  </si>
  <si>
    <t>②</t>
    <phoneticPr fontId="1" type="noConversion"/>
  </si>
  <si>
    <t>*환율 정보</t>
    <phoneticPr fontId="1" type="noConversion"/>
  </si>
  <si>
    <t>(모든 통화 USD로 환산)</t>
    <phoneticPr fontId="1" type="noConversion"/>
  </si>
  <si>
    <t>US Dollar to Korean Won History - USD to KRW Historical Rates</t>
  </si>
  <si>
    <t>US Dollar to Swiss Franc History - USD to CHF Historical Rates</t>
  </si>
  <si>
    <t>US Dollar to Euro History - USD to EUR Historical Rates</t>
  </si>
  <si>
    <t>US Dollar to Chinese Yuan Renminbi History - USD to CNY Historical Rates</t>
  </si>
  <si>
    <t>- 연도별 마지막 일자 기준, 환율 적용 (ex. 2024년 : December 31, 2024)</t>
    <phoneticPr fontId="1" type="noConversion"/>
  </si>
  <si>
    <t>③</t>
    <phoneticPr fontId="1" type="noConversion"/>
  </si>
  <si>
    <t>인건비/임직원 수 - SBL, Celltrion</t>
    <phoneticPr fontId="1" type="noConversion"/>
  </si>
  <si>
    <t>- 연말 사업보고서 &gt; "임원 및 직원 등의 현황" &gt; "직원의 현황"</t>
    <phoneticPr fontId="1" type="noConversion"/>
  </si>
  <si>
    <t>인건비/임직원 수 - Lonza</t>
    <phoneticPr fontId="1" type="noConversion"/>
  </si>
  <si>
    <t>- 연도별 Annual Report 참고</t>
    <phoneticPr fontId="1" type="noConversion"/>
  </si>
  <si>
    <t>Reporting and Presentations | Lonza</t>
    <phoneticPr fontId="1" type="noConversion"/>
  </si>
  <si>
    <t xml:space="preserve">- 인건비 : "Personnel expenses" 검색 </t>
    <phoneticPr fontId="1" type="noConversion"/>
  </si>
  <si>
    <t>- 임직원 수 : "Major key indicators" 검색</t>
    <phoneticPr fontId="1" type="noConversion"/>
  </si>
  <si>
    <t>Lonza Group AG (LZAGY)</t>
  </si>
  <si>
    <r>
      <t xml:space="preserve">주식명
</t>
    </r>
    <r>
      <rPr>
        <sz val="8"/>
        <color theme="1"/>
        <rFont val="나눔바른고딕"/>
        <family val="3"/>
        <charset val="129"/>
      </rPr>
      <t>(Yahoo Finance 검색)</t>
    </r>
    <phoneticPr fontId="1" type="noConversion"/>
  </si>
  <si>
    <t>인건비/임직원 수 - Wuxi</t>
    <phoneticPr fontId="1" type="noConversion"/>
  </si>
  <si>
    <t>Samsung Biologics Co.,Ltd. (207940.KS)</t>
    <phoneticPr fontId="1" type="noConversion"/>
  </si>
  <si>
    <t>WuXi Biologics (Cayman) Inc. (2269.HK)</t>
  </si>
  <si>
    <t xml:space="preserve">- 인건비/임직원 수 : "Employee and remuneration" 검색 </t>
    <phoneticPr fontId="1" type="noConversion"/>
  </si>
  <si>
    <t>*화폐 단위 백만 CNY 인 점 유의</t>
    <phoneticPr fontId="1" type="noConversion"/>
  </si>
  <si>
    <t>④</t>
    <phoneticPr fontId="1" type="noConversion"/>
  </si>
  <si>
    <t>인건비/임직원 수 - Roche</t>
    <phoneticPr fontId="1" type="noConversion"/>
  </si>
  <si>
    <t>Celltrion, Inc. (068270.KS)</t>
  </si>
  <si>
    <t>Roche Holding AG (ROG.SW)</t>
  </si>
  <si>
    <t>- 연도별 Annual Report(임직원 수), Financial Report(인건비) 참고</t>
    <phoneticPr fontId="1" type="noConversion"/>
  </si>
  <si>
    <t>- 임직원 수 : Annual Report &gt; "employees*" 검색</t>
    <phoneticPr fontId="1" type="noConversion"/>
  </si>
  <si>
    <t>- 인건비 : Financial Report &gt; "employee benefits" 검색</t>
    <phoneticPr fontId="1" type="noConversion"/>
  </si>
  <si>
    <t>인건비/임직원 수 - AstraZeneca</t>
    <phoneticPr fontId="1" type="noConversion"/>
  </si>
  <si>
    <t>⑤</t>
    <phoneticPr fontId="1" type="noConversion"/>
  </si>
  <si>
    <t>⑥</t>
    <phoneticPr fontId="1" type="noConversion"/>
  </si>
  <si>
    <t>⑦</t>
    <phoneticPr fontId="1" type="noConversion"/>
  </si>
  <si>
    <t>AstraZeneca PLC (AZN.L)</t>
  </si>
  <si>
    <t>- 인건비 : "Total employee remuneration" 검색</t>
    <phoneticPr fontId="1" type="noConversion"/>
  </si>
  <si>
    <t>⑧</t>
    <phoneticPr fontId="1" type="noConversion"/>
  </si>
  <si>
    <t>인건비/임직원 수 - GSK</t>
    <phoneticPr fontId="1" type="noConversion"/>
  </si>
  <si>
    <t>GSK plc (GSK)</t>
  </si>
  <si>
    <t>- 인건비 : "Total employee pay" 검색</t>
    <phoneticPr fontId="1" type="noConversion"/>
  </si>
  <si>
    <t xml:space="preserve">- 임직원 수 : "Employees by gender" 검색 </t>
    <phoneticPr fontId="1" type="noConversion"/>
  </si>
  <si>
    <t>⑨</t>
    <phoneticPr fontId="1" type="noConversion"/>
  </si>
  <si>
    <t>인건비/임직원 수 - Bayer</t>
    <phoneticPr fontId="1" type="noConversion"/>
  </si>
  <si>
    <t>Bayer Aktiengesellschaft (BAYN.DE)</t>
  </si>
  <si>
    <t>- 임직원 수 : "Global reach and presence" 검색 → 하단 [People] 항목 참고</t>
    <phoneticPr fontId="1" type="noConversion"/>
  </si>
  <si>
    <t>- 임직원 수, 인건비 : "Five-year summary" 검색 → 하단 [Employees] 항목 참고</t>
    <phoneticPr fontId="1" type="noConversion"/>
  </si>
  <si>
    <t>인건비/임직원 수 - CSL</t>
    <phoneticPr fontId="1" type="noConversion"/>
  </si>
  <si>
    <t>CSL Limited (CSL.AX)</t>
  </si>
  <si>
    <t>*국내기업 대비, 해외기업은 대체적으로 '인건비'를 폭넓게 산정하는 것으로 보임. (급여 + 각종 사회보험 + 연금 + 퇴직급여 등등)</t>
    <phoneticPr fontId="1" type="noConversion"/>
  </si>
  <si>
    <t xml:space="preserve">- 임직원 수 : "Total workforce" 검색 </t>
    <phoneticPr fontId="1" type="noConversion"/>
  </si>
  <si>
    <t xml:space="preserve">- 인건비 : "Employee benefits expense" 검색 </t>
    <phoneticPr fontId="1" type="noConversion"/>
  </si>
  <si>
    <t>⑩</t>
    <phoneticPr fontId="1" type="noConversion"/>
  </si>
  <si>
    <t>**AR~AZ열 (최종값)</t>
    <phoneticPr fontId="1" type="noConversion"/>
  </si>
  <si>
    <t>US Dollar to British Pound History - USD to GBP Historical Rates</t>
    <phoneticPr fontId="1" type="noConversion"/>
  </si>
  <si>
    <t>변경된 숫자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</si>
</sst>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000_);[Red]\(#,##0.0000\)"/>
    <numFmt numFmtId="177" formatCode="0.000_);[Red]\(0.000\)"/>
    <numFmt numFmtId="178" formatCode="0.0%"/>
  </numFmts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나눔바른고딕"/>
      <family val="3"/>
      <charset val="129"/>
    </font>
    <font>
      <sz val="10"/>
      <color rgb="FF232A31"/>
      <name val="나눔바른고딕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9"/>
      <color theme="1"/>
      <name val="나눔바른고딕"/>
      <family val="3"/>
      <charset val="129"/>
    </font>
    <font>
      <u/>
      <sz val="8"/>
      <color theme="10"/>
      <name val="나눔바른고딕"/>
      <family val="3"/>
      <charset val="129"/>
    </font>
    <font>
      <sz val="8"/>
      <color theme="1"/>
      <name val="나눔바른고딕"/>
      <family val="3"/>
      <charset val="129"/>
    </font>
    <font>
      <sz val="9"/>
      <color theme="1" tint="0.34998626667073579"/>
      <name val="나눔바른고딕"/>
      <family val="3"/>
      <charset val="129"/>
    </font>
    <font>
      <sz val="10"/>
      <color theme="1" tint="0.34998626667073579"/>
      <name val="나눔바른고딕"/>
      <family val="3"/>
      <charset val="129"/>
    </font>
    <font>
      <sz val="10"/>
      <color rgb="FFC00000"/>
      <name val="나눔바른고딕"/>
      <family val="3"/>
      <charset val="129"/>
    </font>
    <font>
      <vertAlign val="superscript"/>
      <sz val="10"/>
      <color rgb="FFC00000"/>
      <name val="나눔바른고딕"/>
      <family val="3"/>
      <charset val="129"/>
    </font>
    <font>
      <sz val="10"/>
      <color theme="1"/>
      <name val="Segoe UI Symbol"/>
      <family val="2"/>
    </font>
    <font>
      <sz val="10"/>
      <color theme="1"/>
      <name val="나눔바른고딕"/>
      <family val="3"/>
    </font>
    <font>
      <b/>
      <sz val="10"/>
      <color theme="4"/>
      <name val="나눔바른고딕"/>
      <family val="3"/>
      <charset val="129"/>
    </font>
    <font>
      <sz val="9"/>
      <color rgb="FFC00000"/>
      <name val="나눔바른고딕"/>
      <family val="3"/>
      <charset val="129"/>
    </font>
    <font>
      <sz val="9"/>
      <color theme="9" tint="-0.249977111117893"/>
      <name val="나눔바른고딕"/>
      <family val="3"/>
    </font>
    <font>
      <sz val="9"/>
      <color theme="9" tint="-0.249977111117893"/>
      <name val="나눔바른고딕"/>
      <family val="3"/>
      <charset val="129"/>
    </font>
    <font>
      <sz val="9"/>
      <color rgb="FFC00000"/>
      <name val="나눔바른고딕"/>
      <family val="3"/>
    </font>
    <font>
      <sz val="10"/>
      <color theme="2" tint="-0.499984740745262"/>
      <name val="나눔바른고딕"/>
      <family val="3"/>
      <charset val="129"/>
    </font>
    <font>
      <sz val="10"/>
      <color theme="2" tint="-0.499984740745262"/>
      <name val="나눔바른고딕"/>
      <family val="3"/>
    </font>
    <font>
      <b/>
      <sz val="10"/>
      <color rgb="FFF51737"/>
      <name val="나눔바른고딕"/>
      <family val="3"/>
      <charset val="129"/>
    </font>
    <font>
      <b/>
      <sz val="10"/>
      <color rgb="FFF51737"/>
      <name val="나눔바른고딕"/>
      <family val="3"/>
    </font>
    <font>
      <b/>
      <sz val="10"/>
      <color theme="3" tint="0.249977111117893"/>
      <name val="나눔바른고딕"/>
      <family val="3"/>
    </font>
    <font>
      <sz val="10"/>
      <color theme="3" tint="0.249977111117893"/>
      <name val="나눔바른고딕"/>
      <family val="3"/>
    </font>
    <font>
      <sz val="10"/>
      <color theme="5" tint="-0.249977111117893"/>
      <name val="나눔바른고딕"/>
      <family val="3"/>
    </font>
    <font>
      <sz val="10"/>
      <name val="나눔바른고딕"/>
      <family val="3"/>
      <charset val="129"/>
    </font>
    <font>
      <u/>
      <sz val="9"/>
      <color theme="10"/>
      <name val="나눔바른고딕"/>
      <family val="3"/>
      <charset val="129"/>
    </font>
    <font>
      <b/>
      <sz val="9"/>
      <color theme="1"/>
      <name val="나눔바른고딕"/>
      <family val="3"/>
      <charset val="129"/>
    </font>
    <font>
      <sz val="9"/>
      <color theme="3" tint="0.499984740745262"/>
      <name val="나눔바른고딕"/>
      <family val="3"/>
      <charset val="129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1F7FD"/>
        <bgColor indexed="64"/>
      </patternFill>
    </fill>
    <fill>
      <patternFill patternType="solid">
        <fgColor rgb="FFF0FAEC"/>
        <bgColor indexed="64"/>
      </patternFill>
    </fill>
    <fill>
      <patternFill patternType="solid">
        <fgColor rgb="FFE0F4D8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rgb="FFFBF697"/>
        <bgColor indexed="64"/>
      </patternFill>
    </fill>
    <fill>
      <patternFill patternType="solid">
        <fgColor rgb="FFFBF3FF"/>
        <bgColor indexed="64"/>
      </patternFill>
    </fill>
    <fill>
      <patternFill patternType="solid">
        <fgColor rgb="FFF9E7F7"/>
        <bgColor indexed="64"/>
      </patternFill>
    </fill>
    <fill>
      <patternFill patternType="solid">
        <fgColor rgb="FFFEE8EB"/>
        <bgColor indexed="64"/>
      </patternFill>
    </fill>
    <fill>
      <patternFill patternType="solid">
        <fgColor rgb="FFFEF4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D9E5"/>
        <bgColor indexed="64"/>
      </patternFill>
    </fill>
    <fill>
      <patternFill patternType="solid">
        <fgColor rgb="FFE2F3FA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2" fillId="0" borderId="0" xfId="0" applyFont="1" applyAlignment="1">
      <alignment vertical="center" shrinkToFit="1"/>
    </xf>
    <xf numFmtId="38" fontId="2" fillId="0" borderId="0" xfId="0" applyNumberFormat="1" applyFont="1" applyAlignment="1">
      <alignment vertical="center" shrinkToFit="1"/>
    </xf>
    <xf numFmtId="38" fontId="3" fillId="0" borderId="0" xfId="0" applyNumberFormat="1" applyFont="1">
      <alignment vertical="center"/>
    </xf>
    <xf numFmtId="0" fontId="2" fillId="4" borderId="0" xfId="0" applyFont="1" applyFill="1" applyAlignment="1">
      <alignment horizontal="right" vertical="center" shrinkToFit="1"/>
    </xf>
    <xf numFmtId="0" fontId="2" fillId="4" borderId="0" xfId="0" applyFont="1" applyFill="1" applyAlignment="1">
      <alignment vertical="center" shrinkToFit="1"/>
    </xf>
    <xf numFmtId="38" fontId="2" fillId="4" borderId="0" xfId="0" applyNumberFormat="1" applyFont="1" applyFill="1" applyAlignment="1">
      <alignment vertical="center" shrinkToFit="1"/>
    </xf>
    <xf numFmtId="38" fontId="2" fillId="2" borderId="0" xfId="0" applyNumberFormat="1" applyFont="1" applyFill="1" applyAlignment="1">
      <alignment horizontal="center" vertical="center" shrinkToFit="1"/>
    </xf>
    <xf numFmtId="38" fontId="2" fillId="5" borderId="0" xfId="0" applyNumberFormat="1" applyFont="1" applyFill="1" applyAlignment="1">
      <alignment horizontal="center" vertical="center" shrinkToFit="1"/>
    </xf>
    <xf numFmtId="38" fontId="2" fillId="6" borderId="0" xfId="0" applyNumberFormat="1" applyFont="1" applyFill="1" applyAlignment="1">
      <alignment horizontal="center" vertical="center" shrinkToFit="1"/>
    </xf>
    <xf numFmtId="38" fontId="2" fillId="7" borderId="0" xfId="0" applyNumberFormat="1" applyFont="1" applyFill="1" applyAlignment="1">
      <alignment horizontal="center" vertical="center" shrinkToFit="1"/>
    </xf>
    <xf numFmtId="0" fontId="6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vertical="center" shrinkToFit="1"/>
    </xf>
    <xf numFmtId="0" fontId="8" fillId="4" borderId="1" xfId="0" applyFont="1" applyFill="1" applyBorder="1" applyAlignment="1">
      <alignment horizontal="center" vertical="center" shrinkToFit="1"/>
    </xf>
    <xf numFmtId="0" fontId="2" fillId="9" borderId="1" xfId="0" applyFont="1" applyFill="1" applyBorder="1" applyAlignment="1">
      <alignment vertical="center" shrinkToFit="1"/>
    </xf>
    <xf numFmtId="0" fontId="6" fillId="0" borderId="0" xfId="1" applyFont="1" applyAlignment="1">
      <alignment vertical="center" shrinkToFit="1"/>
    </xf>
    <xf numFmtId="0" fontId="2" fillId="13" borderId="1" xfId="0" applyFont="1" applyFill="1" applyBorder="1" applyAlignment="1">
      <alignment vertical="center" shrinkToFit="1"/>
    </xf>
    <xf numFmtId="0" fontId="10" fillId="9" borderId="1" xfId="0" applyFont="1" applyFill="1" applyBorder="1" applyAlignment="1">
      <alignment vertical="center" shrinkToFit="1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2" fillId="13" borderId="1" xfId="0" applyFont="1" applyFill="1" applyBorder="1" applyAlignment="1">
      <alignment horizontal="center" vertical="center" shrinkToFit="1"/>
    </xf>
    <xf numFmtId="0" fontId="2" fillId="9" borderId="1" xfId="0" applyFont="1" applyFill="1" applyBorder="1" applyAlignment="1">
      <alignment horizontal="center" vertical="center" shrinkToFit="1"/>
    </xf>
    <xf numFmtId="0" fontId="2" fillId="4" borderId="1" xfId="0" applyFont="1" applyFill="1" applyBorder="1" applyAlignment="1">
      <alignment horizontal="center" vertical="center" shrinkToFit="1"/>
    </xf>
    <xf numFmtId="0" fontId="12" fillId="4" borderId="1" xfId="0" applyFont="1" applyFill="1" applyBorder="1" applyAlignment="1">
      <alignment horizontal="center" vertical="center" shrinkToFit="1"/>
    </xf>
    <xf numFmtId="0" fontId="2" fillId="14" borderId="1" xfId="0" applyFont="1" applyFill="1" applyBorder="1" applyAlignment="1">
      <alignment horizontal="center" vertical="center" shrinkToFit="1"/>
    </xf>
    <xf numFmtId="0" fontId="2" fillId="7" borderId="1" xfId="0" applyFont="1" applyFill="1" applyBorder="1" applyAlignment="1">
      <alignment horizontal="center" vertical="center" shrinkToFit="1"/>
    </xf>
    <xf numFmtId="38" fontId="13" fillId="0" borderId="0" xfId="0" applyNumberFormat="1" applyFont="1" applyAlignment="1">
      <alignment vertical="center" shrinkToFit="1"/>
    </xf>
    <xf numFmtId="9" fontId="2" fillId="0" borderId="0" xfId="0" applyNumberFormat="1" applyFont="1" applyAlignment="1">
      <alignment vertical="center" shrinkToFit="1"/>
    </xf>
    <xf numFmtId="9" fontId="13" fillId="0" borderId="0" xfId="0" applyNumberFormat="1" applyFont="1" applyAlignment="1">
      <alignment vertical="center" shrinkToFit="1"/>
    </xf>
    <xf numFmtId="0" fontId="13" fillId="0" borderId="0" xfId="0" applyFont="1" applyAlignment="1">
      <alignment vertical="center" shrinkToFit="1"/>
    </xf>
    <xf numFmtId="9" fontId="2" fillId="3" borderId="0" xfId="0" applyNumberFormat="1" applyFont="1" applyFill="1" applyAlignment="1">
      <alignment vertical="center" shrinkToFit="1"/>
    </xf>
    <xf numFmtId="38" fontId="2" fillId="3" borderId="0" xfId="0" applyNumberFormat="1" applyFont="1" applyFill="1" applyAlignment="1">
      <alignment vertical="center" shrinkToFit="1"/>
    </xf>
    <xf numFmtId="0" fontId="13" fillId="8" borderId="0" xfId="0" applyFont="1" applyFill="1" applyAlignment="1">
      <alignment horizontal="right" vertical="center" shrinkToFit="1"/>
    </xf>
    <xf numFmtId="0" fontId="13" fillId="8" borderId="0" xfId="0" applyFont="1" applyFill="1" applyAlignment="1">
      <alignment vertical="center" shrinkToFit="1"/>
    </xf>
    <xf numFmtId="0" fontId="14" fillId="8" borderId="0" xfId="0" applyFont="1" applyFill="1" applyAlignment="1">
      <alignment horizontal="right" vertical="center" shrinkToFit="1"/>
    </xf>
    <xf numFmtId="9" fontId="14" fillId="0" borderId="0" xfId="0" applyNumberFormat="1" applyFont="1" applyAlignment="1">
      <alignment vertical="center" shrinkToFit="1"/>
    </xf>
    <xf numFmtId="9" fontId="14" fillId="3" borderId="0" xfId="0" applyNumberFormat="1" applyFont="1" applyFill="1" applyAlignment="1">
      <alignment vertical="center" shrinkToFit="1"/>
    </xf>
    <xf numFmtId="38" fontId="2" fillId="15" borderId="0" xfId="0" applyNumberFormat="1" applyFont="1" applyFill="1" applyAlignment="1">
      <alignment horizontal="center" vertical="center" shrinkToFit="1"/>
    </xf>
    <xf numFmtId="38" fontId="2" fillId="4" borderId="0" xfId="0" applyNumberFormat="1" applyFont="1" applyFill="1" applyAlignment="1">
      <alignment horizontal="right" vertical="center" shrinkToFit="1"/>
    </xf>
    <xf numFmtId="38" fontId="2" fillId="14" borderId="0" xfId="0" applyNumberFormat="1" applyFont="1" applyFill="1" applyAlignment="1">
      <alignment vertical="center" shrinkToFit="1"/>
    </xf>
    <xf numFmtId="38" fontId="13" fillId="14" borderId="0" xfId="0" applyNumberFormat="1" applyFont="1" applyFill="1" applyAlignment="1">
      <alignment vertical="center" shrinkToFit="1"/>
    </xf>
    <xf numFmtId="9" fontId="2" fillId="14" borderId="0" xfId="0" applyNumberFormat="1" applyFont="1" applyFill="1" applyAlignment="1">
      <alignment vertical="center" shrinkToFit="1"/>
    </xf>
    <xf numFmtId="9" fontId="14" fillId="14" borderId="0" xfId="0" applyNumberFormat="1" applyFont="1" applyFill="1" applyAlignment="1">
      <alignment vertical="center" shrinkToFit="1"/>
    </xf>
    <xf numFmtId="38" fontId="15" fillId="0" borderId="0" xfId="0" applyNumberFormat="1" applyFont="1" applyAlignment="1">
      <alignment vertical="center" shrinkToFit="1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2" fillId="16" borderId="5" xfId="0" applyFont="1" applyFill="1" applyBorder="1" applyAlignment="1">
      <alignment horizontal="center" vertical="center" shrinkToFit="1"/>
    </xf>
    <xf numFmtId="38" fontId="2" fillId="16" borderId="5" xfId="0" applyNumberFormat="1" applyFont="1" applyFill="1" applyBorder="1" applyAlignment="1">
      <alignment horizontal="center" vertical="center" shrinkToFit="1"/>
    </xf>
    <xf numFmtId="176" fontId="2" fillId="0" borderId="0" xfId="0" applyNumberFormat="1" applyFont="1" applyAlignment="1">
      <alignment vertical="center" shrinkToFit="1"/>
    </xf>
    <xf numFmtId="176" fontId="2" fillId="16" borderId="5" xfId="0" applyNumberFormat="1" applyFont="1" applyFill="1" applyBorder="1" applyAlignment="1">
      <alignment horizontal="center" vertical="center" shrinkToFit="1"/>
    </xf>
    <xf numFmtId="176" fontId="13" fillId="0" borderId="0" xfId="0" applyNumberFormat="1" applyFont="1" applyAlignment="1">
      <alignment vertical="center" shrinkToFit="1"/>
    </xf>
    <xf numFmtId="38" fontId="13" fillId="15" borderId="0" xfId="0" applyNumberFormat="1" applyFont="1" applyFill="1" applyAlignment="1">
      <alignment horizontal="center" vertical="center" shrinkToFit="1"/>
    </xf>
    <xf numFmtId="38" fontId="13" fillId="2" borderId="0" xfId="0" applyNumberFormat="1" applyFont="1" applyFill="1" applyAlignment="1">
      <alignment horizontal="center" vertical="center" shrinkToFit="1"/>
    </xf>
    <xf numFmtId="38" fontId="13" fillId="7" borderId="0" xfId="0" applyNumberFormat="1" applyFont="1" applyFill="1" applyAlignment="1">
      <alignment horizontal="center" vertical="center" shrinkToFit="1"/>
    </xf>
    <xf numFmtId="38" fontId="18" fillId="0" borderId="0" xfId="0" applyNumberFormat="1" applyFont="1" applyAlignment="1">
      <alignment vertical="center" shrinkToFit="1"/>
    </xf>
    <xf numFmtId="40" fontId="2" fillId="16" borderId="5" xfId="0" applyNumberFormat="1" applyFont="1" applyFill="1" applyBorder="1" applyAlignment="1">
      <alignment horizontal="center" vertical="center" shrinkToFit="1"/>
    </xf>
    <xf numFmtId="177" fontId="13" fillId="16" borderId="5" xfId="0" applyNumberFormat="1" applyFont="1" applyFill="1" applyBorder="1" applyAlignment="1">
      <alignment horizontal="center" vertical="center" shrinkToFit="1"/>
    </xf>
    <xf numFmtId="40" fontId="13" fillId="16" borderId="5" xfId="0" applyNumberFormat="1" applyFont="1" applyFill="1" applyBorder="1" applyAlignment="1">
      <alignment horizontal="center" vertical="center" shrinkToFit="1"/>
    </xf>
    <xf numFmtId="38" fontId="19" fillId="0" borderId="0" xfId="0" applyNumberFormat="1" applyFont="1" applyAlignment="1">
      <alignment vertical="center" shrinkToFit="1"/>
    </xf>
    <xf numFmtId="38" fontId="20" fillId="0" borderId="0" xfId="0" applyNumberFormat="1" applyFont="1" applyAlignment="1">
      <alignment vertical="center" shrinkToFit="1"/>
    </xf>
    <xf numFmtId="0" fontId="13" fillId="18" borderId="0" xfId="0" applyFont="1" applyFill="1" applyAlignment="1">
      <alignment vertical="center" shrinkToFit="1"/>
    </xf>
    <xf numFmtId="0" fontId="13" fillId="18" borderId="0" xfId="0" applyFont="1" applyFill="1" applyAlignment="1">
      <alignment horizontal="right" vertical="center" shrinkToFit="1"/>
    </xf>
    <xf numFmtId="0" fontId="21" fillId="18" borderId="0" xfId="0" applyFont="1" applyFill="1" applyAlignment="1">
      <alignment horizontal="right" vertical="center" shrinkToFit="1"/>
    </xf>
    <xf numFmtId="9" fontId="21" fillId="14" borderId="0" xfId="0" applyNumberFormat="1" applyFont="1" applyFill="1" applyAlignment="1">
      <alignment vertical="center" shrinkToFit="1"/>
    </xf>
    <xf numFmtId="9" fontId="21" fillId="0" borderId="0" xfId="0" applyNumberFormat="1" applyFont="1" applyAlignment="1">
      <alignment vertical="center" shrinkToFit="1"/>
    </xf>
    <xf numFmtId="9" fontId="22" fillId="0" borderId="0" xfId="0" applyNumberFormat="1" applyFont="1" applyAlignment="1">
      <alignment vertical="center" shrinkToFit="1"/>
    </xf>
    <xf numFmtId="9" fontId="23" fillId="0" borderId="0" xfId="0" applyNumberFormat="1" applyFont="1" applyAlignment="1">
      <alignment vertical="center" shrinkToFit="1"/>
    </xf>
    <xf numFmtId="38" fontId="24" fillId="0" borderId="0" xfId="0" applyNumberFormat="1" applyFont="1" applyAlignment="1">
      <alignment vertical="center" shrinkToFit="1"/>
    </xf>
    <xf numFmtId="178" fontId="25" fillId="0" borderId="0" xfId="0" applyNumberFormat="1" applyFont="1" applyAlignment="1">
      <alignment vertical="center" shrinkToFit="1"/>
    </xf>
    <xf numFmtId="9" fontId="2" fillId="0" borderId="0" xfId="0" applyNumberFormat="1" applyFont="1" applyAlignment="1">
      <alignment horizontal="center" vertical="center"/>
    </xf>
    <xf numFmtId="9" fontId="2" fillId="0" borderId="6" xfId="0" applyNumberFormat="1" applyFont="1" applyBorder="1" applyAlignment="1">
      <alignment horizontal="center" vertical="center" shrinkToFit="1"/>
    </xf>
    <xf numFmtId="0" fontId="2" fillId="8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9" fontId="2" fillId="14" borderId="6" xfId="0" applyNumberFormat="1" applyFont="1" applyFill="1" applyBorder="1" applyAlignment="1">
      <alignment horizontal="center" vertical="center"/>
    </xf>
    <xf numFmtId="0" fontId="2" fillId="20" borderId="6" xfId="0" applyFont="1" applyFill="1" applyBorder="1" applyAlignment="1">
      <alignment horizontal="center" vertical="center"/>
    </xf>
    <xf numFmtId="178" fontId="2" fillId="3" borderId="6" xfId="0" applyNumberFormat="1" applyFont="1" applyFill="1" applyBorder="1" applyAlignment="1">
      <alignment horizontal="center" vertical="center"/>
    </xf>
    <xf numFmtId="178" fontId="2" fillId="20" borderId="6" xfId="0" applyNumberFormat="1" applyFont="1" applyFill="1" applyBorder="1" applyAlignment="1">
      <alignment horizontal="center" vertical="center"/>
    </xf>
    <xf numFmtId="178" fontId="2" fillId="19" borderId="6" xfId="0" applyNumberFormat="1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2" fillId="20" borderId="7" xfId="0" applyFont="1" applyFill="1" applyBorder="1">
      <alignment vertical="center"/>
    </xf>
    <xf numFmtId="0" fontId="2" fillId="0" borderId="0" xfId="0" applyFont="1" applyAlignment="1">
      <alignment horizontal="left" vertical="center"/>
    </xf>
    <xf numFmtId="0" fontId="26" fillId="14" borderId="1" xfId="0" applyFont="1" applyFill="1" applyBorder="1" applyAlignment="1">
      <alignment horizontal="left" vertical="center" shrinkToFit="1"/>
    </xf>
    <xf numFmtId="0" fontId="26" fillId="14" borderId="1" xfId="0" applyFont="1" applyFill="1" applyBorder="1" applyAlignment="1">
      <alignment horizontal="right" vertical="center" shrinkToFit="1"/>
    </xf>
    <xf numFmtId="0" fontId="5" fillId="0" borderId="0" xfId="0" quotePrefix="1" applyFont="1">
      <alignment vertical="center"/>
    </xf>
    <xf numFmtId="0" fontId="27" fillId="0" borderId="0" xfId="1" applyFont="1">
      <alignment vertical="center"/>
    </xf>
    <xf numFmtId="0" fontId="5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9" borderId="1" xfId="0" applyFont="1" applyFill="1" applyBorder="1" applyAlignment="1">
      <alignment horizontal="right" vertical="center" shrinkToFit="1"/>
    </xf>
    <xf numFmtId="0" fontId="5" fillId="13" borderId="1" xfId="0" applyFont="1" applyFill="1" applyBorder="1" applyAlignment="1">
      <alignment horizontal="right" vertical="center" shrinkToFit="1"/>
    </xf>
    <xf numFmtId="0" fontId="28" fillId="0" borderId="0" xfId="0" applyFont="1" applyAlignment="1">
      <alignment horizontal="right" vertical="center"/>
    </xf>
    <xf numFmtId="0" fontId="27" fillId="0" borderId="0" xfId="1" applyFont="1" applyAlignment="1">
      <alignment vertical="center"/>
    </xf>
    <xf numFmtId="0" fontId="29" fillId="0" borderId="0" xfId="0" applyFont="1">
      <alignment vertical="center"/>
    </xf>
    <xf numFmtId="38" fontId="2" fillId="22" borderId="0" xfId="0" applyNumberFormat="1" applyFont="1" applyFill="1" applyAlignment="1">
      <alignment vertical="center" shrinkToFit="1"/>
    </xf>
    <xf numFmtId="9" fontId="2" fillId="22" borderId="6" xfId="0" applyNumberFormat="1" applyFont="1" applyFill="1" applyBorder="1" applyAlignment="1">
      <alignment horizontal="center" vertical="center" shrinkToFit="1"/>
    </xf>
    <xf numFmtId="0" fontId="2" fillId="22" borderId="0" xfId="0" applyFont="1" applyFill="1" applyAlignment="1">
      <alignment vertical="center" shrinkToFit="1"/>
    </xf>
    <xf numFmtId="9" fontId="2" fillId="22" borderId="6" xfId="0" applyNumberFormat="1" applyFont="1" applyFill="1" applyBorder="1" applyAlignment="1">
      <alignment horizontal="center" vertical="center"/>
    </xf>
    <xf numFmtId="178" fontId="2" fillId="22" borderId="6" xfId="0" applyNumberFormat="1" applyFont="1" applyFill="1" applyBorder="1" applyAlignment="1">
      <alignment horizontal="center" vertical="center"/>
    </xf>
    <xf numFmtId="0" fontId="2" fillId="22" borderId="0" xfId="0" applyFont="1" applyFill="1" applyAlignment="1">
      <alignment horizontal="center" vertical="center"/>
    </xf>
    <xf numFmtId="0" fontId="2" fillId="10" borderId="2" xfId="0" applyFont="1" applyFill="1" applyBorder="1" applyAlignment="1">
      <alignment horizontal="center" vertical="center" wrapText="1" shrinkToFit="1"/>
    </xf>
    <xf numFmtId="0" fontId="2" fillId="10" borderId="4" xfId="0" applyFont="1" applyFill="1" applyBorder="1" applyAlignment="1">
      <alignment horizontal="center" vertical="center" shrinkToFit="1"/>
    </xf>
    <xf numFmtId="0" fontId="9" fillId="11" borderId="1" xfId="0" applyFont="1" applyFill="1" applyBorder="1" applyAlignment="1">
      <alignment horizontal="center" vertical="center" shrinkToFit="1"/>
    </xf>
    <xf numFmtId="0" fontId="2" fillId="10" borderId="1" xfId="0" applyFont="1" applyFill="1" applyBorder="1" applyAlignment="1">
      <alignment horizontal="center" vertical="center" shrinkToFit="1"/>
    </xf>
    <xf numFmtId="0" fontId="9" fillId="12" borderId="2" xfId="0" applyFont="1" applyFill="1" applyBorder="1" applyAlignment="1">
      <alignment horizontal="center" vertical="center" shrinkToFit="1"/>
    </xf>
    <xf numFmtId="0" fontId="9" fillId="12" borderId="3" xfId="0" applyFont="1" applyFill="1" applyBorder="1" applyAlignment="1">
      <alignment horizontal="center" vertical="center" shrinkToFit="1"/>
    </xf>
    <xf numFmtId="0" fontId="9" fillId="12" borderId="4" xfId="0" applyFont="1" applyFill="1" applyBorder="1" applyAlignment="1">
      <alignment horizontal="center" vertical="center" shrinkToFit="1"/>
    </xf>
    <xf numFmtId="38" fontId="13" fillId="4" borderId="0" xfId="0" applyNumberFormat="1" applyFont="1" applyFill="1" applyAlignment="1">
      <alignment horizontal="center" vertical="center" shrinkToFit="1"/>
    </xf>
    <xf numFmtId="0" fontId="13" fillId="17" borderId="0" xfId="0" applyFont="1" applyFill="1" applyAlignment="1">
      <alignment horizontal="center" vertical="center" shrinkToFit="1"/>
    </xf>
    <xf numFmtId="38" fontId="13" fillId="5" borderId="0" xfId="0" applyNumberFormat="1" applyFont="1" applyFill="1" applyAlignment="1">
      <alignment horizontal="center" vertical="center" shrinkToFit="1"/>
    </xf>
    <xf numFmtId="0" fontId="2" fillId="21" borderId="7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E2F3FA"/>
      <color rgb="FFFF97B7"/>
      <color rgb="FFF9E7F7"/>
      <color rgb="FFFFD9E5"/>
      <color rgb="FFFEFDE6"/>
      <color rgb="FFFEF4F0"/>
      <color rgb="FFFDEEE7"/>
      <color rgb="FFFBF697"/>
      <color rgb="FFFBF3FF"/>
      <color rgb="FFF3F3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14942</xdr:colOff>
      <xdr:row>8</xdr:row>
      <xdr:rowOff>22412</xdr:rowOff>
    </xdr:from>
    <xdr:to>
      <xdr:col>5</xdr:col>
      <xdr:colOff>861993</xdr:colOff>
      <xdr:row>28</xdr:row>
      <xdr:rowOff>9471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2C7CB42-374C-5E7E-D7A0-48D43F8D1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1" y="1688353"/>
          <a:ext cx="437316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37354</xdr:colOff>
      <xdr:row>8</xdr:row>
      <xdr:rowOff>37353</xdr:rowOff>
    </xdr:from>
    <xdr:to>
      <xdr:col>6</xdr:col>
      <xdr:colOff>2958</xdr:colOff>
      <xdr:row>28</xdr:row>
      <xdr:rowOff>24412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2B31167-453B-6520-5F0A-A229917E8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883" y="1703294"/>
          <a:ext cx="4373251" cy="43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36</xdr:row>
      <xdr:rowOff>0</xdr:rowOff>
    </xdr:from>
    <xdr:to>
      <xdr:col>11</xdr:col>
      <xdr:colOff>930732</xdr:colOff>
      <xdr:row>49</xdr:row>
      <xdr:rowOff>155850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D7E1CE-B402-7D2D-0B34-B24A8F839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4450" y="3143250"/>
          <a:ext cx="6544879" cy="2880000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44</xdr:row>
      <xdr:rowOff>117475</xdr:rowOff>
    </xdr:from>
    <xdr:to>
      <xdr:col>11</xdr:col>
      <xdr:colOff>380575</xdr:colOff>
      <xdr:row>45</xdr:row>
      <xdr:rowOff>120650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C970D51-49EC-932E-DA4C-EB43E70E6D5C}"/>
            </a:ext>
          </a:extLst>
        </xdr:cNvPr>
        <xdr:cNvSpPr/>
      </xdr:nvSpPr>
      <xdr:spPr>
        <a:xfrm>
          <a:off x="2701925" y="514667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47</xdr:row>
      <xdr:rowOff>136525</xdr:rowOff>
    </xdr:from>
    <xdr:to>
      <xdr:col>11</xdr:col>
      <xdr:colOff>380575</xdr:colOff>
      <xdr:row>48</xdr:row>
      <xdr:rowOff>139700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A21C705-07C8-49B8-8B8D-5B23F08F548E}"/>
            </a:ext>
          </a:extLst>
        </xdr:cNvPr>
        <xdr:cNvSpPr/>
      </xdr:nvSpPr>
      <xdr:spPr>
        <a:xfrm>
          <a:off x="2701925" y="579437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48</xdr:row>
      <xdr:rowOff>142875</xdr:rowOff>
    </xdr:from>
    <xdr:to>
      <xdr:col>11</xdr:col>
      <xdr:colOff>380575</xdr:colOff>
      <xdr:row>49</xdr:row>
      <xdr:rowOff>146050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21870FF-23D6-4348-98A3-44FA5BCBCFE9}"/>
            </a:ext>
          </a:extLst>
        </xdr:cNvPr>
        <xdr:cNvSpPr/>
      </xdr:nvSpPr>
      <xdr:spPr>
        <a:xfrm>
          <a:off x="2701925" y="601027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</xdr:colOff>
      <xdr:row>42</xdr:row>
      <xdr:rowOff>22224</xdr:rowOff>
    </xdr:from>
    <xdr:to>
      <xdr:col>5</xdr:col>
      <xdr:colOff>225925</xdr:colOff>
      <xdr:row>43</xdr:row>
      <xdr:rowOff>25074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434DEAF-7256-403D-AE42-BF8BC073D18D}"/>
            </a:ext>
          </a:extLst>
        </xdr:cNvPr>
        <xdr:cNvSpPr/>
      </xdr:nvSpPr>
      <xdr:spPr>
        <a:xfrm>
          <a:off x="2606675" y="4422774"/>
          <a:ext cx="1080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1558925</xdr:colOff>
      <xdr:row>40</xdr:row>
      <xdr:rowOff>104774</xdr:rowOff>
    </xdr:from>
    <xdr:to>
      <xdr:col>11</xdr:col>
      <xdr:colOff>2314925</xdr:colOff>
      <xdr:row>41</xdr:row>
      <xdr:rowOff>107624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03C8267-FC20-4855-8749-518A2E23E7D5}"/>
            </a:ext>
          </a:extLst>
        </xdr:cNvPr>
        <xdr:cNvSpPr/>
      </xdr:nvSpPr>
      <xdr:spPr>
        <a:xfrm>
          <a:off x="8270875" y="4086224"/>
          <a:ext cx="756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57</xdr:row>
      <xdr:rowOff>57150</xdr:rowOff>
    </xdr:from>
    <xdr:to>
      <xdr:col>10</xdr:col>
      <xdr:colOff>851202</xdr:colOff>
      <xdr:row>61</xdr:row>
      <xdr:rowOff>154950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51B5897-6A9E-613C-4DE7-82DF1AB5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7150" y="7810500"/>
          <a:ext cx="496600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61</xdr:row>
      <xdr:rowOff>158750</xdr:rowOff>
    </xdr:from>
    <xdr:to>
      <xdr:col>10</xdr:col>
      <xdr:colOff>850900</xdr:colOff>
      <xdr:row>63</xdr:row>
      <xdr:rowOff>142662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C03D6D5-44DC-1404-DCD3-F713E12A5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6200" y="8750300"/>
          <a:ext cx="4946650" cy="403012"/>
        </a:xfrm>
        <a:prstGeom prst="rect">
          <a:avLst/>
        </a:prstGeom>
      </xdr:spPr>
    </xdr:pic>
    <xdr:clientData/>
  </xdr:twoCellAnchor>
  <xdr:twoCellAnchor>
    <xdr:from>
      <xdr:col>3</xdr:col>
      <xdr:colOff>184150</xdr:colOff>
      <xdr:row>61</xdr:row>
      <xdr:rowOff>25400</xdr:rowOff>
    </xdr:from>
    <xdr:to>
      <xdr:col>5</xdr:col>
      <xdr:colOff>165100</xdr:colOff>
      <xdr:row>62</xdr:row>
      <xdr:rowOff>101600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3A99C3E-0820-F4ED-9D9B-06CE4F8A0BF1}"/>
            </a:ext>
          </a:extLst>
        </xdr:cNvPr>
        <xdr:cNvSpPr txBox="1"/>
      </xdr:nvSpPr>
      <xdr:spPr>
        <a:xfrm>
          <a:off x="2768600" y="861695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6</xdr:col>
      <xdr:colOff>381000</xdr:colOff>
      <xdr:row>61</xdr:row>
      <xdr:rowOff>19050</xdr:rowOff>
    </xdr:from>
    <xdr:to>
      <xdr:col>8</xdr:col>
      <xdr:colOff>12700</xdr:colOff>
      <xdr:row>62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71F6CB4-4D78-4621-8D82-6FF70ACEDA4B}"/>
            </a:ext>
          </a:extLst>
        </xdr:cNvPr>
        <xdr:cNvSpPr txBox="1"/>
      </xdr:nvSpPr>
      <xdr:spPr>
        <a:xfrm>
          <a:off x="4641850" y="861060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3</xdr:col>
      <xdr:colOff>60324</xdr:colOff>
      <xdr:row>61</xdr:row>
      <xdr:rowOff>187325</xdr:rowOff>
    </xdr:from>
    <xdr:to>
      <xdr:col>10</xdr:col>
      <xdr:colOff>792824</xdr:colOff>
      <xdr:row>63</xdr:row>
      <xdr:rowOff>127000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D3096469-DCEB-4FCB-AA23-0302F7E0D270}"/>
            </a:ext>
          </a:extLst>
        </xdr:cNvPr>
        <xdr:cNvSpPr/>
      </xdr:nvSpPr>
      <xdr:spPr>
        <a:xfrm>
          <a:off x="2708274" y="8778875"/>
          <a:ext cx="4860000" cy="35877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60325</xdr:colOff>
      <xdr:row>64</xdr:row>
      <xdr:rowOff>22225</xdr:rowOff>
    </xdr:from>
    <xdr:to>
      <xdr:col>9</xdr:col>
      <xdr:colOff>379725</xdr:colOff>
      <xdr:row>71</xdr:row>
      <xdr:rowOff>160975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C8CFD936-9F00-4DBC-AFF9-81CBD3F8BB33}"/>
            </a:ext>
          </a:extLst>
        </xdr:cNvPr>
        <xdr:cNvSpPr/>
      </xdr:nvSpPr>
      <xdr:spPr>
        <a:xfrm>
          <a:off x="2644775" y="9242425"/>
          <a:ext cx="3646800" cy="1605600"/>
        </a:xfrm>
        <a:prstGeom prst="rect">
          <a:avLst/>
        </a:prstGeom>
        <a:solidFill>
          <a:schemeClr val="bg1"/>
        </a:solidFill>
        <a:ln w="222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74</xdr:row>
      <xdr:rowOff>25400</xdr:rowOff>
    </xdr:from>
    <xdr:to>
      <xdr:col>10</xdr:col>
      <xdr:colOff>1272536</xdr:colOff>
      <xdr:row>91</xdr:row>
      <xdr:rowOff>63050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7969BC4-5EBC-6F1F-C71A-C4545A21B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11341100"/>
          <a:ext cx="5380986" cy="3600000"/>
        </a:xfrm>
        <a:prstGeom prst="rect">
          <a:avLst/>
        </a:prstGeom>
      </xdr:spPr>
    </xdr:pic>
    <xdr:clientData/>
  </xdr:twoCellAnchor>
  <xdr:twoCellAnchor>
    <xdr:from>
      <xdr:col>7</xdr:col>
      <xdr:colOff>292101</xdr:colOff>
      <xdr:row>90</xdr:row>
      <xdr:rowOff>57151</xdr:rowOff>
    </xdr:from>
    <xdr:to>
      <xdr:col>7</xdr:col>
      <xdr:colOff>641351</xdr:colOff>
      <xdr:row>91</xdr:row>
      <xdr:rowOff>44451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CD4F46DD-FDA2-40A0-9496-B848C9B7BD6C}"/>
            </a:ext>
          </a:extLst>
        </xdr:cNvPr>
        <xdr:cNvSpPr/>
      </xdr:nvSpPr>
      <xdr:spPr>
        <a:xfrm>
          <a:off x="5041901" y="14725651"/>
          <a:ext cx="34925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336551</xdr:colOff>
      <xdr:row>90</xdr:row>
      <xdr:rowOff>57151</xdr:rowOff>
    </xdr:from>
    <xdr:to>
      <xdr:col>9</xdr:col>
      <xdr:colOff>404301</xdr:colOff>
      <xdr:row>91</xdr:row>
      <xdr:rowOff>44451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5A44759-8346-4DBE-AEE8-AECF676E8A4B}"/>
            </a:ext>
          </a:extLst>
        </xdr:cNvPr>
        <xdr:cNvSpPr/>
      </xdr:nvSpPr>
      <xdr:spPr>
        <a:xfrm>
          <a:off x="5886451" y="14725651"/>
          <a:ext cx="49320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105</xdr:row>
      <xdr:rowOff>63500</xdr:rowOff>
    </xdr:from>
    <xdr:to>
      <xdr:col>11</xdr:col>
      <xdr:colOff>1123203</xdr:colOff>
      <xdr:row>112</xdr:row>
      <xdr:rowOff>57150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B7BF04-BDC4-C716-E375-AA08A555D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7875250"/>
          <a:ext cx="6718300" cy="1460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114</xdr:row>
      <xdr:rowOff>25695</xdr:rowOff>
    </xdr:from>
    <xdr:to>
      <xdr:col>11</xdr:col>
      <xdr:colOff>1548654</xdr:colOff>
      <xdr:row>128</xdr:row>
      <xdr:rowOff>511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B9E0312-8F12-25B3-1E61-D14E1D0D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0651" y="19723395"/>
          <a:ext cx="7150100" cy="29085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94</xdr:row>
      <xdr:rowOff>31750</xdr:rowOff>
    </xdr:from>
    <xdr:to>
      <xdr:col>10</xdr:col>
      <xdr:colOff>139700</xdr:colOff>
      <xdr:row>103</xdr:row>
      <xdr:rowOff>121340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E3C7218-E6E2-DF30-8560-087694213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2590"/>
        <a:stretch>
          <a:fillRect/>
        </a:stretch>
      </xdr:blipFill>
      <xdr:spPr>
        <a:xfrm>
          <a:off x="2660650" y="15328900"/>
          <a:ext cx="4254500" cy="1975540"/>
        </a:xfrm>
        <a:prstGeom prst="rect">
          <a:avLst/>
        </a:prstGeom>
      </xdr:spPr>
    </xdr:pic>
    <xdr:clientData/>
  </xdr:twoCellAnchor>
  <xdr:twoCellAnchor>
    <xdr:from>
      <xdr:col>5</xdr:col>
      <xdr:colOff>95251</xdr:colOff>
      <xdr:row>97</xdr:row>
      <xdr:rowOff>38101</xdr:rowOff>
    </xdr:from>
    <xdr:to>
      <xdr:col>6</xdr:col>
      <xdr:colOff>76351</xdr:colOff>
      <xdr:row>98</xdr:row>
      <xdr:rowOff>44551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59E9D3BC-3F0E-4D25-9327-7AD6927B0322}"/>
            </a:ext>
          </a:extLst>
        </xdr:cNvPr>
        <xdr:cNvSpPr/>
      </xdr:nvSpPr>
      <xdr:spPr>
        <a:xfrm>
          <a:off x="3619501" y="16173451"/>
          <a:ext cx="7812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76201</xdr:colOff>
      <xdr:row>99</xdr:row>
      <xdr:rowOff>127001</xdr:rowOff>
    </xdr:from>
    <xdr:to>
      <xdr:col>3</xdr:col>
      <xdr:colOff>436201</xdr:colOff>
      <xdr:row>100</xdr:row>
      <xdr:rowOff>133451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F7F54B1-4C13-49EA-BD15-25A11FFE5CCD}"/>
            </a:ext>
          </a:extLst>
        </xdr:cNvPr>
        <xdr:cNvSpPr/>
      </xdr:nvSpPr>
      <xdr:spPr>
        <a:xfrm>
          <a:off x="2724151" y="16681451"/>
          <a:ext cx="360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102</xdr:row>
      <xdr:rowOff>57151</xdr:rowOff>
    </xdr:from>
    <xdr:to>
      <xdr:col>4</xdr:col>
      <xdr:colOff>358501</xdr:colOff>
      <xdr:row>103</xdr:row>
      <xdr:rowOff>63601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B42AA37-B493-493F-A549-E0CDF919971B}"/>
            </a:ext>
          </a:extLst>
        </xdr:cNvPr>
        <xdr:cNvSpPr/>
      </xdr:nvSpPr>
      <xdr:spPr>
        <a:xfrm>
          <a:off x="2679701" y="17240251"/>
          <a:ext cx="7776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111</xdr:row>
      <xdr:rowOff>57151</xdr:rowOff>
    </xdr:from>
    <xdr:to>
      <xdr:col>11</xdr:col>
      <xdr:colOff>322351</xdr:colOff>
      <xdr:row>112</xdr:row>
      <xdr:rowOff>2401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E8EAB93-43D5-4198-AF02-DC702CB0BB49}"/>
            </a:ext>
          </a:extLst>
        </xdr:cNvPr>
        <xdr:cNvSpPr/>
      </xdr:nvSpPr>
      <xdr:spPr>
        <a:xfrm>
          <a:off x="2679701" y="19126201"/>
          <a:ext cx="5904000" cy="1548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530225</xdr:colOff>
      <xdr:row>75</xdr:row>
      <xdr:rowOff>200024</xdr:rowOff>
    </xdr:from>
    <xdr:to>
      <xdr:col>11</xdr:col>
      <xdr:colOff>1232225</xdr:colOff>
      <xdr:row>76</xdr:row>
      <xdr:rowOff>202874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20477E0-9173-4243-B72C-5C2C560F585D}"/>
            </a:ext>
          </a:extLst>
        </xdr:cNvPr>
        <xdr:cNvSpPr/>
      </xdr:nvSpPr>
      <xdr:spPr>
        <a:xfrm>
          <a:off x="7305675" y="11725274"/>
          <a:ext cx="702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98425</xdr:colOff>
      <xdr:row>107</xdr:row>
      <xdr:rowOff>130174</xdr:rowOff>
    </xdr:from>
    <xdr:to>
      <xdr:col>4</xdr:col>
      <xdr:colOff>115575</xdr:colOff>
      <xdr:row>108</xdr:row>
      <xdr:rowOff>100624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49B14954-9ABE-4A58-8B46-7C0270932278}"/>
            </a:ext>
          </a:extLst>
        </xdr:cNvPr>
        <xdr:cNvSpPr/>
      </xdr:nvSpPr>
      <xdr:spPr>
        <a:xfrm>
          <a:off x="2746375" y="18361024"/>
          <a:ext cx="4680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44450</xdr:colOff>
      <xdr:row>126</xdr:row>
      <xdr:rowOff>157629</xdr:rowOff>
    </xdr:from>
    <xdr:to>
      <xdr:col>11</xdr:col>
      <xdr:colOff>1494250</xdr:colOff>
      <xdr:row>127</xdr:row>
      <xdr:rowOff>189379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586DC237-9D6D-4FB8-8DDC-FABB27B34DA6}"/>
            </a:ext>
          </a:extLst>
        </xdr:cNvPr>
        <xdr:cNvSpPr/>
      </xdr:nvSpPr>
      <xdr:spPr>
        <a:xfrm>
          <a:off x="2692400" y="22249279"/>
          <a:ext cx="7063200" cy="2413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63500</xdr:colOff>
      <xdr:row>64</xdr:row>
      <xdr:rowOff>50800</xdr:rowOff>
    </xdr:from>
    <xdr:to>
      <xdr:col>9</xdr:col>
      <xdr:colOff>382900</xdr:colOff>
      <xdr:row>71</xdr:row>
      <xdr:rowOff>189550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5C45173-611D-9204-6BC2-CE2522DEF1CD}"/>
            </a:ext>
          </a:extLst>
        </xdr:cNvPr>
        <xdr:cNvSpPr/>
      </xdr:nvSpPr>
      <xdr:spPr>
        <a:xfrm>
          <a:off x="2711450" y="9271000"/>
          <a:ext cx="3646800" cy="1605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76201</xdr:colOff>
      <xdr:row>64</xdr:row>
      <xdr:rowOff>47105</xdr:rowOff>
    </xdr:from>
    <xdr:to>
      <xdr:col>9</xdr:col>
      <xdr:colOff>393700</xdr:colOff>
      <xdr:row>71</xdr:row>
      <xdr:rowOff>187083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657940F-DEB8-5EAF-3E4C-89C6F94E9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1" y="9267305"/>
          <a:ext cx="3644899" cy="160682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12700</xdr:colOff>
      <xdr:row>131</xdr:row>
      <xdr:rowOff>25400</xdr:rowOff>
    </xdr:from>
    <xdr:to>
      <xdr:col>10</xdr:col>
      <xdr:colOff>1342893</xdr:colOff>
      <xdr:row>139</xdr:row>
      <xdr:rowOff>149000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C7DFC51-B566-48A3-91BD-F7F73B656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0650" y="22955250"/>
          <a:ext cx="5457693" cy="1800000"/>
        </a:xfrm>
        <a:prstGeom prst="rect">
          <a:avLst/>
        </a:prstGeom>
      </xdr:spPr>
    </xdr:pic>
    <xdr:clientData/>
  </xdr:twoCellAnchor>
  <xdr:twoCellAnchor>
    <xdr:from>
      <xdr:col>10</xdr:col>
      <xdr:colOff>749300</xdr:colOff>
      <xdr:row>131</xdr:row>
      <xdr:rowOff>87778</xdr:rowOff>
    </xdr:from>
    <xdr:to>
      <xdr:col>10</xdr:col>
      <xdr:colOff>1270000</xdr:colOff>
      <xdr:row>132</xdr:row>
      <xdr:rowOff>94228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5E950F88-28E8-401B-A507-D04FCEA4BA60}"/>
            </a:ext>
          </a:extLst>
        </xdr:cNvPr>
        <xdr:cNvSpPr/>
      </xdr:nvSpPr>
      <xdr:spPr>
        <a:xfrm>
          <a:off x="7524750" y="23017628"/>
          <a:ext cx="5207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134</xdr:row>
      <xdr:rowOff>17928</xdr:rowOff>
    </xdr:from>
    <xdr:to>
      <xdr:col>10</xdr:col>
      <xdr:colOff>260350</xdr:colOff>
      <xdr:row>135</xdr:row>
      <xdr:rowOff>101600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13D388F-FB3E-47E4-A860-8E30002BA705}"/>
            </a:ext>
          </a:extLst>
        </xdr:cNvPr>
        <xdr:cNvSpPr/>
      </xdr:nvSpPr>
      <xdr:spPr>
        <a:xfrm>
          <a:off x="2686050" y="23576428"/>
          <a:ext cx="4349750" cy="293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141</xdr:row>
      <xdr:rowOff>6350</xdr:rowOff>
    </xdr:from>
    <xdr:to>
      <xdr:col>10</xdr:col>
      <xdr:colOff>511223</xdr:colOff>
      <xdr:row>151</xdr:row>
      <xdr:rowOff>178850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C4BF8A68-216C-C4A8-9B16-5E5A7E630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4299" y="25031700"/>
          <a:ext cx="4632374" cy="22680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142</xdr:row>
      <xdr:rowOff>208428</xdr:rowOff>
    </xdr:from>
    <xdr:to>
      <xdr:col>5</xdr:col>
      <xdr:colOff>184150</xdr:colOff>
      <xdr:row>143</xdr:row>
      <xdr:rowOff>152400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414CD7E2-8112-4873-B0ED-DFC3AA179883}"/>
            </a:ext>
          </a:extLst>
        </xdr:cNvPr>
        <xdr:cNvSpPr/>
      </xdr:nvSpPr>
      <xdr:spPr>
        <a:xfrm>
          <a:off x="2660650" y="25443328"/>
          <a:ext cx="104775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311150</xdr:colOff>
      <xdr:row>145</xdr:row>
      <xdr:rowOff>132228</xdr:rowOff>
    </xdr:from>
    <xdr:to>
      <xdr:col>7</xdr:col>
      <xdr:colOff>165600</xdr:colOff>
      <xdr:row>146</xdr:row>
      <xdr:rowOff>76200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ADE0FAA-071A-49BB-B537-85C36007A5BA}"/>
            </a:ext>
          </a:extLst>
        </xdr:cNvPr>
        <xdr:cNvSpPr/>
      </xdr:nvSpPr>
      <xdr:spPr>
        <a:xfrm>
          <a:off x="3835400" y="25995778"/>
          <a:ext cx="108000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1651000</xdr:colOff>
      <xdr:row>156</xdr:row>
      <xdr:rowOff>19049</xdr:rowOff>
    </xdr:from>
    <xdr:to>
      <xdr:col>10</xdr:col>
      <xdr:colOff>387350</xdr:colOff>
      <xdr:row>170</xdr:row>
      <xdr:rowOff>186604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823E04AA-741A-E850-3288-C2BEFF9E8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35250" y="27978099"/>
          <a:ext cx="4527550" cy="3101255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156</xdr:row>
      <xdr:rowOff>17928</xdr:rowOff>
    </xdr:from>
    <xdr:to>
      <xdr:col>7</xdr:col>
      <xdr:colOff>605650</xdr:colOff>
      <xdr:row>157</xdr:row>
      <xdr:rowOff>24378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823C83BC-7A30-4796-833B-53A80D63FF0D}"/>
            </a:ext>
          </a:extLst>
        </xdr:cNvPr>
        <xdr:cNvSpPr/>
      </xdr:nvSpPr>
      <xdr:spPr>
        <a:xfrm>
          <a:off x="4743450" y="28396078"/>
          <a:ext cx="612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159</xdr:row>
      <xdr:rowOff>56028</xdr:rowOff>
    </xdr:from>
    <xdr:to>
      <xdr:col>3</xdr:col>
      <xdr:colOff>292100</xdr:colOff>
      <xdr:row>160</xdr:row>
      <xdr:rowOff>25400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95066D7E-AD74-488C-A8CD-CB97B1854416}"/>
            </a:ext>
          </a:extLst>
        </xdr:cNvPr>
        <xdr:cNvSpPr/>
      </xdr:nvSpPr>
      <xdr:spPr>
        <a:xfrm>
          <a:off x="2654300" y="29062828"/>
          <a:ext cx="285750" cy="1789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167</xdr:row>
      <xdr:rowOff>30628</xdr:rowOff>
    </xdr:from>
    <xdr:to>
      <xdr:col>5</xdr:col>
      <xdr:colOff>762750</xdr:colOff>
      <xdr:row>168</xdr:row>
      <xdr:rowOff>19078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A124B47B-FC3B-4C36-84E2-58AEC8595554}"/>
            </a:ext>
          </a:extLst>
        </xdr:cNvPr>
        <xdr:cNvSpPr/>
      </xdr:nvSpPr>
      <xdr:spPr>
        <a:xfrm>
          <a:off x="2667000" y="30713828"/>
          <a:ext cx="1620000" cy="198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6350</xdr:rowOff>
    </xdr:from>
    <xdr:to>
      <xdr:col>10</xdr:col>
      <xdr:colOff>1157553</xdr:colOff>
      <xdr:row>176</xdr:row>
      <xdr:rowOff>110600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9AABD33-259A-DEE5-745E-7B126FA0A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0" y="31527750"/>
          <a:ext cx="5285053" cy="1152000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172</xdr:row>
      <xdr:rowOff>68728</xdr:rowOff>
    </xdr:from>
    <xdr:to>
      <xdr:col>10</xdr:col>
      <xdr:colOff>1068300</xdr:colOff>
      <xdr:row>173</xdr:row>
      <xdr:rowOff>95250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5B17E373-EA64-4878-A22A-3FB84907DEA2}"/>
            </a:ext>
          </a:extLst>
        </xdr:cNvPr>
        <xdr:cNvSpPr/>
      </xdr:nvSpPr>
      <xdr:spPr>
        <a:xfrm>
          <a:off x="6432550" y="31799678"/>
          <a:ext cx="14112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178</xdr:row>
      <xdr:rowOff>6350</xdr:rowOff>
    </xdr:from>
    <xdr:to>
      <xdr:col>9</xdr:col>
      <xdr:colOff>439979</xdr:colOff>
      <xdr:row>187</xdr:row>
      <xdr:rowOff>100400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D40599C-D639-EDCF-0AFE-1F02B6BB8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4299" y="32994600"/>
          <a:ext cx="3761030" cy="1980000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178</xdr:row>
      <xdr:rowOff>100478</xdr:rowOff>
    </xdr:from>
    <xdr:to>
      <xdr:col>7</xdr:col>
      <xdr:colOff>233200</xdr:colOff>
      <xdr:row>179</xdr:row>
      <xdr:rowOff>127000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53FEA396-6F10-4932-93DB-62A0505375AB}"/>
            </a:ext>
          </a:extLst>
        </xdr:cNvPr>
        <xdr:cNvSpPr/>
      </xdr:nvSpPr>
      <xdr:spPr>
        <a:xfrm>
          <a:off x="4191000" y="33088728"/>
          <a:ext cx="7920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457200</xdr:colOff>
      <xdr:row>175</xdr:row>
      <xdr:rowOff>17928</xdr:rowOff>
    </xdr:from>
    <xdr:to>
      <xdr:col>10</xdr:col>
      <xdr:colOff>1111500</xdr:colOff>
      <xdr:row>176</xdr:row>
      <xdr:rowOff>44450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F4E97FA-D9CC-42FB-A263-DAF84CF03A44}"/>
            </a:ext>
          </a:extLst>
        </xdr:cNvPr>
        <xdr:cNvSpPr/>
      </xdr:nvSpPr>
      <xdr:spPr>
        <a:xfrm>
          <a:off x="6432550" y="32377528"/>
          <a:ext cx="14544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1117600</xdr:colOff>
      <xdr:row>172</xdr:row>
      <xdr:rowOff>12700</xdr:rowOff>
    </xdr:from>
    <xdr:to>
      <xdr:col>11</xdr:col>
      <xdr:colOff>423700</xdr:colOff>
      <xdr:row>173</xdr:row>
      <xdr:rowOff>12700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7ACF6A30-C0C5-46CF-AFBD-CEFE718A21E8}"/>
            </a:ext>
          </a:extLst>
        </xdr:cNvPr>
        <xdr:cNvSpPr txBox="1"/>
      </xdr:nvSpPr>
      <xdr:spPr>
        <a:xfrm>
          <a:off x="7893050" y="3174365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임직원 수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1123950</xdr:colOff>
      <xdr:row>175</xdr:row>
      <xdr:rowOff>0</xdr:rowOff>
    </xdr:from>
    <xdr:to>
      <xdr:col>11</xdr:col>
      <xdr:colOff>430050</xdr:colOff>
      <xdr:row>176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7627239A-3594-4BC2-B8DB-7D0ABE33575D}"/>
            </a:ext>
          </a:extLst>
        </xdr:cNvPr>
        <xdr:cNvSpPr txBox="1"/>
      </xdr:nvSpPr>
      <xdr:spPr>
        <a:xfrm>
          <a:off x="7899400" y="3235960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인건비</a:t>
          </a:r>
        </a:p>
      </xdr:txBody>
    </xdr:sp>
    <xdr:clientData/>
  </xdr:twoCellAnchor>
  <xdr:twoCellAnchor editAs="oneCell">
    <xdr:from>
      <xdr:col>3</xdr:col>
      <xdr:colOff>25408</xdr:colOff>
      <xdr:row>189</xdr:row>
      <xdr:rowOff>38100</xdr:rowOff>
    </xdr:from>
    <xdr:to>
      <xdr:col>11</xdr:col>
      <xdr:colOff>366825</xdr:colOff>
      <xdr:row>201</xdr:row>
      <xdr:rowOff>187500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C8FF324A-D579-B750-4DB9-B7D52CB09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3358" y="35331400"/>
          <a:ext cx="5954817" cy="2664000"/>
        </a:xfrm>
        <a:prstGeom prst="rect">
          <a:avLst/>
        </a:prstGeom>
      </xdr:spPr>
    </xdr:pic>
    <xdr:clientData/>
  </xdr:twoCellAnchor>
  <xdr:twoCellAnchor>
    <xdr:from>
      <xdr:col>10</xdr:col>
      <xdr:colOff>222250</xdr:colOff>
      <xdr:row>200</xdr:row>
      <xdr:rowOff>189378</xdr:rowOff>
    </xdr:from>
    <xdr:to>
      <xdr:col>10</xdr:col>
      <xdr:colOff>989050</xdr:colOff>
      <xdr:row>201</xdr:row>
      <xdr:rowOff>131028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77C81B6C-52E9-45AC-918E-EC05D0C37869}"/>
            </a:ext>
          </a:extLst>
        </xdr:cNvPr>
        <xdr:cNvSpPr/>
      </xdr:nvSpPr>
      <xdr:spPr>
        <a:xfrm>
          <a:off x="6997700" y="37787728"/>
          <a:ext cx="766800" cy="1512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330200</xdr:colOff>
      <xdr:row>191</xdr:row>
      <xdr:rowOff>146050</xdr:rowOff>
    </xdr:from>
    <xdr:to>
      <xdr:col>6</xdr:col>
      <xdr:colOff>41300</xdr:colOff>
      <xdr:row>192</xdr:row>
      <xdr:rowOff>116500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D82F71E-8553-46FA-AAFB-B56EA999928C}"/>
            </a:ext>
          </a:extLst>
        </xdr:cNvPr>
        <xdr:cNvSpPr/>
      </xdr:nvSpPr>
      <xdr:spPr>
        <a:xfrm>
          <a:off x="3854450" y="35858450"/>
          <a:ext cx="5112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214</xdr:row>
      <xdr:rowOff>50800</xdr:rowOff>
    </xdr:from>
    <xdr:to>
      <xdr:col>11</xdr:col>
      <xdr:colOff>518378</xdr:colOff>
      <xdr:row>219</xdr:row>
      <xdr:rowOff>83050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896E3A69-1F97-E6BE-26BD-5D5180E4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3350" y="40582850"/>
          <a:ext cx="610637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205</xdr:row>
      <xdr:rowOff>101600</xdr:rowOff>
    </xdr:from>
    <xdr:to>
      <xdr:col>10</xdr:col>
      <xdr:colOff>154451</xdr:colOff>
      <xdr:row>212</xdr:row>
      <xdr:rowOff>177800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37867BE-38B7-0DF2-6584-83D70CF4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3351" y="38747700"/>
          <a:ext cx="4256550" cy="1543050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210</xdr:row>
      <xdr:rowOff>195728</xdr:rowOff>
    </xdr:from>
    <xdr:to>
      <xdr:col>8</xdr:col>
      <xdr:colOff>38100</xdr:colOff>
      <xdr:row>211</xdr:row>
      <xdr:rowOff>203200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7FAD639C-DE70-4442-9736-6C16BFA71FA7}"/>
            </a:ext>
          </a:extLst>
        </xdr:cNvPr>
        <xdr:cNvSpPr/>
      </xdr:nvSpPr>
      <xdr:spPr>
        <a:xfrm>
          <a:off x="4724400" y="39889578"/>
          <a:ext cx="863600" cy="2170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44450</xdr:colOff>
      <xdr:row>214</xdr:row>
      <xdr:rowOff>62378</xdr:rowOff>
    </xdr:from>
    <xdr:to>
      <xdr:col>10</xdr:col>
      <xdr:colOff>872450</xdr:colOff>
      <xdr:row>216</xdr:row>
      <xdr:rowOff>50800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5BF8FA0-1CB4-43BF-A764-568CE9EF0A37}"/>
            </a:ext>
          </a:extLst>
        </xdr:cNvPr>
        <xdr:cNvSpPr/>
      </xdr:nvSpPr>
      <xdr:spPr>
        <a:xfrm>
          <a:off x="6819900" y="40594428"/>
          <a:ext cx="828000" cy="407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221</xdr:row>
      <xdr:rowOff>38100</xdr:rowOff>
    </xdr:from>
    <xdr:to>
      <xdr:col>11</xdr:col>
      <xdr:colOff>364000</xdr:colOff>
      <xdr:row>228</xdr:row>
      <xdr:rowOff>11250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CA27688-A4D4-AFF7-9039-27517C2A6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3350" y="42037000"/>
          <a:ext cx="5952000" cy="1440000"/>
        </a:xfrm>
        <a:prstGeom prst="rect">
          <a:avLst/>
        </a:prstGeom>
      </xdr:spPr>
    </xdr:pic>
    <xdr:clientData/>
  </xdr:twoCellAnchor>
  <xdr:twoCellAnchor>
    <xdr:from>
      <xdr:col>10</xdr:col>
      <xdr:colOff>31750</xdr:colOff>
      <xdr:row>225</xdr:row>
      <xdr:rowOff>183028</xdr:rowOff>
    </xdr:from>
    <xdr:to>
      <xdr:col>10</xdr:col>
      <xdr:colOff>400050</xdr:colOff>
      <xdr:row>227</xdr:row>
      <xdr:rowOff>25400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D5A68C98-F44D-468F-A62E-0331A856F79E}"/>
            </a:ext>
          </a:extLst>
        </xdr:cNvPr>
        <xdr:cNvSpPr/>
      </xdr:nvSpPr>
      <xdr:spPr>
        <a:xfrm>
          <a:off x="6807200" y="43020128"/>
          <a:ext cx="368300" cy="261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1181100</xdr:colOff>
      <xdr:row>226</xdr:row>
      <xdr:rowOff>0</xdr:rowOff>
    </xdr:from>
    <xdr:to>
      <xdr:col>10</xdr:col>
      <xdr:colOff>1346200</xdr:colOff>
      <xdr:row>226</xdr:row>
      <xdr:rowOff>101600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EB49FC2D-9E4E-46BD-A9BB-51D27EC28DB6}"/>
            </a:ext>
          </a:extLst>
        </xdr:cNvPr>
        <xdr:cNvSpPr/>
      </xdr:nvSpPr>
      <xdr:spPr>
        <a:xfrm>
          <a:off x="7956550" y="430466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57151</xdr:colOff>
      <xdr:row>231</xdr:row>
      <xdr:rowOff>31750</xdr:rowOff>
    </xdr:from>
    <xdr:to>
      <xdr:col>11</xdr:col>
      <xdr:colOff>407902</xdr:colOff>
      <xdr:row>243</xdr:row>
      <xdr:rowOff>37150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64D535A-F3C9-0FDB-2CE4-4927630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5101" y="44126150"/>
          <a:ext cx="5964151" cy="25200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235</xdr:row>
      <xdr:rowOff>163978</xdr:rowOff>
    </xdr:from>
    <xdr:to>
      <xdr:col>8</xdr:col>
      <xdr:colOff>127000</xdr:colOff>
      <xdr:row>236</xdr:row>
      <xdr:rowOff>184150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6A448763-4DF9-443D-8A23-F12F74D881E9}"/>
            </a:ext>
          </a:extLst>
        </xdr:cNvPr>
        <xdr:cNvSpPr/>
      </xdr:nvSpPr>
      <xdr:spPr>
        <a:xfrm>
          <a:off x="2781300" y="45096578"/>
          <a:ext cx="2895600" cy="2297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</xdr:colOff>
      <xdr:row>245</xdr:row>
      <xdr:rowOff>0</xdr:rowOff>
    </xdr:from>
    <xdr:to>
      <xdr:col>11</xdr:col>
      <xdr:colOff>121524</xdr:colOff>
      <xdr:row>253</xdr:row>
      <xdr:rowOff>15600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68EF9A2F-887E-B248-ABB5-FA73A14E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7951" y="47028100"/>
          <a:ext cx="5734923" cy="1692000"/>
        </a:xfrm>
        <a:prstGeom prst="rect">
          <a:avLst/>
        </a:prstGeom>
      </xdr:spPr>
    </xdr:pic>
    <xdr:clientData/>
  </xdr:twoCellAnchor>
  <xdr:twoCellAnchor>
    <xdr:from>
      <xdr:col>10</xdr:col>
      <xdr:colOff>1257300</xdr:colOff>
      <xdr:row>249</xdr:row>
      <xdr:rowOff>144928</xdr:rowOff>
    </xdr:from>
    <xdr:to>
      <xdr:col>11</xdr:col>
      <xdr:colOff>88900</xdr:colOff>
      <xdr:row>250</xdr:row>
      <xdr:rowOff>101600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ACAF18A2-8AE1-4D9F-B80C-9557AEF7C70C}"/>
            </a:ext>
          </a:extLst>
        </xdr:cNvPr>
        <xdr:cNvSpPr/>
      </xdr:nvSpPr>
      <xdr:spPr>
        <a:xfrm>
          <a:off x="8032750" y="48011228"/>
          <a:ext cx="317500" cy="166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19051</xdr:colOff>
      <xdr:row>255</xdr:row>
      <xdr:rowOff>31750</xdr:rowOff>
    </xdr:from>
    <xdr:to>
      <xdr:col>11</xdr:col>
      <xdr:colOff>418488</xdr:colOff>
      <xdr:row>259</xdr:row>
      <xdr:rowOff>201550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B7E3F274-AF89-7C80-B7C4-F78883E5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7001" y="49155350"/>
          <a:ext cx="6012837" cy="1008000"/>
        </a:xfrm>
        <a:prstGeom prst="rect">
          <a:avLst/>
        </a:prstGeom>
      </xdr:spPr>
    </xdr:pic>
    <xdr:clientData/>
  </xdr:twoCellAnchor>
  <xdr:twoCellAnchor>
    <xdr:from>
      <xdr:col>9</xdr:col>
      <xdr:colOff>234950</xdr:colOff>
      <xdr:row>258</xdr:row>
      <xdr:rowOff>81428</xdr:rowOff>
    </xdr:from>
    <xdr:to>
      <xdr:col>9</xdr:col>
      <xdr:colOff>558800</xdr:colOff>
      <xdr:row>259</xdr:row>
      <xdr:rowOff>6350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13E633BC-3371-4DB7-8B58-7D90B2B7BC9C}"/>
            </a:ext>
          </a:extLst>
        </xdr:cNvPr>
        <xdr:cNvSpPr/>
      </xdr:nvSpPr>
      <xdr:spPr>
        <a:xfrm>
          <a:off x="6210300" y="49833678"/>
          <a:ext cx="323850" cy="134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374650</xdr:colOff>
      <xdr:row>257</xdr:row>
      <xdr:rowOff>171450</xdr:rowOff>
    </xdr:from>
    <xdr:to>
      <xdr:col>9</xdr:col>
      <xdr:colOff>539750</xdr:colOff>
      <xdr:row>258</xdr:row>
      <xdr:rowOff>63500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D9E9EEF7-826C-4C1F-A283-8CC3702936F5}"/>
            </a:ext>
          </a:extLst>
        </xdr:cNvPr>
        <xdr:cNvSpPr/>
      </xdr:nvSpPr>
      <xdr:spPr>
        <a:xfrm>
          <a:off x="6350000" y="497141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263</xdr:row>
      <xdr:rowOff>19050</xdr:rowOff>
    </xdr:from>
    <xdr:to>
      <xdr:col>10</xdr:col>
      <xdr:colOff>233530</xdr:colOff>
      <xdr:row>275</xdr:row>
      <xdr:rowOff>24450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4B5EEA4-2CCB-63EC-58A6-75172EAF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0650" y="50819050"/>
          <a:ext cx="4348330" cy="2520000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269</xdr:row>
      <xdr:rowOff>189378</xdr:rowOff>
    </xdr:from>
    <xdr:to>
      <xdr:col>10</xdr:col>
      <xdr:colOff>127000</xdr:colOff>
      <xdr:row>271</xdr:row>
      <xdr:rowOff>38100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EB1955DB-E237-42BF-B8FB-491779CBC9E5}"/>
            </a:ext>
          </a:extLst>
        </xdr:cNvPr>
        <xdr:cNvSpPr/>
      </xdr:nvSpPr>
      <xdr:spPr>
        <a:xfrm>
          <a:off x="2768600" y="52246678"/>
          <a:ext cx="4133850" cy="2678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8759</xdr:colOff>
      <xdr:row>277</xdr:row>
      <xdr:rowOff>39414</xdr:rowOff>
    </xdr:from>
    <xdr:to>
      <xdr:col>10</xdr:col>
      <xdr:colOff>1294456</xdr:colOff>
      <xdr:row>277</xdr:row>
      <xdr:rowOff>182979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CCED2AEB-35D6-C2E3-1E36-58054A6083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b="96375"/>
        <a:stretch>
          <a:fillRect/>
        </a:stretch>
      </xdr:blipFill>
      <xdr:spPr>
        <a:xfrm>
          <a:off x="2658242" y="53939966"/>
          <a:ext cx="5415386" cy="143565"/>
        </a:xfrm>
        <a:prstGeom prst="rect">
          <a:avLst/>
        </a:prstGeom>
      </xdr:spPr>
    </xdr:pic>
    <xdr:clientData/>
  </xdr:twoCellAnchor>
  <xdr:twoCellAnchor editAs="oneCell">
    <xdr:from>
      <xdr:col>3</xdr:col>
      <xdr:colOff>12072</xdr:colOff>
      <xdr:row>278</xdr:row>
      <xdr:rowOff>380</xdr:rowOff>
    </xdr:from>
    <xdr:to>
      <xdr:col>10</xdr:col>
      <xdr:colOff>1297769</xdr:colOff>
      <xdr:row>279</xdr:row>
      <xdr:rowOff>170638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F845DBED-BAEB-44DF-8CA1-2761B404F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90412"/>
        <a:stretch>
          <a:fillRect/>
        </a:stretch>
      </xdr:blipFill>
      <xdr:spPr>
        <a:xfrm>
          <a:off x="2661555" y="54111139"/>
          <a:ext cx="5415386" cy="380465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278</xdr:row>
      <xdr:rowOff>100478</xdr:rowOff>
    </xdr:from>
    <xdr:to>
      <xdr:col>10</xdr:col>
      <xdr:colOff>1270000</xdr:colOff>
      <xdr:row>279</xdr:row>
      <xdr:rowOff>171450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504E2B75-DD05-4A28-915B-D9567B836685}"/>
            </a:ext>
          </a:extLst>
        </xdr:cNvPr>
        <xdr:cNvSpPr/>
      </xdr:nvSpPr>
      <xdr:spPr>
        <a:xfrm>
          <a:off x="2654300" y="54043728"/>
          <a:ext cx="5391150" cy="280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283</xdr:row>
      <xdr:rowOff>19050</xdr:rowOff>
    </xdr:from>
    <xdr:to>
      <xdr:col>11</xdr:col>
      <xdr:colOff>1775709</xdr:colOff>
      <xdr:row>295</xdr:row>
      <xdr:rowOff>146050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FB88BABE-74BF-8BEB-22CD-EAAE50EC85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3451"/>
        <a:stretch>
          <a:fillRect/>
        </a:stretch>
      </xdr:blipFill>
      <xdr:spPr>
        <a:xfrm>
          <a:off x="2660650" y="55219600"/>
          <a:ext cx="7376409" cy="26416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287</xdr:row>
      <xdr:rowOff>81428</xdr:rowOff>
    </xdr:from>
    <xdr:to>
      <xdr:col>5</xdr:col>
      <xdr:colOff>406400</xdr:colOff>
      <xdr:row>288</xdr:row>
      <xdr:rowOff>44450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720F63E0-AC06-4140-871D-00606DCF2A94}"/>
            </a:ext>
          </a:extLst>
        </xdr:cNvPr>
        <xdr:cNvSpPr/>
      </xdr:nvSpPr>
      <xdr:spPr>
        <a:xfrm>
          <a:off x="2724150" y="5612017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292</xdr:row>
      <xdr:rowOff>49678</xdr:rowOff>
    </xdr:from>
    <xdr:to>
      <xdr:col>5</xdr:col>
      <xdr:colOff>406400</xdr:colOff>
      <xdr:row>293</xdr:row>
      <xdr:rowOff>12700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BC23526E-62D8-4113-B464-807BC20598ED}"/>
            </a:ext>
          </a:extLst>
        </xdr:cNvPr>
        <xdr:cNvSpPr/>
      </xdr:nvSpPr>
      <xdr:spPr>
        <a:xfrm>
          <a:off x="2724150" y="5713617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393700</xdr:colOff>
      <xdr:row>287</xdr:row>
      <xdr:rowOff>31750</xdr:rowOff>
    </xdr:from>
    <xdr:to>
      <xdr:col>9</xdr:col>
      <xdr:colOff>354600</xdr:colOff>
      <xdr:row>288</xdr:row>
      <xdr:rowOff>31750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9203AC53-1F6B-4AB6-8AA0-A156B5DF349F}"/>
            </a:ext>
          </a:extLst>
        </xdr:cNvPr>
        <xdr:cNvSpPr txBox="1"/>
      </xdr:nvSpPr>
      <xdr:spPr>
        <a:xfrm>
          <a:off x="3917950" y="5607050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25.6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2024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5</xdr:col>
      <xdr:colOff>387350</xdr:colOff>
      <xdr:row>292</xdr:row>
      <xdr:rowOff>6350</xdr:rowOff>
    </xdr:from>
    <xdr:to>
      <xdr:col>9</xdr:col>
      <xdr:colOff>348250</xdr:colOff>
      <xdr:row>293</xdr:row>
      <xdr:rowOff>6350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27AD164F-C162-4DD4-8EB8-C69C37EBD7F4}"/>
            </a:ext>
          </a:extLst>
        </xdr:cNvPr>
        <xdr:cNvSpPr txBox="1"/>
      </xdr:nvSpPr>
      <xdr:spPr>
        <a:xfrm>
          <a:off x="3911600" y="570928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24.6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2023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 editAs="oneCell">
    <xdr:from>
      <xdr:col>3</xdr:col>
      <xdr:colOff>0</xdr:colOff>
      <xdr:row>297</xdr:row>
      <xdr:rowOff>146051</xdr:rowOff>
    </xdr:from>
    <xdr:to>
      <xdr:col>10</xdr:col>
      <xdr:colOff>1066800</xdr:colOff>
      <xdr:row>304</xdr:row>
      <xdr:rowOff>181573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39656332-5940-547B-1DBC-221018A3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7950" y="58280301"/>
          <a:ext cx="5194300" cy="1502372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304</xdr:row>
      <xdr:rowOff>24278</xdr:rowOff>
    </xdr:from>
    <xdr:to>
      <xdr:col>10</xdr:col>
      <xdr:colOff>1069200</xdr:colOff>
      <xdr:row>304</xdr:row>
      <xdr:rowOff>196850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51361A6B-8454-41D1-9AC0-6AF92EA35D75}"/>
            </a:ext>
          </a:extLst>
        </xdr:cNvPr>
        <xdr:cNvSpPr/>
      </xdr:nvSpPr>
      <xdr:spPr>
        <a:xfrm>
          <a:off x="2660650" y="59625378"/>
          <a:ext cx="518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277</xdr:row>
      <xdr:rowOff>44450</xdr:rowOff>
    </xdr:from>
    <xdr:to>
      <xdr:col>3</xdr:col>
      <xdr:colOff>355600</xdr:colOff>
      <xdr:row>277</xdr:row>
      <xdr:rowOff>165100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47E2B288-59A4-4EF6-A2A9-80AD5968DCC8}"/>
            </a:ext>
          </a:extLst>
        </xdr:cNvPr>
        <xdr:cNvSpPr/>
      </xdr:nvSpPr>
      <xdr:spPr>
        <a:xfrm>
          <a:off x="2654300" y="53987700"/>
          <a:ext cx="349250" cy="1206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306</xdr:row>
      <xdr:rowOff>31750</xdr:rowOff>
    </xdr:from>
    <xdr:to>
      <xdr:col>11</xdr:col>
      <xdr:colOff>1029650</xdr:colOff>
      <xdr:row>317</xdr:row>
      <xdr:rowOff>30700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FA6A89B-13FB-D081-2287-0EB3C3AA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7000" y="60051950"/>
          <a:ext cx="6624000" cy="23040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315</xdr:row>
      <xdr:rowOff>132228</xdr:rowOff>
    </xdr:from>
    <xdr:to>
      <xdr:col>11</xdr:col>
      <xdr:colOff>1036000</xdr:colOff>
      <xdr:row>316</xdr:row>
      <xdr:rowOff>95250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2EB21E7C-B956-4736-9694-50F7B4886AD3}"/>
            </a:ext>
          </a:extLst>
        </xdr:cNvPr>
        <xdr:cNvSpPr/>
      </xdr:nvSpPr>
      <xdr:spPr>
        <a:xfrm>
          <a:off x="2673350" y="62038378"/>
          <a:ext cx="662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296</xdr:row>
      <xdr:rowOff>152400</xdr:rowOff>
    </xdr:from>
    <xdr:to>
      <xdr:col>11</xdr:col>
      <xdr:colOff>164100</xdr:colOff>
      <xdr:row>297</xdr:row>
      <xdr:rowOff>152400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AFFA8AC2-BAFB-451C-B227-4A8BFF4F85F8}"/>
            </a:ext>
          </a:extLst>
        </xdr:cNvPr>
        <xdr:cNvSpPr txBox="1"/>
      </xdr:nvSpPr>
      <xdr:spPr>
        <a:xfrm>
          <a:off x="6013450" y="5807710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2022 / 2023 / 2024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1377950</xdr:colOff>
      <xdr:row>306</xdr:row>
      <xdr:rowOff>88900</xdr:rowOff>
    </xdr:from>
    <xdr:to>
      <xdr:col>11</xdr:col>
      <xdr:colOff>2304050</xdr:colOff>
      <xdr:row>307</xdr:row>
      <xdr:rowOff>88900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49E664F2-58AB-4749-823B-19CE9BAA09CB}"/>
            </a:ext>
          </a:extLst>
        </xdr:cNvPr>
        <xdr:cNvSpPr txBox="1"/>
      </xdr:nvSpPr>
      <xdr:spPr>
        <a:xfrm>
          <a:off x="8153400" y="6010910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2024 / 2023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oehringer-ingelheim.com/annualreport/2024/facts-and-figures/" TargetMode="External"/><Relationship Id="rId18" Type="http://schemas.openxmlformats.org/officeDocument/2006/relationships/hyperlink" Target="https://www.gsk.com/en-gb/investors/financial-reports/corporate-reports-archive/" TargetMode="External"/><Relationship Id="rId26" Type="http://schemas.openxmlformats.org/officeDocument/2006/relationships/hyperlink" Target="https://www.exchange-rates.org/exchange-rate-history/usd-cny" TargetMode="External"/><Relationship Id="rId3" Type="http://schemas.openxmlformats.org/officeDocument/2006/relationships/hyperlink" Target="https://ir.fujifilm.com/en/investors/ir-materials/integrated-report.html" TargetMode="External"/><Relationship Id="rId21" Type="http://schemas.openxmlformats.org/officeDocument/2006/relationships/hyperlink" Target="https://finance.yahoo.com/" TargetMode="External"/><Relationship Id="rId34" Type="http://schemas.openxmlformats.org/officeDocument/2006/relationships/printerSettings" Target="../printerSettings/printerSettings1.bin"/><Relationship Id="rId7" Type="http://schemas.openxmlformats.org/officeDocument/2006/relationships/hyperlink" Target="https://www.merck.com/investor-relations/financial-information/" TargetMode="External"/><Relationship Id="rId12" Type="http://schemas.openxmlformats.org/officeDocument/2006/relationships/hyperlink" Target="https://www.catalent.com/about-us/corporate-responsibility/" TargetMode="External"/><Relationship Id="rId17" Type="http://schemas.openxmlformats.org/officeDocument/2006/relationships/hyperlink" Target="https://www.novonordisk.com/investors/financial-results.html" TargetMode="External"/><Relationship Id="rId25" Type="http://schemas.openxmlformats.org/officeDocument/2006/relationships/hyperlink" Target="https://www.exchange-rates.org/exchange-rate-history/usd-eur" TargetMode="External"/><Relationship Id="rId33" Type="http://schemas.openxmlformats.org/officeDocument/2006/relationships/hyperlink" Target="https://www.csl.com/sustainability/data-and-reporting-centre/annual-publications" TargetMode="External"/><Relationship Id="rId2" Type="http://schemas.openxmlformats.org/officeDocument/2006/relationships/hyperlink" Target="https://ir.thermofisher.com/investors/financials/annual-reports/" TargetMode="External"/><Relationship Id="rId16" Type="http://schemas.openxmlformats.org/officeDocument/2006/relationships/hyperlink" Target="https://investor.lilly.com/financial-information/annual-reports" TargetMode="External"/><Relationship Id="rId20" Type="http://schemas.openxmlformats.org/officeDocument/2006/relationships/hyperlink" Target="https://www.csl.com/sustainability/data-and-reporting-centre/annual-publications" TargetMode="External"/><Relationship Id="rId29" Type="http://schemas.openxmlformats.org/officeDocument/2006/relationships/hyperlink" Target="https://www.roche.com/investors/reports" TargetMode="External"/><Relationship Id="rId1" Type="http://schemas.openxmlformats.org/officeDocument/2006/relationships/hyperlink" Target="https://www.lonza.com/investor-relations/reporting-center" TargetMode="External"/><Relationship Id="rId6" Type="http://schemas.openxmlformats.org/officeDocument/2006/relationships/hyperlink" Target="https://www.roche.com/investors/reports" TargetMode="External"/><Relationship Id="rId11" Type="http://schemas.openxmlformats.org/officeDocument/2006/relationships/hyperlink" Target="https://www.wuxibiologics.com/financial-reports/" TargetMode="External"/><Relationship Id="rId24" Type="http://schemas.openxmlformats.org/officeDocument/2006/relationships/hyperlink" Target="https://www.exchange-rates.org/exchange-rate-history/usd-chf" TargetMode="External"/><Relationship Id="rId32" Type="http://schemas.openxmlformats.org/officeDocument/2006/relationships/hyperlink" Target="https://www.bayer.com/en/investors/integrated-annual-reports" TargetMode="External"/><Relationship Id="rId5" Type="http://schemas.openxmlformats.org/officeDocument/2006/relationships/hyperlink" Target="https://www.jnj.com/corporate-reports" TargetMode="External"/><Relationship Id="rId15" Type="http://schemas.openxmlformats.org/officeDocument/2006/relationships/hyperlink" Target="https://www.bms.com/investors/financial-reporting/annual-reports.html" TargetMode="External"/><Relationship Id="rId23" Type="http://schemas.openxmlformats.org/officeDocument/2006/relationships/hyperlink" Target="https://www.exchange-rates.org/exchange-rate-history/usd-gbp" TargetMode="External"/><Relationship Id="rId28" Type="http://schemas.openxmlformats.org/officeDocument/2006/relationships/hyperlink" Target="https://www.wuxibiologics.com/financial-reports/" TargetMode="External"/><Relationship Id="rId10" Type="http://schemas.openxmlformats.org/officeDocument/2006/relationships/hyperlink" Target="https://www.astrazeneca.com/investor-relations/annual-reports.html" TargetMode="External"/><Relationship Id="rId19" Type="http://schemas.openxmlformats.org/officeDocument/2006/relationships/hyperlink" Target="https://www.bayer.com/en/investors/integrated-annual-reports" TargetMode="External"/><Relationship Id="rId31" Type="http://schemas.openxmlformats.org/officeDocument/2006/relationships/hyperlink" Target="https://www.gsk.com/en-gb/investors/financial-reports/corporate-reports-archive/" TargetMode="External"/><Relationship Id="rId4" Type="http://schemas.openxmlformats.org/officeDocument/2006/relationships/hyperlink" Target="https://fujifilmbiotechnologies.fujifilm.com/about/sustainability/" TargetMode="External"/><Relationship Id="rId9" Type="http://schemas.openxmlformats.org/officeDocument/2006/relationships/hyperlink" Target="https://investors.abbvie.com/annual-report-proxy" TargetMode="External"/><Relationship Id="rId14" Type="http://schemas.openxmlformats.org/officeDocument/2006/relationships/hyperlink" Target="https://dart.fss.or.kr/dsab007/main.do" TargetMode="External"/><Relationship Id="rId22" Type="http://schemas.openxmlformats.org/officeDocument/2006/relationships/hyperlink" Target="https://www.exchange-rates.org/exchange-rate-history/usd-krw" TargetMode="External"/><Relationship Id="rId27" Type="http://schemas.openxmlformats.org/officeDocument/2006/relationships/hyperlink" Target="https://www.lonza.com/investor-relations/reporting-center" TargetMode="External"/><Relationship Id="rId30" Type="http://schemas.openxmlformats.org/officeDocument/2006/relationships/hyperlink" Target="https://www.astrazeneca.com/investor-relations/annual-reports.html" TargetMode="External"/><Relationship Id="rId35" Type="http://schemas.openxmlformats.org/officeDocument/2006/relationships/drawing" Target="../drawings/drawing3.xml"/><Relationship Id="rId8" Type="http://schemas.openxmlformats.org/officeDocument/2006/relationships/hyperlink" Target="https://investors.pfizer.com/Investors/Financials/Annual-Repor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8596E-A9C0-4095-900C-1E3BE4069113}">
  <sheetPr>
    <tabColor theme="8" tint="0.79998168889431442"/>
  </sheetPr>
  <dimension ref="A1:M15"/>
  <sheetViews>
    <sheetView zoomScale="85" zoomScaleNormal="85" workbookViewId="0">
      <selection activeCell="N13" sqref="N13"/>
    </sheetView>
  </sheetViews>
  <sheetFormatPr baseColWidth="10" defaultColWidth="11.5" defaultRowHeight="17" customHeight="1"/>
  <cols>
    <col min="1" max="11" width="11.5" style="12"/>
    <col min="12" max="12" width="2.1640625" style="12" customWidth="1"/>
    <col min="13" max="16384" width="11.5" style="12"/>
  </cols>
  <sheetData>
    <row r="1" spans="1:13" ht="12" customHeight="1">
      <c r="B1" s="81"/>
      <c r="C1" s="113" t="s">
        <v>51</v>
      </c>
      <c r="D1" s="113"/>
      <c r="E1" s="113"/>
      <c r="F1" s="112" t="s">
        <v>52</v>
      </c>
      <c r="G1" s="112"/>
      <c r="H1" s="112"/>
      <c r="I1" s="112"/>
      <c r="J1" s="112"/>
    </row>
    <row r="2" spans="1:13" ht="17" customHeight="1">
      <c r="A2" s="76" t="s">
        <v>119</v>
      </c>
      <c r="B2" s="76" t="s">
        <v>120</v>
      </c>
      <c r="C2" s="72" t="s">
        <v>121</v>
      </c>
      <c r="D2" s="72" t="s">
        <v>122</v>
      </c>
      <c r="E2" s="72" t="s">
        <v>123</v>
      </c>
      <c r="F2" s="80" t="s">
        <v>124</v>
      </c>
      <c r="G2" s="80" t="s">
        <v>125</v>
      </c>
      <c r="H2" s="80" t="s">
        <v>126</v>
      </c>
      <c r="I2" s="80" t="s">
        <v>127</v>
      </c>
      <c r="J2" s="80" t="s">
        <v>128</v>
      </c>
      <c r="K2" s="77" t="s">
        <v>130</v>
      </c>
    </row>
    <row r="3" spans="1:13" ht="17" customHeight="1">
      <c r="A3" s="74" t="s">
        <v>129</v>
      </c>
      <c r="B3" s="75">
        <v>0.13622997316293717</v>
      </c>
      <c r="C3" s="75">
        <v>0.34665439775061946</v>
      </c>
      <c r="D3" s="75">
        <v>0.28664726325984352</v>
      </c>
      <c r="E3" s="75">
        <v>8.4771438277991273E-2</v>
      </c>
      <c r="F3" s="75">
        <v>0.26476976006952457</v>
      </c>
      <c r="G3" s="99">
        <v>0.26435369392248176</v>
      </c>
      <c r="H3" s="75">
        <v>0.29635975251148966</v>
      </c>
      <c r="I3" s="75">
        <v>0.2519821608763736</v>
      </c>
      <c r="J3" s="75">
        <v>0.25949435050034464</v>
      </c>
      <c r="K3" s="78" t="s">
        <v>131</v>
      </c>
      <c r="M3" s="101" t="s">
        <v>202</v>
      </c>
    </row>
    <row r="4" spans="1:13" ht="17" customHeight="1">
      <c r="A4" s="73">
        <v>2024</v>
      </c>
      <c r="B4" s="71">
        <v>0.11259043897414669</v>
      </c>
      <c r="C4" s="71">
        <v>0.35883784606023728</v>
      </c>
      <c r="D4" s="71">
        <v>0.27165725382376604</v>
      </c>
      <c r="E4" s="71">
        <v>7.7957642849827952E-2</v>
      </c>
      <c r="F4" s="71">
        <v>0.2720410289286001</v>
      </c>
      <c r="G4" s="71">
        <v>0.25352763856268379</v>
      </c>
      <c r="H4" s="71">
        <v>0.27916241713411527</v>
      </c>
      <c r="I4" s="71">
        <v>0.26715444363386687</v>
      </c>
      <c r="J4" s="71">
        <v>0.24983797796500323</v>
      </c>
      <c r="K4" s="79">
        <v>0.23808518754802746</v>
      </c>
    </row>
    <row r="5" spans="1:13" ht="17" customHeight="1">
      <c r="A5" s="73">
        <v>2023</v>
      </c>
      <c r="B5" s="71">
        <v>0.12224662296026118</v>
      </c>
      <c r="C5" s="71">
        <v>0.33482209319636741</v>
      </c>
      <c r="D5" s="71">
        <v>0.26338692241016703</v>
      </c>
      <c r="E5" s="71">
        <v>9.3088156957337562E-2</v>
      </c>
      <c r="F5" s="71">
        <v>0.27478036432223163</v>
      </c>
      <c r="G5" s="71">
        <v>0.26925847503874617</v>
      </c>
      <c r="H5" s="71">
        <v>0.27937879187549458</v>
      </c>
      <c r="I5" s="71">
        <v>0.22442639125049854</v>
      </c>
      <c r="J5" s="71">
        <v>0.25425459496255959</v>
      </c>
      <c r="K5" s="79">
        <v>0.23507137921929594</v>
      </c>
    </row>
    <row r="6" spans="1:13" ht="17" customHeight="1">
      <c r="A6" s="73">
        <v>2022</v>
      </c>
      <c r="B6" s="71">
        <v>0.13122201385069857</v>
      </c>
      <c r="C6" s="71">
        <v>0.34372489153141572</v>
      </c>
      <c r="D6" s="71">
        <v>0.26434539769698195</v>
      </c>
      <c r="E6" s="71">
        <v>7.8204265837226533E-2</v>
      </c>
      <c r="F6" s="71">
        <v>0.24484152308019566</v>
      </c>
      <c r="G6" s="71">
        <v>0.25999413767446056</v>
      </c>
      <c r="H6" s="71">
        <v>0.2623448369935889</v>
      </c>
      <c r="I6" s="71">
        <v>0.24870415262421411</v>
      </c>
      <c r="J6" s="71">
        <v>0.26666160619401852</v>
      </c>
      <c r="K6" s="79">
        <v>0.23333809172031117</v>
      </c>
    </row>
    <row r="7" spans="1:13" ht="17" customHeight="1">
      <c r="A7" s="73">
        <v>2021</v>
      </c>
      <c r="B7" s="71">
        <v>0.17886081686664218</v>
      </c>
      <c r="C7" s="71">
        <v>0.34923276021445737</v>
      </c>
      <c r="D7" s="71">
        <v>0.34719947910845911</v>
      </c>
      <c r="E7" s="71">
        <v>8.9835687467573089E-2</v>
      </c>
      <c r="F7" s="71">
        <v>0.26741612394707087</v>
      </c>
      <c r="G7" s="97">
        <v>0.27463452441403641</v>
      </c>
      <c r="H7" s="71">
        <v>0.36455296404276</v>
      </c>
      <c r="I7" s="71">
        <v>0.26764365599691475</v>
      </c>
      <c r="J7" s="71">
        <v>0.26722322287979722</v>
      </c>
      <c r="K7" s="100">
        <v>0.26739991499307902</v>
      </c>
    </row>
    <row r="8" spans="1:13" ht="17" customHeight="1">
      <c r="G8" s="70"/>
    </row>
    <row r="10" spans="1:13" ht="17" customHeight="1">
      <c r="G10" s="82" t="s">
        <v>132</v>
      </c>
    </row>
    <row r="11" spans="1:13" ht="17" customHeight="1">
      <c r="G11" s="82" t="s">
        <v>133</v>
      </c>
    </row>
    <row r="12" spans="1:13" ht="17" customHeight="1">
      <c r="G12" s="82" t="s">
        <v>134</v>
      </c>
    </row>
    <row r="13" spans="1:13" ht="17" customHeight="1">
      <c r="G13" s="82" t="s">
        <v>135</v>
      </c>
    </row>
    <row r="14" spans="1:13" ht="17" customHeight="1">
      <c r="G14" s="82" t="s">
        <v>137</v>
      </c>
    </row>
    <row r="15" spans="1:13" ht="17" customHeight="1">
      <c r="G15" s="82" t="s">
        <v>138</v>
      </c>
    </row>
  </sheetData>
  <mergeCells count="2">
    <mergeCell ref="F1:J1"/>
    <mergeCell ref="C1:E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F77F-3DA9-444E-AAD0-370DDC1B809D}">
  <sheetPr>
    <tabColor theme="8" tint="0.79998168889431442"/>
  </sheetPr>
  <dimension ref="A1:K15"/>
  <sheetViews>
    <sheetView tabSelected="1" zoomScale="85" zoomScaleNormal="85" workbookViewId="0">
      <selection activeCell="H18" sqref="H18"/>
    </sheetView>
  </sheetViews>
  <sheetFormatPr baseColWidth="10" defaultColWidth="11.5" defaultRowHeight="17" customHeight="1"/>
  <cols>
    <col min="1" max="16384" width="11.5" style="12"/>
  </cols>
  <sheetData>
    <row r="1" spans="1:11" ht="12" customHeight="1">
      <c r="B1" s="81"/>
      <c r="C1" s="113" t="s">
        <v>51</v>
      </c>
      <c r="D1" s="113"/>
      <c r="E1" s="113"/>
      <c r="F1" s="112" t="s">
        <v>52</v>
      </c>
      <c r="G1" s="112"/>
      <c r="H1" s="112"/>
      <c r="I1" s="112"/>
      <c r="J1" s="112"/>
    </row>
    <row r="2" spans="1:11" ht="17" customHeight="1">
      <c r="A2" s="76" t="s">
        <v>119</v>
      </c>
      <c r="B2" s="76" t="s">
        <v>120</v>
      </c>
      <c r="C2" s="72" t="s">
        <v>121</v>
      </c>
      <c r="D2" s="72" t="s">
        <v>122</v>
      </c>
      <c r="E2" s="72" t="s">
        <v>123</v>
      </c>
      <c r="F2" s="80" t="s">
        <v>124</v>
      </c>
      <c r="G2" s="80" t="s">
        <v>125</v>
      </c>
      <c r="H2" s="80" t="s">
        <v>126</v>
      </c>
      <c r="I2" s="80" t="s">
        <v>127</v>
      </c>
      <c r="J2" s="80" t="s">
        <v>128</v>
      </c>
      <c r="K2" s="77" t="s">
        <v>130</v>
      </c>
    </row>
    <row r="3" spans="1:11" ht="17" customHeight="1">
      <c r="A3" s="74" t="s">
        <v>129</v>
      </c>
      <c r="B3" s="75">
        <v>0.31553307529236596</v>
      </c>
      <c r="C3" s="75">
        <v>0.15976098902031369</v>
      </c>
      <c r="D3" s="75">
        <v>0.29463541741688037</v>
      </c>
      <c r="E3" s="75">
        <v>0.27851262514068598</v>
      </c>
      <c r="F3" s="75">
        <v>0.25609210583016551</v>
      </c>
      <c r="G3" s="75">
        <v>0.1194967534853983</v>
      </c>
      <c r="H3" s="75">
        <v>0.21145246656931957</v>
      </c>
      <c r="I3" s="75">
        <v>0.13533404788899819</v>
      </c>
      <c r="J3" s="75">
        <v>0.19005179793456201</v>
      </c>
      <c r="K3" s="78" t="s">
        <v>131</v>
      </c>
    </row>
    <row r="4" spans="1:11" ht="17" customHeight="1">
      <c r="A4" s="73">
        <v>2024</v>
      </c>
      <c r="B4" s="71">
        <v>0.29029224871180043</v>
      </c>
      <c r="C4" s="71">
        <v>0.1381198661393368</v>
      </c>
      <c r="D4" s="71">
        <v>0.26632959527283284</v>
      </c>
      <c r="E4" s="71">
        <v>0.13831137182419515</v>
      </c>
      <c r="F4" s="71">
        <v>0.21503325586986141</v>
      </c>
      <c r="G4" s="71">
        <v>0.18957705324283838</v>
      </c>
      <c r="H4" s="71">
        <v>0.17663182049974505</v>
      </c>
      <c r="I4" s="71">
        <v>7.1385658498905713E-2</v>
      </c>
      <c r="J4" s="71">
        <v>0.19176928062216461</v>
      </c>
      <c r="K4" s="79">
        <v>0.186</v>
      </c>
    </row>
    <row r="5" spans="1:11" ht="17" customHeight="1">
      <c r="A5" s="73">
        <v>2023</v>
      </c>
      <c r="B5" s="71">
        <v>0.30143544519738796</v>
      </c>
      <c r="C5" s="71">
        <v>0.12996873604287626</v>
      </c>
      <c r="D5" s="71">
        <v>0.26124987561827628</v>
      </c>
      <c r="E5" s="71">
        <v>0.2993346735685814</v>
      </c>
      <c r="F5" s="71">
        <v>0.25471120596945773</v>
      </c>
      <c r="G5" s="71">
        <v>0.19039095413765253</v>
      </c>
      <c r="H5" s="71">
        <v>0.24218543919810079</v>
      </c>
      <c r="I5" s="71">
        <v>0.16869240296408253</v>
      </c>
      <c r="J5" s="71">
        <v>0.18815520762423418</v>
      </c>
      <c r="K5" s="79">
        <v>0.22600000000000001</v>
      </c>
    </row>
    <row r="6" spans="1:11" ht="17" customHeight="1">
      <c r="A6" s="73">
        <v>2022</v>
      </c>
      <c r="B6" s="71">
        <v>0.32773430470296416</v>
      </c>
      <c r="C6" s="71">
        <v>0.21806202796079061</v>
      </c>
      <c r="D6" s="71">
        <v>0.31426169683521671</v>
      </c>
      <c r="E6" s="71">
        <v>0.28336649897462074</v>
      </c>
      <c r="F6" s="71">
        <v>0.26553620810161965</v>
      </c>
      <c r="G6" s="71">
        <v>0.10173389551532096</v>
      </c>
      <c r="H6" s="71">
        <v>0.22947074069021964</v>
      </c>
      <c r="I6" s="71">
        <v>0.14452393622262955</v>
      </c>
      <c r="J6" s="71">
        <v>0.15955670259602248</v>
      </c>
      <c r="K6" s="79">
        <v>0.22700000000000001</v>
      </c>
    </row>
    <row r="7" spans="1:11" ht="17" customHeight="1">
      <c r="A7" s="73">
        <v>2021</v>
      </c>
      <c r="B7" s="71">
        <v>0.34267030255731112</v>
      </c>
      <c r="C7" s="71">
        <v>0.15289332593825106</v>
      </c>
      <c r="D7" s="71">
        <v>0.33670050194119561</v>
      </c>
      <c r="E7" s="71">
        <v>0.39303795619534665</v>
      </c>
      <c r="F7" s="71">
        <v>0.28908775337972326</v>
      </c>
      <c r="G7" s="71">
        <v>-3.7148889542186706E-3</v>
      </c>
      <c r="H7" s="71">
        <v>0.19752186588921286</v>
      </c>
      <c r="I7" s="71">
        <v>0.15673419387037499</v>
      </c>
      <c r="J7" s="71">
        <v>0.22072600089582675</v>
      </c>
      <c r="K7" s="79">
        <v>0.23200000000000001</v>
      </c>
    </row>
    <row r="10" spans="1:11" ht="17" customHeight="1">
      <c r="G10" s="82" t="s">
        <v>139</v>
      </c>
    </row>
    <row r="11" spans="1:11" ht="17" customHeight="1">
      <c r="G11" s="82" t="s">
        <v>133</v>
      </c>
    </row>
    <row r="12" spans="1:11" ht="17" customHeight="1">
      <c r="G12" s="82" t="s">
        <v>134</v>
      </c>
    </row>
    <row r="13" spans="1:11" ht="17" customHeight="1">
      <c r="G13" s="82" t="s">
        <v>135</v>
      </c>
    </row>
    <row r="14" spans="1:11" ht="17" customHeight="1">
      <c r="G14" s="82" t="s">
        <v>137</v>
      </c>
    </row>
    <row r="15" spans="1:11" ht="17" customHeight="1">
      <c r="G15" s="82" t="s">
        <v>138</v>
      </c>
    </row>
  </sheetData>
  <mergeCells count="2">
    <mergeCell ref="F1:J1"/>
    <mergeCell ref="C1:E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25B1-E901-40F0-9445-DCD6A07FE70E}">
  <sheetPr>
    <tabColor theme="9" tint="0.79998168889431442"/>
  </sheetPr>
  <dimension ref="B1:M306"/>
  <sheetViews>
    <sheetView topLeftCell="B1" zoomScaleNormal="100" workbookViewId="0">
      <selection activeCell="E56" sqref="E56"/>
    </sheetView>
  </sheetViews>
  <sheetFormatPr baseColWidth="10" defaultColWidth="8.6640625" defaultRowHeight="16.5" customHeight="1"/>
  <cols>
    <col min="1" max="1" width="8.6640625" style="20"/>
    <col min="2" max="2" width="4.1640625" style="90" customWidth="1"/>
    <col min="3" max="3" width="21.83203125" style="20" customWidth="1"/>
    <col min="4" max="4" width="5.83203125" style="20" customWidth="1"/>
    <col min="5" max="5" width="5.5" style="87" customWidth="1"/>
    <col min="6" max="6" width="10.5" style="87" customWidth="1"/>
    <col min="7" max="7" width="5.5" style="87" customWidth="1"/>
    <col min="8" max="8" width="10.5" style="87" customWidth="1"/>
    <col min="9" max="9" width="5.5" style="87" customWidth="1"/>
    <col min="10" max="10" width="10.5" style="87" customWidth="1"/>
    <col min="11" max="11" width="19.5" style="87" customWidth="1"/>
    <col min="12" max="13" width="46.83203125" style="20" customWidth="1"/>
    <col min="14" max="16384" width="8.6640625" style="20"/>
  </cols>
  <sheetData>
    <row r="1" spans="2:13" s="1" customFormat="1" ht="16.5" customHeight="1">
      <c r="B1" s="105" t="s">
        <v>48</v>
      </c>
      <c r="C1" s="105"/>
      <c r="D1" s="105"/>
      <c r="E1" s="105" t="s">
        <v>42</v>
      </c>
      <c r="F1" s="105"/>
      <c r="G1" s="105" t="s">
        <v>43</v>
      </c>
      <c r="H1" s="105"/>
      <c r="I1" s="105" t="s">
        <v>44</v>
      </c>
      <c r="J1" s="105"/>
      <c r="K1" s="102" t="s">
        <v>165</v>
      </c>
      <c r="M1" s="13"/>
    </row>
    <row r="2" spans="2:13" s="1" customFormat="1" ht="16.5" customHeight="1">
      <c r="B2" s="14" t="s">
        <v>53</v>
      </c>
      <c r="C2" s="14" t="s">
        <v>49</v>
      </c>
      <c r="D2" s="14" t="s">
        <v>50</v>
      </c>
      <c r="E2" s="14" t="s">
        <v>46</v>
      </c>
      <c r="F2" s="14" t="s">
        <v>47</v>
      </c>
      <c r="G2" s="14" t="s">
        <v>46</v>
      </c>
      <c r="H2" s="14" t="s">
        <v>47</v>
      </c>
      <c r="I2" s="14" t="s">
        <v>46</v>
      </c>
      <c r="J2" s="14" t="s">
        <v>47</v>
      </c>
      <c r="K2" s="103"/>
      <c r="L2" s="11"/>
      <c r="M2" s="13"/>
    </row>
    <row r="3" spans="2:13" s="1" customFormat="1" ht="16.5" customHeight="1">
      <c r="B3" s="84" t="s">
        <v>136</v>
      </c>
      <c r="C3" s="83" t="s">
        <v>141</v>
      </c>
      <c r="D3" s="83"/>
      <c r="E3" s="83"/>
      <c r="F3" s="83"/>
      <c r="G3" s="83"/>
      <c r="H3" s="83"/>
      <c r="I3" s="83"/>
      <c r="J3" s="83"/>
      <c r="K3" s="83" t="s">
        <v>167</v>
      </c>
      <c r="L3" s="11"/>
      <c r="M3" s="13"/>
    </row>
    <row r="4" spans="2:13" s="1" customFormat="1" ht="16.5" customHeight="1">
      <c r="B4" s="91">
        <v>1</v>
      </c>
      <c r="C4" s="15" t="s">
        <v>0</v>
      </c>
      <c r="D4" s="104" t="s">
        <v>51</v>
      </c>
      <c r="E4" s="22" t="s">
        <v>55</v>
      </c>
      <c r="F4" s="22" t="s">
        <v>64</v>
      </c>
      <c r="G4" s="22" t="s">
        <v>55</v>
      </c>
      <c r="H4" s="22" t="s">
        <v>54</v>
      </c>
      <c r="I4" s="22" t="s">
        <v>55</v>
      </c>
      <c r="J4" s="22" t="s">
        <v>54</v>
      </c>
      <c r="K4" s="22" t="s">
        <v>164</v>
      </c>
      <c r="L4" s="16" t="s">
        <v>21</v>
      </c>
      <c r="M4" s="13"/>
    </row>
    <row r="5" spans="2:13" s="1" customFormat="1" ht="16.5" customHeight="1">
      <c r="B5" s="91">
        <v>2</v>
      </c>
      <c r="C5" s="15" t="s">
        <v>1</v>
      </c>
      <c r="D5" s="104"/>
      <c r="E5" s="22" t="s">
        <v>55</v>
      </c>
      <c r="F5" s="22" t="s">
        <v>64</v>
      </c>
      <c r="G5" s="22" t="s">
        <v>55</v>
      </c>
      <c r="H5" s="22" t="s">
        <v>54</v>
      </c>
      <c r="I5" s="22" t="s">
        <v>55</v>
      </c>
      <c r="J5" s="22" t="s">
        <v>54</v>
      </c>
      <c r="K5" s="22" t="s">
        <v>168</v>
      </c>
      <c r="L5" s="11" t="s">
        <v>65</v>
      </c>
      <c r="M5" s="13"/>
    </row>
    <row r="6" spans="2:13" s="1" customFormat="1" ht="16.5" hidden="1" customHeight="1">
      <c r="B6" s="91">
        <v>3</v>
      </c>
      <c r="C6" s="18" t="s">
        <v>58</v>
      </c>
      <c r="D6" s="104"/>
      <c r="E6" s="23" t="s">
        <v>57</v>
      </c>
      <c r="F6" s="23"/>
      <c r="G6" s="23" t="s">
        <v>57</v>
      </c>
      <c r="H6" s="23"/>
      <c r="I6" s="23" t="s">
        <v>57</v>
      </c>
      <c r="J6" s="23"/>
      <c r="K6" s="23"/>
      <c r="L6" s="11" t="s">
        <v>66</v>
      </c>
      <c r="M6" s="13"/>
    </row>
    <row r="7" spans="2:13" s="1" customFormat="1" ht="16.5" hidden="1" customHeight="1">
      <c r="B7" s="91">
        <v>4</v>
      </c>
      <c r="C7" s="18" t="s">
        <v>60</v>
      </c>
      <c r="D7" s="104"/>
      <c r="E7" s="24" t="s">
        <v>69</v>
      </c>
      <c r="F7" s="23"/>
      <c r="G7" s="24" t="s">
        <v>69</v>
      </c>
      <c r="H7" s="23"/>
      <c r="I7" s="24" t="s">
        <v>69</v>
      </c>
      <c r="J7" s="23"/>
      <c r="K7" s="23"/>
      <c r="L7" s="16" t="s">
        <v>26</v>
      </c>
      <c r="M7" s="16" t="s">
        <v>27</v>
      </c>
    </row>
    <row r="8" spans="2:13" s="1" customFormat="1" ht="16.5" hidden="1" customHeight="1">
      <c r="B8" s="91">
        <v>5</v>
      </c>
      <c r="C8" s="18" t="s">
        <v>59</v>
      </c>
      <c r="D8" s="104"/>
      <c r="E8" s="23" t="s">
        <v>57</v>
      </c>
      <c r="F8" s="23"/>
      <c r="G8" s="23" t="s">
        <v>57</v>
      </c>
      <c r="H8" s="23"/>
      <c r="I8" s="23" t="s">
        <v>57</v>
      </c>
      <c r="J8" s="23"/>
      <c r="K8" s="23"/>
      <c r="L8" s="11" t="s">
        <v>67</v>
      </c>
      <c r="M8" s="16"/>
    </row>
    <row r="9" spans="2:13" s="1" customFormat="1" ht="16.5" hidden="1" customHeight="1">
      <c r="B9" s="91">
        <v>6</v>
      </c>
      <c r="C9" s="15" t="s">
        <v>22</v>
      </c>
      <c r="D9" s="104"/>
      <c r="E9" s="25" t="s">
        <v>55</v>
      </c>
      <c r="F9" s="25" t="s">
        <v>64</v>
      </c>
      <c r="G9" s="25" t="s">
        <v>55</v>
      </c>
      <c r="H9" s="25" t="s">
        <v>63</v>
      </c>
      <c r="I9" s="25" t="s">
        <v>57</v>
      </c>
      <c r="J9" s="25" t="s">
        <v>61</v>
      </c>
      <c r="K9" s="25"/>
      <c r="L9" s="16" t="s">
        <v>23</v>
      </c>
      <c r="M9" s="13"/>
    </row>
    <row r="10" spans="2:13" s="1" customFormat="1" ht="16.5" customHeight="1">
      <c r="B10" s="91">
        <v>7</v>
      </c>
      <c r="C10" s="15" t="s">
        <v>6</v>
      </c>
      <c r="D10" s="104"/>
      <c r="E10" s="22" t="s">
        <v>55</v>
      </c>
      <c r="F10" s="22" t="s">
        <v>64</v>
      </c>
      <c r="G10" s="22" t="s">
        <v>55</v>
      </c>
      <c r="H10" s="22" t="s">
        <v>54</v>
      </c>
      <c r="I10" s="22" t="s">
        <v>55</v>
      </c>
      <c r="J10" s="22" t="s">
        <v>54</v>
      </c>
      <c r="K10" s="22" t="s">
        <v>173</v>
      </c>
      <c r="L10" s="11" t="s">
        <v>70</v>
      </c>
      <c r="M10" s="13"/>
    </row>
    <row r="11" spans="2:13" s="1" customFormat="1" ht="16.5" hidden="1" customHeight="1">
      <c r="B11" s="92">
        <v>8</v>
      </c>
      <c r="C11" s="17" t="s">
        <v>29</v>
      </c>
      <c r="D11" s="106" t="s">
        <v>52</v>
      </c>
      <c r="E11" s="25" t="s">
        <v>55</v>
      </c>
      <c r="F11" s="25" t="s">
        <v>64</v>
      </c>
      <c r="G11" s="25" t="s">
        <v>55</v>
      </c>
      <c r="H11" s="25" t="s">
        <v>63</v>
      </c>
      <c r="I11" s="25" t="s">
        <v>57</v>
      </c>
      <c r="J11" s="25" t="s">
        <v>61</v>
      </c>
      <c r="K11" s="25"/>
      <c r="L11" s="16" t="s">
        <v>30</v>
      </c>
      <c r="M11" s="13"/>
    </row>
    <row r="12" spans="2:13" s="1" customFormat="1" ht="16.5" customHeight="1">
      <c r="B12" s="92">
        <v>9</v>
      </c>
      <c r="C12" s="17" t="s">
        <v>31</v>
      </c>
      <c r="D12" s="107"/>
      <c r="E12" s="21" t="s">
        <v>55</v>
      </c>
      <c r="F12" s="21" t="s">
        <v>64</v>
      </c>
      <c r="G12" s="21" t="s">
        <v>55</v>
      </c>
      <c r="H12" s="21" t="s">
        <v>54</v>
      </c>
      <c r="I12" s="21" t="s">
        <v>55</v>
      </c>
      <c r="J12" s="21" t="s">
        <v>54</v>
      </c>
      <c r="K12" s="21" t="s">
        <v>174</v>
      </c>
      <c r="L12" s="16" t="s">
        <v>32</v>
      </c>
      <c r="M12" s="13"/>
    </row>
    <row r="13" spans="2:13" s="1" customFormat="1" ht="16.5" hidden="1" customHeight="1">
      <c r="B13" s="92">
        <v>10</v>
      </c>
      <c r="C13" s="17" t="s">
        <v>33</v>
      </c>
      <c r="D13" s="107"/>
      <c r="E13" s="25" t="s">
        <v>55</v>
      </c>
      <c r="F13" s="25" t="s">
        <v>64</v>
      </c>
      <c r="G13" s="25" t="s">
        <v>55</v>
      </c>
      <c r="H13" s="25" t="s">
        <v>63</v>
      </c>
      <c r="I13" s="25" t="s">
        <v>56</v>
      </c>
      <c r="J13" s="25" t="s">
        <v>61</v>
      </c>
      <c r="K13" s="25"/>
      <c r="L13" s="16" t="s">
        <v>34</v>
      </c>
      <c r="M13" s="13"/>
    </row>
    <row r="14" spans="2:13" s="1" customFormat="1" ht="16.5" hidden="1" customHeight="1">
      <c r="B14" s="92">
        <v>11</v>
      </c>
      <c r="C14" s="17" t="s">
        <v>35</v>
      </c>
      <c r="D14" s="107"/>
      <c r="E14" s="25" t="s">
        <v>55</v>
      </c>
      <c r="F14" s="25" t="s">
        <v>64</v>
      </c>
      <c r="G14" s="25" t="s">
        <v>55</v>
      </c>
      <c r="H14" s="25" t="s">
        <v>63</v>
      </c>
      <c r="I14" s="25" t="s">
        <v>56</v>
      </c>
      <c r="J14" s="25" t="s">
        <v>61</v>
      </c>
      <c r="K14" s="25"/>
      <c r="L14" s="16" t="s">
        <v>36</v>
      </c>
      <c r="M14" s="13"/>
    </row>
    <row r="15" spans="2:13" s="1" customFormat="1" ht="16.5" hidden="1" customHeight="1">
      <c r="B15" s="92">
        <v>12</v>
      </c>
      <c r="C15" s="17" t="s">
        <v>37</v>
      </c>
      <c r="D15" s="107"/>
      <c r="E15" s="25" t="s">
        <v>55</v>
      </c>
      <c r="F15" s="25" t="s">
        <v>64</v>
      </c>
      <c r="G15" s="25" t="s">
        <v>55</v>
      </c>
      <c r="H15" s="25" t="s">
        <v>63</v>
      </c>
      <c r="I15" s="25" t="s">
        <v>56</v>
      </c>
      <c r="J15" s="25" t="s">
        <v>62</v>
      </c>
      <c r="K15" s="25"/>
      <c r="L15" s="16" t="s">
        <v>38</v>
      </c>
      <c r="M15" s="13"/>
    </row>
    <row r="16" spans="2:13" s="1" customFormat="1" ht="16.5" customHeight="1">
      <c r="B16" s="92">
        <v>13</v>
      </c>
      <c r="C16" s="17" t="s">
        <v>40</v>
      </c>
      <c r="D16" s="107"/>
      <c r="E16" s="21" t="s">
        <v>55</v>
      </c>
      <c r="F16" s="21" t="s">
        <v>64</v>
      </c>
      <c r="G16" s="21" t="s">
        <v>55</v>
      </c>
      <c r="H16" s="21" t="s">
        <v>54</v>
      </c>
      <c r="I16" s="21" t="s">
        <v>55</v>
      </c>
      <c r="J16" s="21" t="s">
        <v>54</v>
      </c>
      <c r="K16" s="21" t="s">
        <v>182</v>
      </c>
      <c r="L16" s="16" t="s">
        <v>41</v>
      </c>
      <c r="M16" s="13"/>
    </row>
    <row r="17" spans="2:13" s="1" customFormat="1" ht="16.5" hidden="1" customHeight="1">
      <c r="B17" s="92">
        <v>14</v>
      </c>
      <c r="C17" s="17" t="s">
        <v>45</v>
      </c>
      <c r="D17" s="107"/>
      <c r="E17" s="23" t="s">
        <v>55</v>
      </c>
      <c r="F17" s="23" t="s">
        <v>64</v>
      </c>
      <c r="G17" s="23" t="s">
        <v>55</v>
      </c>
      <c r="H17" s="23"/>
      <c r="I17" s="23" t="s">
        <v>68</v>
      </c>
      <c r="J17" s="23"/>
      <c r="K17" s="23"/>
      <c r="L17" s="13"/>
      <c r="M17" s="13"/>
    </row>
    <row r="18" spans="2:13" s="1" customFormat="1" ht="16.5" hidden="1" customHeight="1">
      <c r="B18" s="92">
        <v>15</v>
      </c>
      <c r="C18" s="17" t="s">
        <v>71</v>
      </c>
      <c r="D18" s="107"/>
      <c r="E18" s="25" t="s">
        <v>55</v>
      </c>
      <c r="F18" s="25" t="s">
        <v>64</v>
      </c>
      <c r="G18" s="25" t="s">
        <v>55</v>
      </c>
      <c r="H18" s="25" t="s">
        <v>63</v>
      </c>
      <c r="I18" s="25" t="s">
        <v>56</v>
      </c>
      <c r="J18" s="25" t="s">
        <v>61</v>
      </c>
      <c r="K18" s="25"/>
      <c r="L18" s="11" t="s">
        <v>72</v>
      </c>
      <c r="M18" s="13"/>
    </row>
    <row r="19" spans="2:13" s="1" customFormat="1" ht="16.5" hidden="1" customHeight="1">
      <c r="B19" s="92">
        <v>16</v>
      </c>
      <c r="C19" s="17" t="s">
        <v>73</v>
      </c>
      <c r="D19" s="107"/>
      <c r="E19" s="25" t="s">
        <v>55</v>
      </c>
      <c r="F19" s="25" t="s">
        <v>64</v>
      </c>
      <c r="G19" s="25" t="s">
        <v>55</v>
      </c>
      <c r="H19" s="25" t="s">
        <v>63</v>
      </c>
      <c r="I19" s="25" t="s">
        <v>56</v>
      </c>
      <c r="J19" s="25" t="s">
        <v>61</v>
      </c>
      <c r="K19" s="25"/>
      <c r="L19" s="11" t="s">
        <v>74</v>
      </c>
      <c r="M19" s="13"/>
    </row>
    <row r="20" spans="2:13" s="1" customFormat="1" ht="16.5" hidden="1" customHeight="1">
      <c r="B20" s="92">
        <v>17</v>
      </c>
      <c r="C20" s="17" t="s">
        <v>75</v>
      </c>
      <c r="D20" s="107"/>
      <c r="E20" s="23" t="s">
        <v>55</v>
      </c>
      <c r="F20" s="23" t="s">
        <v>64</v>
      </c>
      <c r="G20" s="23" t="s">
        <v>55</v>
      </c>
      <c r="H20" s="23"/>
      <c r="I20" s="23" t="s">
        <v>68</v>
      </c>
      <c r="J20" s="23"/>
      <c r="K20" s="23"/>
      <c r="L20" s="11"/>
      <c r="M20" s="13"/>
    </row>
    <row r="21" spans="2:13" s="1" customFormat="1" ht="16.5" hidden="1" customHeight="1">
      <c r="B21" s="92">
        <v>18</v>
      </c>
      <c r="C21" s="17" t="s">
        <v>76</v>
      </c>
      <c r="D21" s="107"/>
      <c r="E21" s="21" t="s">
        <v>55</v>
      </c>
      <c r="F21" s="21" t="s">
        <v>64</v>
      </c>
      <c r="G21" s="21" t="s">
        <v>55</v>
      </c>
      <c r="H21" s="21" t="s">
        <v>54</v>
      </c>
      <c r="I21" s="21" t="s">
        <v>55</v>
      </c>
      <c r="J21" s="21" t="s">
        <v>54</v>
      </c>
      <c r="K21" s="21"/>
      <c r="L21" s="11" t="s">
        <v>78</v>
      </c>
      <c r="M21" s="13"/>
    </row>
    <row r="22" spans="2:13" s="1" customFormat="1" ht="16.5" customHeight="1">
      <c r="B22" s="92">
        <v>19</v>
      </c>
      <c r="C22" s="17" t="s">
        <v>81</v>
      </c>
      <c r="D22" s="107"/>
      <c r="E22" s="21" t="s">
        <v>55</v>
      </c>
      <c r="F22" s="21" t="s">
        <v>64</v>
      </c>
      <c r="G22" s="21" t="s">
        <v>55</v>
      </c>
      <c r="H22" s="21" t="s">
        <v>54</v>
      </c>
      <c r="I22" s="21" t="s">
        <v>55</v>
      </c>
      <c r="J22" s="21" t="s">
        <v>54</v>
      </c>
      <c r="K22" s="21" t="s">
        <v>186</v>
      </c>
      <c r="L22" s="11" t="s">
        <v>82</v>
      </c>
      <c r="M22" s="13"/>
    </row>
    <row r="23" spans="2:13" s="1" customFormat="1" ht="16.5" hidden="1" customHeight="1">
      <c r="B23" s="92">
        <v>20</v>
      </c>
      <c r="C23" s="17" t="s">
        <v>92</v>
      </c>
      <c r="D23" s="107"/>
      <c r="E23" s="25" t="s">
        <v>55</v>
      </c>
      <c r="F23" s="25" t="s">
        <v>64</v>
      </c>
      <c r="G23" s="25" t="s">
        <v>55</v>
      </c>
      <c r="H23" s="25" t="s">
        <v>63</v>
      </c>
      <c r="I23" s="25" t="s">
        <v>56</v>
      </c>
      <c r="J23" s="25" t="s">
        <v>61</v>
      </c>
      <c r="K23" s="25"/>
      <c r="L23" s="11"/>
      <c r="M23" s="13"/>
    </row>
    <row r="24" spans="2:13" s="1" customFormat="1" ht="16.5" hidden="1" customHeight="1">
      <c r="B24" s="92">
        <v>21</v>
      </c>
      <c r="C24" s="17" t="s">
        <v>91</v>
      </c>
      <c r="D24" s="107"/>
      <c r="E24" s="23" t="s">
        <v>55</v>
      </c>
      <c r="F24" s="23" t="s">
        <v>64</v>
      </c>
      <c r="G24" s="23"/>
      <c r="H24" s="23"/>
      <c r="I24" s="23"/>
      <c r="J24" s="23"/>
      <c r="K24" s="23"/>
      <c r="L24" s="11"/>
      <c r="M24" s="13"/>
    </row>
    <row r="25" spans="2:13" s="1" customFormat="1" ht="16.5" hidden="1" customHeight="1">
      <c r="B25" s="92">
        <v>22</v>
      </c>
      <c r="C25" s="17" t="s">
        <v>4</v>
      </c>
      <c r="D25" s="107"/>
      <c r="E25" s="23" t="s">
        <v>55</v>
      </c>
      <c r="F25" s="23" t="s">
        <v>64</v>
      </c>
      <c r="G25" s="23"/>
      <c r="H25" s="23"/>
      <c r="I25" s="23"/>
      <c r="J25" s="23"/>
      <c r="K25" s="23"/>
      <c r="L25" s="11"/>
      <c r="M25" s="13"/>
    </row>
    <row r="26" spans="2:13" s="1" customFormat="1" ht="16.5" hidden="1" customHeight="1">
      <c r="B26" s="92">
        <v>23</v>
      </c>
      <c r="C26" s="17" t="s">
        <v>90</v>
      </c>
      <c r="D26" s="107"/>
      <c r="E26" s="25" t="s">
        <v>55</v>
      </c>
      <c r="F26" s="25" t="s">
        <v>64</v>
      </c>
      <c r="G26" s="25" t="s">
        <v>55</v>
      </c>
      <c r="H26" s="25" t="s">
        <v>63</v>
      </c>
      <c r="I26" s="25" t="s">
        <v>56</v>
      </c>
      <c r="J26" s="25" t="s">
        <v>61</v>
      </c>
      <c r="K26" s="25"/>
      <c r="L26" s="11"/>
      <c r="M26" s="13"/>
    </row>
    <row r="27" spans="2:13" s="1" customFormat="1" ht="16.5" customHeight="1">
      <c r="B27" s="92">
        <v>24</v>
      </c>
      <c r="C27" s="17" t="s">
        <v>84</v>
      </c>
      <c r="D27" s="107"/>
      <c r="E27" s="26" t="s">
        <v>55</v>
      </c>
      <c r="F27" s="26" t="s">
        <v>64</v>
      </c>
      <c r="G27" s="21" t="s">
        <v>55</v>
      </c>
      <c r="H27" s="21" t="s">
        <v>54</v>
      </c>
      <c r="I27" s="21" t="s">
        <v>55</v>
      </c>
      <c r="J27" s="21" t="s">
        <v>54</v>
      </c>
      <c r="K27" s="21" t="s">
        <v>191</v>
      </c>
      <c r="L27" s="11" t="s">
        <v>85</v>
      </c>
      <c r="M27" s="13"/>
    </row>
    <row r="28" spans="2:13" s="1" customFormat="1" ht="16.5" hidden="1" customHeight="1">
      <c r="B28" s="92">
        <v>25</v>
      </c>
      <c r="C28" s="17" t="s">
        <v>89</v>
      </c>
      <c r="D28" s="107"/>
      <c r="E28" s="23" t="s">
        <v>55</v>
      </c>
      <c r="F28" s="23" t="s">
        <v>64</v>
      </c>
      <c r="G28" s="23"/>
      <c r="H28" s="23"/>
      <c r="I28" s="23"/>
      <c r="J28" s="23"/>
      <c r="K28" s="23"/>
      <c r="L28" s="11"/>
      <c r="M28" s="13"/>
    </row>
    <row r="29" spans="2:13" s="1" customFormat="1" ht="16.5" hidden="1" customHeight="1">
      <c r="B29" s="92">
        <v>26</v>
      </c>
      <c r="C29" s="17" t="s">
        <v>88</v>
      </c>
      <c r="D29" s="107"/>
      <c r="E29" s="23" t="s">
        <v>55</v>
      </c>
      <c r="F29" s="23" t="s">
        <v>64</v>
      </c>
      <c r="G29" s="23"/>
      <c r="H29" s="23"/>
      <c r="I29" s="23"/>
      <c r="J29" s="23"/>
      <c r="K29" s="23"/>
      <c r="L29" s="11"/>
      <c r="M29" s="13"/>
    </row>
    <row r="30" spans="2:13" s="1" customFormat="1" ht="16.5" customHeight="1">
      <c r="B30" s="92">
        <v>27</v>
      </c>
      <c r="C30" s="17" t="s">
        <v>86</v>
      </c>
      <c r="D30" s="108"/>
      <c r="E30" s="26" t="s">
        <v>55</v>
      </c>
      <c r="F30" s="26" t="s">
        <v>64</v>
      </c>
      <c r="G30" s="21" t="s">
        <v>55</v>
      </c>
      <c r="H30" s="21" t="s">
        <v>54</v>
      </c>
      <c r="I30" s="21" t="s">
        <v>55</v>
      </c>
      <c r="J30" s="21" t="s">
        <v>54</v>
      </c>
      <c r="K30" s="21" t="s">
        <v>195</v>
      </c>
      <c r="L30" s="11" t="s">
        <v>87</v>
      </c>
      <c r="M30" s="13"/>
    </row>
    <row r="31" spans="2:13" ht="16.5" customHeight="1">
      <c r="C31" s="20" t="s">
        <v>196</v>
      </c>
    </row>
    <row r="33" spans="2:8" ht="16.5" customHeight="1">
      <c r="B33" s="93" t="s">
        <v>147</v>
      </c>
      <c r="C33" s="88" t="s">
        <v>140</v>
      </c>
      <c r="D33" s="86" t="s">
        <v>145</v>
      </c>
    </row>
    <row r="34" spans="2:8" ht="16.5" customHeight="1">
      <c r="D34" s="85" t="s">
        <v>142</v>
      </c>
      <c r="H34" s="89" t="s">
        <v>146</v>
      </c>
    </row>
    <row r="35" spans="2:8" ht="16.5" customHeight="1">
      <c r="D35" s="85" t="s">
        <v>143</v>
      </c>
    </row>
    <row r="36" spans="2:8" ht="16.5" customHeight="1">
      <c r="D36" s="85" t="s">
        <v>144</v>
      </c>
    </row>
    <row r="52" spans="2:5" ht="16.5" customHeight="1">
      <c r="B52" s="93" t="s">
        <v>148</v>
      </c>
      <c r="C52" s="88" t="s">
        <v>149</v>
      </c>
      <c r="D52" s="20" t="s">
        <v>110</v>
      </c>
      <c r="E52" s="86" t="s">
        <v>151</v>
      </c>
    </row>
    <row r="53" spans="2:5" ht="16.5" customHeight="1">
      <c r="C53" s="20" t="s">
        <v>150</v>
      </c>
      <c r="D53" s="20" t="s">
        <v>112</v>
      </c>
      <c r="E53" s="86" t="s">
        <v>201</v>
      </c>
    </row>
    <row r="54" spans="2:5" ht="16.5" customHeight="1">
      <c r="D54" s="20" t="s">
        <v>10</v>
      </c>
      <c r="E54" s="86" t="s">
        <v>152</v>
      </c>
    </row>
    <row r="55" spans="2:5" ht="16.5" customHeight="1">
      <c r="D55" s="20" t="s">
        <v>113</v>
      </c>
      <c r="E55" s="86" t="s">
        <v>153</v>
      </c>
    </row>
    <row r="56" spans="2:5" ht="16.5" customHeight="1">
      <c r="D56" s="20" t="s">
        <v>111</v>
      </c>
      <c r="E56" s="86" t="s">
        <v>154</v>
      </c>
    </row>
    <row r="57" spans="2:5" ht="16.5" customHeight="1">
      <c r="D57" s="85" t="s">
        <v>155</v>
      </c>
    </row>
    <row r="74" spans="2:4" ht="16.5" customHeight="1">
      <c r="B74" s="90" t="s">
        <v>156</v>
      </c>
      <c r="C74" s="88" t="s">
        <v>157</v>
      </c>
      <c r="D74" s="85" t="s">
        <v>158</v>
      </c>
    </row>
    <row r="93" spans="2:4" ht="16.5" customHeight="1">
      <c r="B93" s="90" t="s">
        <v>171</v>
      </c>
      <c r="C93" s="88" t="s">
        <v>159</v>
      </c>
      <c r="D93" s="94" t="s">
        <v>161</v>
      </c>
    </row>
    <row r="94" spans="2:4" ht="16.5" customHeight="1">
      <c r="D94" s="85" t="s">
        <v>160</v>
      </c>
    </row>
    <row r="105" spans="4:4" ht="16.5" customHeight="1">
      <c r="D105" s="85" t="s">
        <v>162</v>
      </c>
    </row>
    <row r="114" spans="4:4" ht="16.5" customHeight="1">
      <c r="D114" s="85" t="s">
        <v>163</v>
      </c>
    </row>
    <row r="130" spans="2:4" ht="16.5" customHeight="1">
      <c r="B130" s="90" t="s">
        <v>179</v>
      </c>
      <c r="C130" s="88" t="s">
        <v>166</v>
      </c>
      <c r="D130" s="86" t="s">
        <v>65</v>
      </c>
    </row>
    <row r="131" spans="2:4" ht="16.5" customHeight="1">
      <c r="D131" s="85" t="s">
        <v>160</v>
      </c>
    </row>
    <row r="141" spans="2:4" ht="16.5" customHeight="1">
      <c r="D141" s="85" t="s">
        <v>169</v>
      </c>
    </row>
    <row r="153" spans="2:4" ht="16.5" customHeight="1">
      <c r="D153" s="95" t="s">
        <v>170</v>
      </c>
    </row>
    <row r="155" spans="2:4" ht="16.5" customHeight="1">
      <c r="B155" s="90" t="s">
        <v>180</v>
      </c>
      <c r="C155" s="88" t="s">
        <v>172</v>
      </c>
      <c r="D155" s="94" t="s">
        <v>32</v>
      </c>
    </row>
    <row r="156" spans="2:4" ht="16.5" customHeight="1">
      <c r="D156" s="85" t="s">
        <v>175</v>
      </c>
    </row>
    <row r="178" spans="4:4" ht="16.5" customHeight="1">
      <c r="D178" s="85" t="s">
        <v>176</v>
      </c>
    </row>
    <row r="189" spans="4:4" ht="16.5" customHeight="1">
      <c r="D189" s="85" t="s">
        <v>177</v>
      </c>
    </row>
    <row r="204" spans="2:4" ht="16.5" customHeight="1">
      <c r="B204" s="90" t="s">
        <v>181</v>
      </c>
      <c r="C204" s="88" t="s">
        <v>178</v>
      </c>
      <c r="D204" s="94" t="s">
        <v>41</v>
      </c>
    </row>
    <row r="205" spans="2:4" ht="16.5" customHeight="1">
      <c r="D205" s="85" t="s">
        <v>160</v>
      </c>
    </row>
    <row r="214" spans="4:4" ht="16.5" customHeight="1">
      <c r="D214" s="85" t="s">
        <v>192</v>
      </c>
    </row>
    <row r="221" spans="4:4" ht="16.5" customHeight="1">
      <c r="D221" s="85" t="s">
        <v>183</v>
      </c>
    </row>
    <row r="230" spans="2:4" ht="16.5" customHeight="1">
      <c r="B230" s="90" t="s">
        <v>184</v>
      </c>
      <c r="C230" s="88" t="s">
        <v>185</v>
      </c>
      <c r="D230" s="86" t="s">
        <v>82</v>
      </c>
    </row>
    <row r="231" spans="2:4" ht="16.5" customHeight="1">
      <c r="D231" s="85" t="s">
        <v>160</v>
      </c>
    </row>
    <row r="245" spans="4:4" ht="16.5" customHeight="1">
      <c r="D245" s="85" t="s">
        <v>188</v>
      </c>
    </row>
    <row r="255" spans="4:4" ht="16.5" customHeight="1">
      <c r="D255" s="85" t="s">
        <v>187</v>
      </c>
    </row>
    <row r="262" spans="2:4" ht="16.5" customHeight="1">
      <c r="B262" s="90" t="s">
        <v>189</v>
      </c>
      <c r="C262" s="88" t="s">
        <v>190</v>
      </c>
      <c r="D262" s="86" t="s">
        <v>85</v>
      </c>
    </row>
    <row r="263" spans="2:4" ht="16.5" customHeight="1">
      <c r="D263" s="85" t="s">
        <v>160</v>
      </c>
    </row>
    <row r="277" spans="2:4" ht="16.5" customHeight="1">
      <c r="D277" s="85" t="s">
        <v>193</v>
      </c>
    </row>
    <row r="282" spans="2:4" ht="16.5" customHeight="1">
      <c r="B282" s="90" t="s">
        <v>199</v>
      </c>
      <c r="C282" s="88" t="s">
        <v>194</v>
      </c>
      <c r="D282" s="86" t="s">
        <v>87</v>
      </c>
    </row>
    <row r="283" spans="2:4" ht="16.5" customHeight="1">
      <c r="D283" s="85" t="s">
        <v>160</v>
      </c>
    </row>
    <row r="297" spans="4:4" ht="16.5" customHeight="1">
      <c r="D297" s="85" t="s">
        <v>197</v>
      </c>
    </row>
    <row r="306" spans="4:4" ht="16.5" customHeight="1">
      <c r="D306" s="85" t="s">
        <v>198</v>
      </c>
    </row>
  </sheetData>
  <mergeCells count="7">
    <mergeCell ref="K1:K2"/>
    <mergeCell ref="D4:D10"/>
    <mergeCell ref="B1:D1"/>
    <mergeCell ref="D11:D30"/>
    <mergeCell ref="I1:J1"/>
    <mergeCell ref="G1:H1"/>
    <mergeCell ref="E1:F1"/>
  </mergeCells>
  <phoneticPr fontId="1" type="noConversion"/>
  <hyperlinks>
    <hyperlink ref="L4" r:id="rId1" display="https://www.lonza.com/investor-relations/reporting-center" xr:uid="{098CF85B-1E95-48BB-AFC1-2E5ED79771BD}"/>
    <hyperlink ref="L9" r:id="rId2" display="https://ir.thermofisher.com/investors/financials/annual-reports/" xr:uid="{CF17BA90-00EB-4EDF-A033-694874489378}"/>
    <hyperlink ref="L7" r:id="rId3" display="https://ir.fujifilm.com/en/investors/ir-materials/integrated-report.html" xr:uid="{F3F7AED1-D9DB-4A43-94D4-11FDCE980103}"/>
    <hyperlink ref="M7" r:id="rId4" display="https://fujifilmbiotechnologies.fujifilm.com/about/sustainability/" xr:uid="{0E0AD7D2-E3C4-4743-9B75-A4F101F8BD18}"/>
    <hyperlink ref="L11" r:id="rId5" location="2024" display="https://www.jnj.com/corporate-reports - 2024" xr:uid="{55296D0B-0FC3-4F56-9E65-15FA8789EC8E}"/>
    <hyperlink ref="L12" r:id="rId6" location="f9f93cce-b524-41c1-accf-54ba45cddf1a" display="https://www.roche.com/investors/reports - f9f93cce-b524-41c1-accf-54ba45cddf1a" xr:uid="{0B240663-B5D1-4C4D-BB24-5CFE3391F830}"/>
    <hyperlink ref="L13" r:id="rId7" display="https://www.merck.com/investor-relations/financial-information/" xr:uid="{7C5065DD-542B-4C88-B6BE-5E6320BF3459}"/>
    <hyperlink ref="L14" r:id="rId8" display="https://investors.pfizer.com/Investors/Financials/Annual-Reports/" xr:uid="{137C4FCA-BC4B-41CB-9FA1-B7FEAADB3C8E}"/>
    <hyperlink ref="L15" r:id="rId9" display="https://investors.abbvie.com/annual-report-proxy" xr:uid="{B21D4ECA-486E-46DC-9E8E-0DC763A4BF07}"/>
    <hyperlink ref="L16" r:id="rId10" display="https://www.astrazeneca.com/investor-relations/annual-reports.html" xr:uid="{8B09ED24-5FDC-417B-BA48-FBCB69C8EC25}"/>
    <hyperlink ref="L5" r:id="rId11" display="https://www.wuxibiologics.com/financial-reports/" xr:uid="{9C10668A-5D45-41F7-8271-B94BB0538944}"/>
    <hyperlink ref="L6" r:id="rId12" display="https://www.catalent.com/about-us/corporate-responsibility/" xr:uid="{FEBCEDA5-717F-4C8F-89BF-B1E592CD0595}"/>
    <hyperlink ref="L8" r:id="rId13" display="https://www.boehringer-ingelheim.com/annualreport/2024/facts-and-figures/" xr:uid="{0F2D55CC-7CFC-4052-9760-08CFBAA73543}"/>
    <hyperlink ref="L10" r:id="rId14" display="https://dart.fss.or.kr/dsab007/main.do" xr:uid="{8BBAB7AF-4F8B-4425-B46A-05D7D2CAFD90}"/>
    <hyperlink ref="L18" r:id="rId15" display="https://www.bms.com/investors/financial-reporting/annual-reports.html" xr:uid="{E8725CED-CF7C-43DC-A428-133E28AE1325}"/>
    <hyperlink ref="L19" r:id="rId16" display="https://investor.lilly.com/financial-information/annual-reports" xr:uid="{8ED7D8E0-3B21-4157-AA7E-9FCD946545FF}"/>
    <hyperlink ref="L21" r:id="rId17" location="previousresults" display="https://www.novonordisk.com/investors/financial-results.html - previousresults" xr:uid="{3D5F517C-17E7-49E6-BD9A-D5C41F428CFC}"/>
    <hyperlink ref="L22" r:id="rId18" display="https://www.gsk.com/en-gb/investors/financial-reports/corporate-reports-archive/" xr:uid="{6EB1C781-553A-4824-8BD4-C31486D17088}"/>
    <hyperlink ref="L27" r:id="rId19" display="https://www.bayer.com/en/investors/integrated-annual-reports" xr:uid="{92AEC9FC-532F-4697-8641-439F607A64E6}"/>
    <hyperlink ref="L30" r:id="rId20" display="https://www.csl.com/sustainability/data-and-reporting-centre/annual-publications" xr:uid="{2690EE9F-0899-4F5E-B46F-81BBCD366506}"/>
    <hyperlink ref="D33" r:id="rId21" display="https://finance.yahoo.com/" xr:uid="{580728E7-FA10-43AD-A10A-75CE52CE5848}"/>
    <hyperlink ref="E52" r:id="rId22" location="history-table" display="https://www.exchange-rates.org/exchange-rate-history/usd-krw - history-table" xr:uid="{EF157FB6-4BEB-4404-9905-76B124C1487A}"/>
    <hyperlink ref="E53" r:id="rId23" location="history-table" display="https://www.exchange-rates.org/exchange-rate-history/usd-gbp - history-table" xr:uid="{1C8CD038-EB93-43AE-B476-141CDF4BD7EE}"/>
    <hyperlink ref="E54" r:id="rId24" location="history-table" display="https://www.exchange-rates.org/exchange-rate-history/usd-chf - history-table" xr:uid="{FCAF0E66-CFD3-4A16-B2A4-CC4E83FBB9BC}"/>
    <hyperlink ref="E55" r:id="rId25" location="history-table" display="https://www.exchange-rates.org/exchange-rate-history/usd-eur - history-table" xr:uid="{917033AA-08F6-4090-9032-D8BE9EFA1B51}"/>
    <hyperlink ref="E56" r:id="rId26" location="history-table" display="https://www.exchange-rates.org/exchange-rate-history/usd-cny - history-table" xr:uid="{9B8BC0D8-4725-46E2-940C-8A69EBD8FD51}"/>
    <hyperlink ref="D93" r:id="rId27" display="https://www.lonza.com/investor-relations/reporting-center" xr:uid="{96967791-759F-4044-97B5-2F1F9D33FA6B}"/>
    <hyperlink ref="D130" r:id="rId28" display="https://www.wuxibiologics.com/financial-reports/" xr:uid="{1BE47F47-BF0C-4AD8-9F94-ECF8FFA9C0E1}"/>
    <hyperlink ref="D155" r:id="rId29" location="f9f93cce-b524-41c1-accf-54ba45cddf1a" display="https://www.roche.com/investors/reports - f9f93cce-b524-41c1-accf-54ba45cddf1a" xr:uid="{3AD7B853-181A-43B6-9C19-4850F223ED9F}"/>
    <hyperlink ref="D204" r:id="rId30" display="https://www.astrazeneca.com/investor-relations/annual-reports.html" xr:uid="{46A54AD4-E725-49FA-A34B-E2FA389F8C52}"/>
    <hyperlink ref="D230" r:id="rId31" display="https://www.gsk.com/en-gb/investors/financial-reports/corporate-reports-archive/" xr:uid="{C7605152-A1EF-4475-8B0A-C0FEB2F522B7}"/>
    <hyperlink ref="D262" r:id="rId32" display="https://www.bayer.com/en/investors/integrated-annual-reports" xr:uid="{9AA97B6A-D320-4C8F-B8A0-06B6D7392FC7}"/>
    <hyperlink ref="D282" r:id="rId33" display="https://www.csl.com/sustainability/data-and-reporting-centre/annual-publications" xr:uid="{1B0BCD1E-0273-4B27-B0F6-C97514F6C011}"/>
  </hyperlinks>
  <pageMargins left="0.7" right="0.7" top="0.75" bottom="0.75" header="0.3" footer="0.3"/>
  <pageSetup paperSize="9" orientation="portrait" r:id="rId34"/>
  <drawing r:id="rId3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8E9A5-73C1-4B31-B408-C754BDF90599}">
  <sheetPr>
    <tabColor theme="3" tint="0.89999084444715716"/>
  </sheetPr>
  <dimension ref="A1:BB43"/>
  <sheetViews>
    <sheetView zoomScale="85" zoomScaleNormal="85" workbookViewId="0">
      <pane xSplit="2" ySplit="3" topLeftCell="AP4" activePane="bottomRight" state="frozen"/>
      <selection pane="topRight" activeCell="C1" sqref="C1"/>
      <selection pane="bottomLeft" activeCell="A4" sqref="A4"/>
      <selection pane="bottomRight" activeCell="AZ34" sqref="AZ34"/>
    </sheetView>
  </sheetViews>
  <sheetFormatPr baseColWidth="10" defaultColWidth="8.6640625" defaultRowHeight="20" customHeight="1"/>
  <cols>
    <col min="1" max="1" width="5" style="1" customWidth="1"/>
    <col min="2" max="2" width="22.5" style="1" customWidth="1"/>
    <col min="3" max="5" width="13" style="2" customWidth="1"/>
    <col min="6" max="9" width="13" style="2" hidden="1" customWidth="1"/>
    <col min="10" max="10" width="13" style="2" customWidth="1"/>
    <col min="11" max="11" width="13" style="2" hidden="1" customWidth="1"/>
    <col min="12" max="12" width="13" style="2" customWidth="1"/>
    <col min="13" max="15" width="13" style="2" hidden="1" customWidth="1"/>
    <col min="16" max="16" width="13" style="2" customWidth="1"/>
    <col min="17" max="21" width="13" style="2" hidden="1" customWidth="1"/>
    <col min="22" max="24" width="13" style="2" customWidth="1"/>
    <col min="25" max="25" width="12" style="45" hidden="1" customWidth="1"/>
    <col min="26" max="26" width="3.5" style="2" customWidth="1"/>
    <col min="27" max="27" width="9.1640625" style="1" customWidth="1"/>
    <col min="28" max="28" width="9.1640625" style="2" customWidth="1"/>
    <col min="29" max="29" width="9.1640625" style="49" customWidth="1"/>
    <col min="30" max="32" width="9.1640625" style="2" customWidth="1"/>
    <col min="33" max="33" width="3.5" style="2" customWidth="1"/>
    <col min="34" max="42" width="12.33203125" style="2" customWidth="1"/>
    <col min="43" max="43" width="8.6640625" style="2"/>
    <col min="44" max="52" width="12.33203125" style="2" customWidth="1"/>
    <col min="53" max="53" width="2.1640625" style="2" customWidth="1"/>
    <col min="54" max="16384" width="8.6640625" style="2"/>
  </cols>
  <sheetData>
    <row r="1" spans="2:52" ht="20" customHeight="1">
      <c r="B1" s="98" t="s">
        <v>200</v>
      </c>
    </row>
    <row r="2" spans="2:52" ht="20" customHeight="1">
      <c r="B2" s="4" t="s">
        <v>16</v>
      </c>
      <c r="C2" s="39" t="s">
        <v>14</v>
      </c>
      <c r="D2" s="6" t="s">
        <v>20</v>
      </c>
      <c r="E2" s="6" t="s">
        <v>15</v>
      </c>
      <c r="F2" s="6" t="s">
        <v>17</v>
      </c>
      <c r="G2" s="6" t="s">
        <v>11</v>
      </c>
      <c r="H2" s="6" t="s">
        <v>12</v>
      </c>
      <c r="I2" s="6" t="s">
        <v>13</v>
      </c>
      <c r="J2" s="6" t="s">
        <v>14</v>
      </c>
      <c r="K2" s="6" t="s">
        <v>13</v>
      </c>
      <c r="L2" s="6" t="s">
        <v>20</v>
      </c>
      <c r="M2" s="6" t="s">
        <v>13</v>
      </c>
      <c r="N2" s="6" t="s">
        <v>13</v>
      </c>
      <c r="O2" s="6" t="s">
        <v>13</v>
      </c>
      <c r="P2" s="6" t="s">
        <v>13</v>
      </c>
      <c r="Q2" s="6"/>
      <c r="R2" s="6" t="s">
        <v>13</v>
      </c>
      <c r="S2" s="6" t="s">
        <v>13</v>
      </c>
      <c r="T2" s="6" t="s">
        <v>13</v>
      </c>
      <c r="U2" s="6" t="s">
        <v>79</v>
      </c>
      <c r="V2" s="6" t="s">
        <v>80</v>
      </c>
      <c r="W2" s="6" t="s">
        <v>83</v>
      </c>
      <c r="X2" s="6" t="s">
        <v>13</v>
      </c>
      <c r="AA2" s="110" t="s">
        <v>115</v>
      </c>
      <c r="AB2" s="110"/>
      <c r="AC2" s="110"/>
      <c r="AD2" s="110"/>
      <c r="AE2" s="110"/>
      <c r="AF2" s="110"/>
      <c r="AH2" s="109" t="s">
        <v>13</v>
      </c>
      <c r="AI2" s="109"/>
      <c r="AJ2" s="109"/>
      <c r="AK2" s="109"/>
      <c r="AL2" s="109"/>
      <c r="AM2" s="109"/>
      <c r="AN2" s="109"/>
      <c r="AO2" s="109"/>
      <c r="AP2" s="109"/>
      <c r="AR2" s="111" t="s">
        <v>117</v>
      </c>
      <c r="AS2" s="111"/>
      <c r="AT2" s="111"/>
      <c r="AU2" s="111"/>
      <c r="AV2" s="111"/>
      <c r="AW2" s="111"/>
      <c r="AX2" s="111"/>
      <c r="AY2" s="111"/>
      <c r="AZ2" s="111"/>
    </row>
    <row r="3" spans="2:52" ht="20" customHeight="1">
      <c r="C3" s="38" t="s">
        <v>96</v>
      </c>
      <c r="D3" s="7" t="s">
        <v>0</v>
      </c>
      <c r="E3" s="7" t="s">
        <v>1</v>
      </c>
      <c r="F3" s="8" t="s">
        <v>2</v>
      </c>
      <c r="G3" s="9" t="s">
        <v>3</v>
      </c>
      <c r="H3" s="7" t="s">
        <v>4</v>
      </c>
      <c r="I3" s="8" t="s">
        <v>5</v>
      </c>
      <c r="J3" s="7" t="s">
        <v>6</v>
      </c>
      <c r="K3" s="10" t="s">
        <v>28</v>
      </c>
      <c r="L3" s="10" t="s">
        <v>31</v>
      </c>
      <c r="M3" s="10" t="s">
        <v>33</v>
      </c>
      <c r="N3" s="10" t="s">
        <v>35</v>
      </c>
      <c r="O3" s="10" t="s">
        <v>37</v>
      </c>
      <c r="P3" s="10" t="s">
        <v>39</v>
      </c>
      <c r="Q3" s="10" t="s">
        <v>45</v>
      </c>
      <c r="R3" s="10" t="s">
        <v>71</v>
      </c>
      <c r="S3" s="10" t="s">
        <v>73</v>
      </c>
      <c r="T3" s="10" t="s">
        <v>75</v>
      </c>
      <c r="U3" s="10" t="s">
        <v>76</v>
      </c>
      <c r="V3" s="10" t="s">
        <v>81</v>
      </c>
      <c r="W3" s="10" t="s">
        <v>84</v>
      </c>
      <c r="X3" s="10" t="s">
        <v>86</v>
      </c>
      <c r="AH3" s="52" t="s">
        <v>96</v>
      </c>
      <c r="AI3" s="53" t="s">
        <v>0</v>
      </c>
      <c r="AJ3" s="53" t="s">
        <v>1</v>
      </c>
      <c r="AK3" s="53" t="s">
        <v>6</v>
      </c>
      <c r="AL3" s="54" t="s">
        <v>31</v>
      </c>
      <c r="AM3" s="54" t="s">
        <v>39</v>
      </c>
      <c r="AN3" s="54" t="s">
        <v>81</v>
      </c>
      <c r="AO3" s="54" t="s">
        <v>84</v>
      </c>
      <c r="AP3" s="54" t="s">
        <v>86</v>
      </c>
      <c r="AR3" s="52" t="s">
        <v>96</v>
      </c>
      <c r="AS3" s="53" t="s">
        <v>0</v>
      </c>
      <c r="AT3" s="53" t="s">
        <v>1</v>
      </c>
      <c r="AU3" s="53" t="s">
        <v>6</v>
      </c>
      <c r="AV3" s="54" t="s">
        <v>31</v>
      </c>
      <c r="AW3" s="54" t="s">
        <v>39</v>
      </c>
      <c r="AX3" s="54" t="s">
        <v>81</v>
      </c>
      <c r="AY3" s="54" t="s">
        <v>84</v>
      </c>
      <c r="AZ3" s="54" t="s">
        <v>86</v>
      </c>
    </row>
    <row r="4" spans="2:52" ht="20" customHeight="1">
      <c r="B4" s="5" t="s">
        <v>7</v>
      </c>
      <c r="C4" s="40"/>
      <c r="G4" s="2" t="s">
        <v>25</v>
      </c>
      <c r="X4" s="44" t="s">
        <v>97</v>
      </c>
      <c r="AA4" s="47"/>
      <c r="AB4" s="48" t="s">
        <v>110</v>
      </c>
      <c r="AC4" s="50" t="s">
        <v>10</v>
      </c>
      <c r="AD4" s="48" t="s">
        <v>111</v>
      </c>
      <c r="AE4" s="48" t="s">
        <v>112</v>
      </c>
      <c r="AF4" s="48" t="s">
        <v>113</v>
      </c>
      <c r="AP4" s="55" t="s">
        <v>97</v>
      </c>
      <c r="AR4" s="27"/>
      <c r="AS4" s="27"/>
      <c r="AT4" s="27"/>
      <c r="AU4" s="27"/>
      <c r="AV4" s="27"/>
      <c r="AW4" s="27"/>
      <c r="AX4" s="27"/>
      <c r="AY4" s="27"/>
      <c r="AZ4" s="55" t="s">
        <v>97</v>
      </c>
    </row>
    <row r="5" spans="2:52" ht="20" customHeight="1">
      <c r="B5" s="5">
        <v>2024</v>
      </c>
      <c r="C5" s="40">
        <v>4547322176.4200001</v>
      </c>
      <c r="D5" s="2">
        <v>6574000</v>
      </c>
      <c r="E5" s="2">
        <v>18675371</v>
      </c>
      <c r="F5" s="2">
        <v>4381</v>
      </c>
      <c r="G5" s="6"/>
      <c r="H5" s="2">
        <v>26796</v>
      </c>
      <c r="I5" s="2">
        <v>42879000</v>
      </c>
      <c r="J5" s="2">
        <v>3557303554.3699999</v>
      </c>
      <c r="K5" s="2">
        <v>88821000</v>
      </c>
      <c r="L5" s="2">
        <v>62395000</v>
      </c>
      <c r="M5" s="2">
        <v>64168000</v>
      </c>
      <c r="N5" s="2">
        <v>63627000</v>
      </c>
      <c r="O5" s="2">
        <v>56334000</v>
      </c>
      <c r="P5" s="2">
        <v>54073000</v>
      </c>
      <c r="Q5" s="2">
        <v>51722000</v>
      </c>
      <c r="R5" s="2">
        <v>48300000</v>
      </c>
      <c r="S5" s="2">
        <v>45042700</v>
      </c>
      <c r="U5" s="2">
        <v>290403000</v>
      </c>
      <c r="V5" s="2">
        <v>31376000</v>
      </c>
      <c r="W5" s="2">
        <v>46606000</v>
      </c>
      <c r="X5" s="2">
        <v>15430000</v>
      </c>
      <c r="Y5" s="45" t="s">
        <v>98</v>
      </c>
      <c r="AA5" s="47" t="s">
        <v>116</v>
      </c>
      <c r="AB5" s="58">
        <v>1350.18</v>
      </c>
      <c r="AC5" s="57">
        <v>0.79279999999999995</v>
      </c>
      <c r="AD5" s="57">
        <v>7.1641000000000004</v>
      </c>
      <c r="AE5" s="57">
        <v>0.72809999999999997</v>
      </c>
      <c r="AF5" s="57">
        <v>0.84819999999999995</v>
      </c>
      <c r="AH5" s="2">
        <f>C5/$AB$6</f>
        <v>3075985.8600041941</v>
      </c>
      <c r="AI5" s="2">
        <f>D5/$AC$6</f>
        <v>7242480.9959237641</v>
      </c>
      <c r="AJ5" s="2">
        <f>E5/$AD$6</f>
        <v>2559006.1524548158</v>
      </c>
      <c r="AK5" s="2">
        <f>J5/$AB$6</f>
        <v>2406298.6981052947</v>
      </c>
      <c r="AL5" s="2">
        <f>L5/$AC$6</f>
        <v>68739671.697697476</v>
      </c>
      <c r="AM5" s="2">
        <f>P5</f>
        <v>54073000</v>
      </c>
      <c r="AN5" s="2">
        <f>V5/$AE$6</f>
        <v>39269086.357947432</v>
      </c>
      <c r="AO5" s="2">
        <f>W5/$AF$6</f>
        <v>48236389.981370322</v>
      </c>
      <c r="AP5" s="2">
        <f>X5</f>
        <v>15430000</v>
      </c>
      <c r="AR5" s="27">
        <f t="shared" ref="AR5:AZ8" si="0">AH5/1000</f>
        <v>3075.9858600041939</v>
      </c>
      <c r="AS5" s="27">
        <f t="shared" si="0"/>
        <v>7242.4809959237637</v>
      </c>
      <c r="AT5" s="27">
        <f t="shared" si="0"/>
        <v>2559.0061524548159</v>
      </c>
      <c r="AU5" s="27">
        <f t="shared" si="0"/>
        <v>2406.2986981052945</v>
      </c>
      <c r="AV5" s="27">
        <f t="shared" si="0"/>
        <v>68739.671697697471</v>
      </c>
      <c r="AW5" s="27">
        <f t="shared" si="0"/>
        <v>54073</v>
      </c>
      <c r="AX5" s="27">
        <f t="shared" si="0"/>
        <v>39269.086357947432</v>
      </c>
      <c r="AY5" s="27">
        <f t="shared" si="0"/>
        <v>48236.389981370325</v>
      </c>
      <c r="AZ5" s="27">
        <f t="shared" si="0"/>
        <v>15430</v>
      </c>
    </row>
    <row r="6" spans="2:52" ht="20" customHeight="1">
      <c r="B6" s="5">
        <v>2023</v>
      </c>
      <c r="C6" s="40">
        <v>3694588767.0599999</v>
      </c>
      <c r="D6" s="2">
        <v>6717000</v>
      </c>
      <c r="E6" s="2">
        <v>17034255</v>
      </c>
      <c r="F6" s="2">
        <v>4263</v>
      </c>
      <c r="G6" s="2">
        <v>2960916</v>
      </c>
      <c r="H6" s="2">
        <v>25611</v>
      </c>
      <c r="I6" s="2">
        <v>42857000</v>
      </c>
      <c r="J6" s="2">
        <v>2176431531.3800001</v>
      </c>
      <c r="K6" s="2">
        <v>85159000</v>
      </c>
      <c r="L6" s="2">
        <v>60441000</v>
      </c>
      <c r="M6" s="2">
        <v>60115000</v>
      </c>
      <c r="N6" s="2">
        <v>59553000</v>
      </c>
      <c r="O6" s="2">
        <v>54318000</v>
      </c>
      <c r="P6" s="2">
        <v>45811000</v>
      </c>
      <c r="Q6" s="2">
        <v>46660000</v>
      </c>
      <c r="R6" s="2">
        <v>45006000</v>
      </c>
      <c r="S6" s="2">
        <v>34124100</v>
      </c>
      <c r="U6" s="2">
        <v>232261000</v>
      </c>
      <c r="V6" s="2">
        <v>30328000</v>
      </c>
      <c r="W6" s="2">
        <v>47637000</v>
      </c>
      <c r="X6" s="2">
        <v>14690000</v>
      </c>
      <c r="Y6" s="45" t="s">
        <v>99</v>
      </c>
      <c r="AA6" s="47" t="s">
        <v>102</v>
      </c>
      <c r="AB6" s="56">
        <v>1478.33</v>
      </c>
      <c r="AC6" s="57">
        <v>0.90769999999999995</v>
      </c>
      <c r="AD6" s="57">
        <v>7.2979000000000003</v>
      </c>
      <c r="AE6" s="57">
        <v>0.79900000000000004</v>
      </c>
      <c r="AF6" s="57">
        <v>0.96619999999999995</v>
      </c>
      <c r="AH6" s="2">
        <f>C6/$AB$8</f>
        <v>2854000.1136010755</v>
      </c>
      <c r="AI6" s="2">
        <f>D6/$AC$8</f>
        <v>7987870.1391366394</v>
      </c>
      <c r="AJ6" s="2">
        <f>E6/$AD$8</f>
        <v>2406104.1584270298</v>
      </c>
      <c r="AK6" s="2">
        <f>J6/$AB$8</f>
        <v>1681252.2934037838</v>
      </c>
      <c r="AL6" s="2">
        <f>L6/$AC$8</f>
        <v>71876560.827684626</v>
      </c>
      <c r="AM6" s="2">
        <f>P6</f>
        <v>45811000</v>
      </c>
      <c r="AN6" s="2">
        <f>V6/$AE$8</f>
        <v>38634394.904458597</v>
      </c>
      <c r="AO6" s="2">
        <f>W6/$AF$8</f>
        <v>52666666.666666672</v>
      </c>
      <c r="AP6" s="2">
        <f>X6</f>
        <v>14690000</v>
      </c>
      <c r="AR6" s="27">
        <f t="shared" si="0"/>
        <v>2854.0001136010756</v>
      </c>
      <c r="AS6" s="27">
        <f t="shared" si="0"/>
        <v>7987.8701391366394</v>
      </c>
      <c r="AT6" s="27">
        <f t="shared" si="0"/>
        <v>2406.1041584270297</v>
      </c>
      <c r="AU6" s="27">
        <f t="shared" si="0"/>
        <v>1681.2522934037838</v>
      </c>
      <c r="AV6" s="27">
        <f t="shared" si="0"/>
        <v>71876.560827684632</v>
      </c>
      <c r="AW6" s="27">
        <f t="shared" si="0"/>
        <v>45811</v>
      </c>
      <c r="AX6" s="27">
        <f t="shared" si="0"/>
        <v>38634.394904458597</v>
      </c>
      <c r="AY6" s="27">
        <f t="shared" si="0"/>
        <v>52666.666666666672</v>
      </c>
      <c r="AZ6" s="27">
        <f t="shared" si="0"/>
        <v>14690</v>
      </c>
    </row>
    <row r="7" spans="2:52" ht="20" customHeight="1">
      <c r="B7" s="5">
        <v>2022</v>
      </c>
      <c r="C7" s="40">
        <v>3001295197.6799998</v>
      </c>
      <c r="D7" s="2">
        <v>6223000</v>
      </c>
      <c r="E7" s="2">
        <v>15268660</v>
      </c>
      <c r="F7" s="2">
        <v>4802</v>
      </c>
      <c r="G7" s="3">
        <v>2859041</v>
      </c>
      <c r="H7" s="2">
        <v>24149</v>
      </c>
      <c r="I7" s="2">
        <v>44915000</v>
      </c>
      <c r="J7" s="2">
        <v>2283967480.3899999</v>
      </c>
      <c r="K7" s="2">
        <v>79990000</v>
      </c>
      <c r="L7" s="2">
        <v>65814000</v>
      </c>
      <c r="M7" s="2">
        <v>59283000</v>
      </c>
      <c r="N7" s="2">
        <v>101175000</v>
      </c>
      <c r="O7" s="2">
        <v>58054000</v>
      </c>
      <c r="P7" s="2">
        <v>44351000</v>
      </c>
      <c r="Q7" s="2">
        <v>43461000</v>
      </c>
      <c r="R7" s="2">
        <v>46159000</v>
      </c>
      <c r="S7" s="2">
        <v>28541400</v>
      </c>
      <c r="U7" s="2">
        <v>176954000</v>
      </c>
      <c r="V7" s="2">
        <v>29324000</v>
      </c>
      <c r="W7" s="2">
        <v>50739000</v>
      </c>
      <c r="X7" s="2">
        <v>13174000</v>
      </c>
      <c r="Y7" s="45" t="s">
        <v>100</v>
      </c>
      <c r="AA7" s="47" t="s">
        <v>106</v>
      </c>
      <c r="AB7" s="56">
        <v>1381.28</v>
      </c>
      <c r="AC7" s="57">
        <v>0.89890000000000003</v>
      </c>
      <c r="AD7" s="57">
        <v>7.2672999999999996</v>
      </c>
      <c r="AE7" s="57">
        <v>0.79059999999999997</v>
      </c>
      <c r="AF7" s="57">
        <v>0.93279999999999996</v>
      </c>
      <c r="AH7" s="2">
        <f>C7/$AB$10</f>
        <v>2378393.8487043343</v>
      </c>
      <c r="AI7" s="2">
        <f>D7/$AC$10</f>
        <v>6731206.0573282856</v>
      </c>
      <c r="AJ7" s="2">
        <f>E7/$AD$10</f>
        <v>2213394.6044677673</v>
      </c>
      <c r="AK7" s="2">
        <f>J7/$AB$10</f>
        <v>1809943.323868769</v>
      </c>
      <c r="AL7" s="2">
        <f>L7/$AC$10</f>
        <v>71188750.676041111</v>
      </c>
      <c r="AM7" s="2">
        <f>P7</f>
        <v>44351000</v>
      </c>
      <c r="AN7" s="2">
        <f>V7/$AE$10</f>
        <v>35475441.567868374</v>
      </c>
      <c r="AO7" s="2">
        <f>W7/$AF$10</f>
        <v>54394296.740994856</v>
      </c>
      <c r="AP7" s="2">
        <f>X7</f>
        <v>13174000</v>
      </c>
      <c r="AR7" s="27">
        <f t="shared" si="0"/>
        <v>2378.3938487043342</v>
      </c>
      <c r="AS7" s="27">
        <f t="shared" si="0"/>
        <v>6731.2060573282861</v>
      </c>
      <c r="AT7" s="27">
        <f t="shared" si="0"/>
        <v>2213.3946044677673</v>
      </c>
      <c r="AU7" s="27">
        <f t="shared" si="0"/>
        <v>1809.9433238687691</v>
      </c>
      <c r="AV7" s="27">
        <f t="shared" si="0"/>
        <v>71188.750676041105</v>
      </c>
      <c r="AW7" s="27">
        <f t="shared" si="0"/>
        <v>44351</v>
      </c>
      <c r="AX7" s="27">
        <f t="shared" si="0"/>
        <v>35475.441567868373</v>
      </c>
      <c r="AY7" s="27">
        <f t="shared" si="0"/>
        <v>54394.296740994854</v>
      </c>
      <c r="AZ7" s="27">
        <f t="shared" si="0"/>
        <v>13174</v>
      </c>
    </row>
    <row r="8" spans="2:52" ht="20" customHeight="1">
      <c r="B8" s="5">
        <v>2021</v>
      </c>
      <c r="C8" s="40">
        <v>1568006928.03</v>
      </c>
      <c r="D8" s="2">
        <v>5409000</v>
      </c>
      <c r="E8" s="2">
        <v>10290050</v>
      </c>
      <c r="F8" s="2">
        <v>3998</v>
      </c>
      <c r="G8" s="2">
        <v>2525773</v>
      </c>
      <c r="H8" s="2">
        <v>20618</v>
      </c>
      <c r="I8" s="2">
        <v>39211000</v>
      </c>
      <c r="J8" s="2">
        <v>1893401217.21</v>
      </c>
      <c r="K8" s="2">
        <v>78740000</v>
      </c>
      <c r="L8" s="2">
        <v>62801000</v>
      </c>
      <c r="M8" s="2">
        <v>48704000</v>
      </c>
      <c r="N8" s="2">
        <v>81288000</v>
      </c>
      <c r="O8" s="2">
        <v>56197000</v>
      </c>
      <c r="P8" s="2">
        <v>37417000</v>
      </c>
      <c r="Q8" s="2">
        <v>43974000</v>
      </c>
      <c r="R8" s="2">
        <v>46385000</v>
      </c>
      <c r="S8" s="2">
        <v>28318400</v>
      </c>
      <c r="U8" s="2">
        <v>140800000</v>
      </c>
      <c r="V8" s="2">
        <v>24696000</v>
      </c>
      <c r="W8" s="2">
        <v>44081000</v>
      </c>
      <c r="X8" s="2">
        <v>10493100</v>
      </c>
      <c r="Y8" s="45" t="s">
        <v>101</v>
      </c>
      <c r="AA8" s="47" t="s">
        <v>103</v>
      </c>
      <c r="AB8" s="56">
        <v>1294.53</v>
      </c>
      <c r="AC8" s="57">
        <v>0.84089999999999998</v>
      </c>
      <c r="AD8" s="57">
        <v>7.0796000000000001</v>
      </c>
      <c r="AE8" s="57">
        <v>0.78500000000000003</v>
      </c>
      <c r="AF8" s="57">
        <v>0.90449999999999997</v>
      </c>
      <c r="AH8" s="2">
        <f>C8/$AB$12</f>
        <v>1318894.1928790121</v>
      </c>
      <c r="AI8" s="2">
        <f>D8/$AC$12</f>
        <v>5932872.6554787764</v>
      </c>
      <c r="AJ8" s="2">
        <f>E8/$AD$12</f>
        <v>1618976.0694787521</v>
      </c>
      <c r="AK8" s="2">
        <f>J8/$AB$12</f>
        <v>1592592.3703065068</v>
      </c>
      <c r="AL8" s="2">
        <f>L8/$AC$12</f>
        <v>68883404.62871559</v>
      </c>
      <c r="AM8" s="2">
        <f>P8</f>
        <v>37417000</v>
      </c>
      <c r="AN8" s="2">
        <f>V8/$AE$12</f>
        <v>33418132.611637346</v>
      </c>
      <c r="AO8" s="2">
        <f>W8/$AF$12</f>
        <v>50137625.113739766</v>
      </c>
      <c r="AP8" s="2">
        <f>X8</f>
        <v>10493100</v>
      </c>
      <c r="AR8" s="27">
        <f t="shared" si="0"/>
        <v>1318.8941928790121</v>
      </c>
      <c r="AS8" s="27">
        <f t="shared" si="0"/>
        <v>5932.8726554787763</v>
      </c>
      <c r="AT8" s="27">
        <f t="shared" si="0"/>
        <v>1618.9760694787522</v>
      </c>
      <c r="AU8" s="27">
        <f t="shared" si="0"/>
        <v>1592.5923703065068</v>
      </c>
      <c r="AV8" s="27">
        <f t="shared" si="0"/>
        <v>68883.404628715594</v>
      </c>
      <c r="AW8" s="27">
        <f t="shared" si="0"/>
        <v>37417</v>
      </c>
      <c r="AX8" s="27">
        <f t="shared" si="0"/>
        <v>33418.132611637346</v>
      </c>
      <c r="AY8" s="27">
        <f t="shared" si="0"/>
        <v>50137.625113739763</v>
      </c>
      <c r="AZ8" s="27">
        <f t="shared" si="0"/>
        <v>10493.1</v>
      </c>
    </row>
    <row r="9" spans="2:52" ht="20" customHeight="1">
      <c r="B9" s="5" t="s">
        <v>8</v>
      </c>
      <c r="C9" s="40"/>
      <c r="G9" s="2" t="s">
        <v>25</v>
      </c>
      <c r="AA9" s="47" t="s">
        <v>107</v>
      </c>
      <c r="AB9" s="56">
        <v>1316.3</v>
      </c>
      <c r="AC9" s="57">
        <v>0.89470000000000005</v>
      </c>
      <c r="AD9" s="57">
        <v>7.2537000000000003</v>
      </c>
      <c r="AE9" s="57">
        <v>0.78700000000000003</v>
      </c>
      <c r="AF9" s="57">
        <v>0.91610000000000003</v>
      </c>
      <c r="AR9" s="27"/>
      <c r="AS9" s="27"/>
      <c r="AT9" s="27"/>
      <c r="AU9" s="27"/>
      <c r="AV9" s="27"/>
      <c r="AW9" s="27"/>
      <c r="AX9" s="27"/>
      <c r="AY9" s="27"/>
      <c r="AZ9" s="27"/>
    </row>
    <row r="10" spans="2:52" ht="20" customHeight="1">
      <c r="B10" s="5">
        <v>2024</v>
      </c>
      <c r="C10" s="40">
        <v>1320052380.21</v>
      </c>
      <c r="D10" s="2">
        <v>908000</v>
      </c>
      <c r="E10" s="2">
        <v>4973804</v>
      </c>
      <c r="F10" s="2">
        <v>-749</v>
      </c>
      <c r="G10" s="6"/>
      <c r="H10" s="6"/>
      <c r="I10" s="2">
        <v>7717000</v>
      </c>
      <c r="J10" s="2">
        <v>492015534.60000002</v>
      </c>
      <c r="K10" s="2">
        <v>22149000</v>
      </c>
      <c r="L10" s="2">
        <v>13417000</v>
      </c>
      <c r="M10" s="2">
        <v>20221000</v>
      </c>
      <c r="N10" s="2">
        <v>14938000</v>
      </c>
      <c r="O10" s="2">
        <v>11894000</v>
      </c>
      <c r="P10" s="2">
        <v>10251000</v>
      </c>
      <c r="Q10" s="2">
        <v>14544000</v>
      </c>
      <c r="R10" s="2">
        <v>5887000</v>
      </c>
      <c r="S10" s="2">
        <v>17501700</v>
      </c>
      <c r="U10" s="2">
        <v>128339000</v>
      </c>
      <c r="V10" s="2">
        <v>5542000</v>
      </c>
      <c r="W10" s="2">
        <v>3327000</v>
      </c>
      <c r="X10" s="2">
        <v>2959000</v>
      </c>
      <c r="AA10" s="47" t="s">
        <v>104</v>
      </c>
      <c r="AB10" s="56">
        <v>1261.9000000000001</v>
      </c>
      <c r="AC10" s="57">
        <v>0.92449999999999999</v>
      </c>
      <c r="AD10" s="57">
        <v>6.8982999999999999</v>
      </c>
      <c r="AE10" s="57">
        <v>0.8266</v>
      </c>
      <c r="AF10" s="57">
        <v>0.93279999999999996</v>
      </c>
      <c r="AH10" s="2">
        <f>C10/$AB$6</f>
        <v>892934.8523063187</v>
      </c>
      <c r="AI10" s="2">
        <f>D10/$AC$6</f>
        <v>1000330.5056736808</v>
      </c>
      <c r="AJ10" s="2">
        <f>E10/$AD$6</f>
        <v>681539.07288398035</v>
      </c>
      <c r="AK10" s="2">
        <f>J10/$AB$6</f>
        <v>332818.47395371809</v>
      </c>
      <c r="AL10" s="2">
        <f>L10/$AC$6</f>
        <v>14781315.41258125</v>
      </c>
      <c r="AM10" s="2">
        <f>P10</f>
        <v>10251000</v>
      </c>
      <c r="AN10" s="2">
        <f>V10/$AE$6</f>
        <v>6936170.2127659572</v>
      </c>
      <c r="AO10" s="2">
        <f>W10/$AF$6</f>
        <v>3443386.4624301391</v>
      </c>
      <c r="AP10" s="2">
        <f>X10</f>
        <v>2959000</v>
      </c>
      <c r="AR10" s="27">
        <f t="shared" ref="AR10:AZ13" si="1">AH10/1000</f>
        <v>892.9348523063187</v>
      </c>
      <c r="AS10" s="27">
        <f t="shared" si="1"/>
        <v>1000.3305056736808</v>
      </c>
      <c r="AT10" s="27">
        <f t="shared" si="1"/>
        <v>681.53907288398034</v>
      </c>
      <c r="AU10" s="27">
        <f t="shared" si="1"/>
        <v>332.81847395371807</v>
      </c>
      <c r="AV10" s="27">
        <f t="shared" si="1"/>
        <v>14781.315412581251</v>
      </c>
      <c r="AW10" s="27">
        <f t="shared" si="1"/>
        <v>10251</v>
      </c>
      <c r="AX10" s="27">
        <f t="shared" si="1"/>
        <v>6936.1702127659573</v>
      </c>
      <c r="AY10" s="27">
        <f t="shared" si="1"/>
        <v>3443.3864624301391</v>
      </c>
      <c r="AZ10" s="27">
        <f t="shared" si="1"/>
        <v>2959</v>
      </c>
    </row>
    <row r="11" spans="2:52" ht="20" customHeight="1">
      <c r="B11" s="5">
        <v>2023</v>
      </c>
      <c r="C11" s="40">
        <v>1113680009.8199999</v>
      </c>
      <c r="D11" s="2">
        <v>873000</v>
      </c>
      <c r="E11" s="2">
        <v>4450197</v>
      </c>
      <c r="F11" s="2">
        <v>-163</v>
      </c>
      <c r="G11" s="2">
        <v>276725</v>
      </c>
      <c r="H11" s="6"/>
      <c r="I11" s="2">
        <v>7318000</v>
      </c>
      <c r="J11" s="2">
        <v>651481421.99000001</v>
      </c>
      <c r="K11" s="2">
        <v>23409000</v>
      </c>
      <c r="L11" s="2">
        <v>15395000</v>
      </c>
      <c r="M11" s="2">
        <v>2954000</v>
      </c>
      <c r="N11" s="2">
        <v>4416000</v>
      </c>
      <c r="O11" s="2">
        <v>13535000</v>
      </c>
      <c r="P11" s="2">
        <v>8722000</v>
      </c>
      <c r="Q11" s="2">
        <v>9769000</v>
      </c>
      <c r="R11" s="2">
        <v>8195000</v>
      </c>
      <c r="S11" s="2">
        <v>10787300</v>
      </c>
      <c r="U11" s="2">
        <v>102574000</v>
      </c>
      <c r="V11" s="2">
        <v>7345000</v>
      </c>
      <c r="W11" s="2">
        <v>8036000</v>
      </c>
      <c r="X11" s="2">
        <v>2764000</v>
      </c>
      <c r="AA11" s="47" t="s">
        <v>108</v>
      </c>
      <c r="AB11" s="56">
        <v>1287.48</v>
      </c>
      <c r="AC11" s="57">
        <v>0.95499999999999996</v>
      </c>
      <c r="AD11" s="57">
        <v>6.6994999999999996</v>
      </c>
      <c r="AE11" s="57">
        <v>0.82130000000000003</v>
      </c>
      <c r="AF11" s="57">
        <v>0.95409999999999995</v>
      </c>
      <c r="AH11" s="2">
        <f>C11/$AB$8</f>
        <v>860296.79483673605</v>
      </c>
      <c r="AI11" s="2">
        <f>D11/$AC$8</f>
        <v>1038173.3856582233</v>
      </c>
      <c r="AJ11" s="2">
        <f>E11/$AD$8</f>
        <v>628594.41211367876</v>
      </c>
      <c r="AK11" s="2">
        <f>J11/$AB$8</f>
        <v>503257.10643245041</v>
      </c>
      <c r="AL11" s="2">
        <f>L11/$AC$8</f>
        <v>18307765.489356641</v>
      </c>
      <c r="AM11" s="2">
        <f>P11</f>
        <v>8722000</v>
      </c>
      <c r="AN11" s="2">
        <f>V11/$AE$8</f>
        <v>9356687.8980891723</v>
      </c>
      <c r="AO11" s="2">
        <f>W11/$AF$8</f>
        <v>8884466.5561083481</v>
      </c>
      <c r="AP11" s="2">
        <f>X11</f>
        <v>2764000</v>
      </c>
      <c r="AR11" s="27">
        <f t="shared" si="1"/>
        <v>860.29679483673601</v>
      </c>
      <c r="AS11" s="27">
        <f t="shared" si="1"/>
        <v>1038.1733856582232</v>
      </c>
      <c r="AT11" s="27">
        <f t="shared" si="1"/>
        <v>628.5944121136788</v>
      </c>
      <c r="AU11" s="27">
        <f t="shared" si="1"/>
        <v>503.25710643245043</v>
      </c>
      <c r="AV11" s="27">
        <f t="shared" si="1"/>
        <v>18307.76548935664</v>
      </c>
      <c r="AW11" s="27">
        <f t="shared" si="1"/>
        <v>8722</v>
      </c>
      <c r="AX11" s="27">
        <f t="shared" si="1"/>
        <v>9356.6878980891724</v>
      </c>
      <c r="AY11" s="27">
        <f t="shared" si="1"/>
        <v>8884.4665561083475</v>
      </c>
      <c r="AZ11" s="27">
        <f t="shared" si="1"/>
        <v>2764</v>
      </c>
    </row>
    <row r="12" spans="2:52" ht="20" customHeight="1">
      <c r="B12" s="5">
        <v>2022</v>
      </c>
      <c r="C12" s="40">
        <v>983627394.82000005</v>
      </c>
      <c r="D12" s="2">
        <v>1357000</v>
      </c>
      <c r="E12" s="2">
        <v>4798355</v>
      </c>
      <c r="F12" s="2">
        <v>730</v>
      </c>
      <c r="G12" s="2">
        <v>273079</v>
      </c>
      <c r="H12" s="2">
        <v>4770</v>
      </c>
      <c r="I12" s="2">
        <v>8507000</v>
      </c>
      <c r="J12" s="2">
        <v>647199868.69000006</v>
      </c>
      <c r="K12" s="2">
        <v>21013000</v>
      </c>
      <c r="L12" s="2">
        <v>17476000</v>
      </c>
      <c r="M12" s="2">
        <v>18282000</v>
      </c>
      <c r="N12" s="2">
        <v>38117000</v>
      </c>
      <c r="O12" s="2">
        <v>18814000</v>
      </c>
      <c r="P12" s="2">
        <v>4512000</v>
      </c>
      <c r="Q12" s="2">
        <v>7946000</v>
      </c>
      <c r="R12" s="2">
        <v>9104000</v>
      </c>
      <c r="S12" s="2">
        <v>8653300</v>
      </c>
      <c r="U12" s="2">
        <v>74809000</v>
      </c>
      <c r="V12" s="2">
        <v>6729000</v>
      </c>
      <c r="W12" s="2">
        <v>7333000</v>
      </c>
      <c r="X12" s="2">
        <v>2102000</v>
      </c>
      <c r="AA12" s="47" t="s">
        <v>105</v>
      </c>
      <c r="AB12" s="58">
        <v>1188.8800000000001</v>
      </c>
      <c r="AC12" s="57">
        <v>0.91169999999999995</v>
      </c>
      <c r="AD12" s="57">
        <v>6.3559000000000001</v>
      </c>
      <c r="AE12" s="57">
        <v>0.73899999999999999</v>
      </c>
      <c r="AF12" s="57">
        <v>0.87919999999999998</v>
      </c>
      <c r="AH12" s="2">
        <f>C12/$AB$10</f>
        <v>779481.25431492191</v>
      </c>
      <c r="AI12" s="2">
        <f>D12/$AC$10</f>
        <v>1467820.4434829638</v>
      </c>
      <c r="AJ12" s="2">
        <f>E12/$AD$10</f>
        <v>695585.14416595397</v>
      </c>
      <c r="AK12" s="2">
        <f>J12/$AB$10</f>
        <v>512877.30302718125</v>
      </c>
      <c r="AL12" s="2">
        <f>L12/$AC$10</f>
        <v>18903190.914007571</v>
      </c>
      <c r="AM12" s="2">
        <f>P12</f>
        <v>4512000</v>
      </c>
      <c r="AN12" s="2">
        <f>V12/$AE$10</f>
        <v>8140575.8528913623</v>
      </c>
      <c r="AO12" s="2">
        <f>W12/$AF$10</f>
        <v>7861277.8730703266</v>
      </c>
      <c r="AP12" s="2">
        <f>X12</f>
        <v>2102000</v>
      </c>
      <c r="AR12" s="27">
        <f t="shared" si="1"/>
        <v>779.4812543149219</v>
      </c>
      <c r="AS12" s="27">
        <f t="shared" si="1"/>
        <v>1467.8204434829638</v>
      </c>
      <c r="AT12" s="27">
        <f t="shared" si="1"/>
        <v>695.58514416595392</v>
      </c>
      <c r="AU12" s="27">
        <f t="shared" si="1"/>
        <v>512.87730302718126</v>
      </c>
      <c r="AV12" s="27">
        <f t="shared" si="1"/>
        <v>18903.19091400757</v>
      </c>
      <c r="AW12" s="27">
        <f t="shared" si="1"/>
        <v>4512</v>
      </c>
      <c r="AX12" s="27">
        <f t="shared" si="1"/>
        <v>8140.575852891362</v>
      </c>
      <c r="AY12" s="27">
        <f t="shared" si="1"/>
        <v>7861.2778730703267</v>
      </c>
      <c r="AZ12" s="27">
        <f t="shared" si="1"/>
        <v>2102</v>
      </c>
    </row>
    <row r="13" spans="2:52" ht="20" customHeight="1">
      <c r="B13" s="5">
        <v>2021</v>
      </c>
      <c r="C13" s="40">
        <v>537309408.44000006</v>
      </c>
      <c r="D13" s="2">
        <v>827000</v>
      </c>
      <c r="E13" s="2">
        <v>3464665</v>
      </c>
      <c r="F13" s="2">
        <v>828</v>
      </c>
      <c r="G13" s="2">
        <v>229702</v>
      </c>
      <c r="H13" s="2">
        <v>4705</v>
      </c>
      <c r="I13" s="2">
        <v>10225000</v>
      </c>
      <c r="J13" s="2">
        <v>744178544.66999996</v>
      </c>
      <c r="K13" s="2">
        <v>20943000</v>
      </c>
      <c r="L13" s="2">
        <v>18155000</v>
      </c>
      <c r="M13" s="2">
        <v>13199000</v>
      </c>
      <c r="N13" s="2">
        <v>23704000</v>
      </c>
      <c r="O13" s="2">
        <v>17924000</v>
      </c>
      <c r="P13" s="2">
        <v>-139000</v>
      </c>
      <c r="Q13" s="2">
        <v>10056000</v>
      </c>
      <c r="R13" s="2">
        <v>8537000</v>
      </c>
      <c r="S13" s="2">
        <v>7933000</v>
      </c>
      <c r="U13" s="2">
        <v>58644000</v>
      </c>
      <c r="V13" s="2">
        <v>4878000</v>
      </c>
      <c r="W13" s="2">
        <v>6909000</v>
      </c>
      <c r="X13" s="2">
        <v>2316100</v>
      </c>
      <c r="AA13" s="47" t="s">
        <v>109</v>
      </c>
      <c r="AB13" s="56">
        <v>1130.5999999999999</v>
      </c>
      <c r="AC13" s="57">
        <v>0.92510000000000003</v>
      </c>
      <c r="AD13" s="57">
        <v>6.4572000000000003</v>
      </c>
      <c r="AE13" s="57">
        <v>0.72319999999999995</v>
      </c>
      <c r="AF13" s="57">
        <v>0.84330000000000005</v>
      </c>
      <c r="AH13" s="2">
        <f>C13/$AB$12</f>
        <v>451945.8721149317</v>
      </c>
      <c r="AI13" s="2">
        <f>D13/$AC$12</f>
        <v>907096.63266425359</v>
      </c>
      <c r="AJ13" s="2">
        <f>E13/$AD$12</f>
        <v>545110.05522427976</v>
      </c>
      <c r="AK13" s="2">
        <f>J13/$AB$12</f>
        <v>625949.25027757208</v>
      </c>
      <c r="AL13" s="2">
        <f>L13/$AC$12</f>
        <v>19913348.68926182</v>
      </c>
      <c r="AM13" s="2">
        <f>P13</f>
        <v>-139000</v>
      </c>
      <c r="AN13" s="2">
        <f>V13/$AE$12</f>
        <v>6600811.9079837622</v>
      </c>
      <c r="AO13" s="2">
        <f>W13/$AF$12</f>
        <v>7858280.2547770701</v>
      </c>
      <c r="AP13" s="2">
        <f>X13</f>
        <v>2316100</v>
      </c>
      <c r="AR13" s="27">
        <f t="shared" si="1"/>
        <v>451.94587211493172</v>
      </c>
      <c r="AS13" s="27">
        <f t="shared" si="1"/>
        <v>907.09663266425355</v>
      </c>
      <c r="AT13" s="27">
        <f t="shared" si="1"/>
        <v>545.11005522427979</v>
      </c>
      <c r="AU13" s="27">
        <f t="shared" si="1"/>
        <v>625.94925027757211</v>
      </c>
      <c r="AV13" s="27">
        <f t="shared" si="1"/>
        <v>19913.34868926182</v>
      </c>
      <c r="AW13" s="27">
        <f t="shared" si="1"/>
        <v>-139</v>
      </c>
      <c r="AX13" s="27">
        <f t="shared" si="1"/>
        <v>6600.8119079837625</v>
      </c>
      <c r="AY13" s="27">
        <f t="shared" si="1"/>
        <v>7858.2802547770698</v>
      </c>
      <c r="AZ13" s="27">
        <f t="shared" si="1"/>
        <v>2316.1</v>
      </c>
    </row>
    <row r="14" spans="2:52" ht="20" customHeight="1">
      <c r="B14" s="5" t="s">
        <v>9</v>
      </c>
      <c r="C14" s="40"/>
      <c r="G14" s="2" t="s">
        <v>25</v>
      </c>
      <c r="AA14" s="19" t="s">
        <v>114</v>
      </c>
      <c r="AF14" s="27"/>
      <c r="AR14" s="27"/>
      <c r="AS14" s="27"/>
      <c r="AT14" s="27"/>
      <c r="AU14" s="27"/>
      <c r="AV14" s="27"/>
      <c r="AW14" s="27"/>
      <c r="AX14" s="27"/>
      <c r="AY14" s="27"/>
      <c r="AZ14" s="27"/>
    </row>
    <row r="15" spans="2:52" ht="20" customHeight="1">
      <c r="B15" s="5">
        <v>2024</v>
      </c>
      <c r="C15" s="40">
        <v>970792209.76999998</v>
      </c>
      <c r="D15" s="2">
        <v>1252000</v>
      </c>
      <c r="E15" s="2">
        <v>2677016</v>
      </c>
      <c r="F15" s="2">
        <f>3428+935+80</f>
        <v>4443</v>
      </c>
      <c r="G15" s="6"/>
      <c r="H15" s="6"/>
      <c r="I15" s="2">
        <v>9985000</v>
      </c>
      <c r="J15" s="2">
        <v>1189697736</v>
      </c>
      <c r="K15" s="2">
        <v>39201000</v>
      </c>
      <c r="L15" s="2">
        <v>32695000</v>
      </c>
      <c r="M15" s="2">
        <v>28754000</v>
      </c>
      <c r="N15" s="2">
        <v>30838000</v>
      </c>
      <c r="O15" s="2">
        <v>27536000</v>
      </c>
      <c r="P15" s="2">
        <v>33615000</v>
      </c>
      <c r="Q15" s="2">
        <v>24351000</v>
      </c>
      <c r="R15" s="2">
        <v>28445000</v>
      </c>
      <c r="S15" s="2">
        <v>19122700</v>
      </c>
      <c r="U15" s="2">
        <v>117542000</v>
      </c>
      <c r="V15" s="2">
        <v>16786000</v>
      </c>
      <c r="W15" s="2">
        <v>22009000</v>
      </c>
      <c r="X15" s="2">
        <v>4992000</v>
      </c>
      <c r="AH15" s="2">
        <f>C15/$AB$6</f>
        <v>656681.66767230595</v>
      </c>
      <c r="AI15" s="2">
        <f>D15/$AC$6</f>
        <v>1379310.3448275863</v>
      </c>
      <c r="AJ15" s="2">
        <f>E15/$AD$6</f>
        <v>366820.04412228172</v>
      </c>
      <c r="AK15" s="2">
        <f>J15/$AB$6</f>
        <v>804757.89302794368</v>
      </c>
      <c r="AL15" s="2">
        <f>L15/$AC$6</f>
        <v>36019610.003305055</v>
      </c>
      <c r="AM15" s="2">
        <f>P15</f>
        <v>33615000</v>
      </c>
      <c r="AN15" s="2">
        <f>V15/$AE$6</f>
        <v>21008760.951188985</v>
      </c>
      <c r="AO15" s="2">
        <f>W15/$AF$6</f>
        <v>22778927.758228112</v>
      </c>
      <c r="AP15" s="2">
        <f>X15</f>
        <v>4992000</v>
      </c>
      <c r="AR15" s="27">
        <f t="shared" ref="AR15:AZ18" si="2">AH15/1000</f>
        <v>656.68166767230593</v>
      </c>
      <c r="AS15" s="27">
        <f t="shared" si="2"/>
        <v>1379.3103448275863</v>
      </c>
      <c r="AT15" s="27">
        <f t="shared" si="2"/>
        <v>366.82004412228173</v>
      </c>
      <c r="AU15" s="27">
        <f t="shared" si="2"/>
        <v>804.75789302794362</v>
      </c>
      <c r="AV15" s="27">
        <f t="shared" si="2"/>
        <v>36019.610003305053</v>
      </c>
      <c r="AW15" s="27">
        <f t="shared" si="2"/>
        <v>33615</v>
      </c>
      <c r="AX15" s="27">
        <f t="shared" si="2"/>
        <v>21008.760951188986</v>
      </c>
      <c r="AY15" s="27">
        <f t="shared" si="2"/>
        <v>22778.927758228114</v>
      </c>
      <c r="AZ15" s="27">
        <f t="shared" si="2"/>
        <v>4992</v>
      </c>
    </row>
    <row r="16" spans="2:52" ht="20" customHeight="1">
      <c r="B16" s="5">
        <v>2023</v>
      </c>
      <c r="C16" s="40">
        <v>689084551.47000003</v>
      </c>
      <c r="D16" s="2">
        <v>1075000</v>
      </c>
      <c r="E16" s="2">
        <v>2377704</v>
      </c>
      <c r="F16" s="2">
        <f>3223+829+164</f>
        <v>4216</v>
      </c>
      <c r="G16" s="2">
        <v>909535</v>
      </c>
      <c r="H16" s="6"/>
      <c r="I16" s="2">
        <v>9782000</v>
      </c>
      <c r="J16" s="2">
        <v>400387629</v>
      </c>
      <c r="K16" s="2">
        <v>35197000</v>
      </c>
      <c r="L16" s="2">
        <v>28689000</v>
      </c>
      <c r="M16" s="2">
        <v>41035000</v>
      </c>
      <c r="N16" s="2">
        <v>30183000</v>
      </c>
      <c r="O16" s="2">
        <v>20368000</v>
      </c>
      <c r="P16" s="2">
        <v>28821000</v>
      </c>
      <c r="Q16" s="2">
        <v>24419000</v>
      </c>
      <c r="R16" s="2">
        <v>26118000</v>
      </c>
      <c r="S16" s="2">
        <v>16254600</v>
      </c>
      <c r="U16" s="2">
        <v>93922000</v>
      </c>
      <c r="V16" s="2">
        <v>14418000</v>
      </c>
      <c r="W16" s="2">
        <v>19852000</v>
      </c>
      <c r="X16" s="2">
        <v>4797000</v>
      </c>
      <c r="AH16" s="2">
        <f>C16/$AB$8</f>
        <v>532304.81446548167</v>
      </c>
      <c r="AI16" s="2">
        <f>D16/$AC$8</f>
        <v>1278392.198834582</v>
      </c>
      <c r="AJ16" s="2">
        <f>E16/$AD$8</f>
        <v>335852.8730436748</v>
      </c>
      <c r="AK16" s="2">
        <f>J16/$AB$8</f>
        <v>309291.88894811244</v>
      </c>
      <c r="AL16" s="2">
        <f>L16/$AC$8</f>
        <v>34117017.481270067</v>
      </c>
      <c r="AM16" s="2">
        <f>P16</f>
        <v>28821000</v>
      </c>
      <c r="AN16" s="2">
        <f>V16/$AE$8</f>
        <v>18366878.980891719</v>
      </c>
      <c r="AO16" s="2">
        <f>W16/$AF$8</f>
        <v>21948037.589828636</v>
      </c>
      <c r="AP16" s="2">
        <f>X16</f>
        <v>4797000</v>
      </c>
      <c r="AR16" s="27">
        <f t="shared" si="2"/>
        <v>532.30481446548163</v>
      </c>
      <c r="AS16" s="27">
        <f t="shared" si="2"/>
        <v>1278.3921988345819</v>
      </c>
      <c r="AT16" s="27">
        <f t="shared" si="2"/>
        <v>335.85287304367478</v>
      </c>
      <c r="AU16" s="27">
        <f t="shared" si="2"/>
        <v>309.29188894811244</v>
      </c>
      <c r="AV16" s="27">
        <f t="shared" si="2"/>
        <v>34117.017481270064</v>
      </c>
      <c r="AW16" s="27">
        <f t="shared" si="2"/>
        <v>28821</v>
      </c>
      <c r="AX16" s="27">
        <f t="shared" si="2"/>
        <v>18366.878980891721</v>
      </c>
      <c r="AY16" s="27">
        <f t="shared" si="2"/>
        <v>21948.037589828637</v>
      </c>
      <c r="AZ16" s="27">
        <f t="shared" si="2"/>
        <v>4797</v>
      </c>
    </row>
    <row r="17" spans="2:54" ht="20" customHeight="1">
      <c r="B17" s="5">
        <v>2022</v>
      </c>
      <c r="C17" s="40">
        <v>484820638</v>
      </c>
      <c r="D17" s="2">
        <v>1081000</v>
      </c>
      <c r="E17" s="2">
        <v>1925659</v>
      </c>
      <c r="F17" s="2">
        <f>3188+844+41</f>
        <v>4073</v>
      </c>
      <c r="G17" s="2">
        <v>864849</v>
      </c>
      <c r="H17" s="6"/>
      <c r="I17" s="2">
        <v>10464000</v>
      </c>
      <c r="J17" s="2">
        <v>385497437</v>
      </c>
      <c r="K17" s="2">
        <v>34381000</v>
      </c>
      <c r="L17" s="2">
        <v>28601000</v>
      </c>
      <c r="M17" s="2">
        <v>23590000</v>
      </c>
      <c r="N17" s="2">
        <v>28714000</v>
      </c>
      <c r="O17" s="2">
        <v>21826000</v>
      </c>
      <c r="P17" s="2">
        <v>27448000</v>
      </c>
      <c r="Q17" s="2">
        <v>23933000</v>
      </c>
      <c r="R17" s="2">
        <v>26918000</v>
      </c>
      <c r="S17" s="2">
        <v>13258300</v>
      </c>
      <c r="U17" s="2">
        <v>73697000</v>
      </c>
      <c r="V17" s="2">
        <v>13041000</v>
      </c>
      <c r="W17" s="2">
        <v>23535000</v>
      </c>
      <c r="X17" s="2">
        <v>4606000</v>
      </c>
      <c r="AH17" s="2">
        <f>C17/$AB$10</f>
        <v>384198.93652428873</v>
      </c>
      <c r="AI17" s="2">
        <f>D17/$AC$10</f>
        <v>1169280.6922660898</v>
      </c>
      <c r="AJ17" s="2">
        <f>E17/$AD$10</f>
        <v>279149.79052810115</v>
      </c>
      <c r="AK17" s="2">
        <f>J17/$AB$10</f>
        <v>305489.68777240667</v>
      </c>
      <c r="AL17" s="2">
        <f>L17/$AC$10</f>
        <v>30936722.552731205</v>
      </c>
      <c r="AM17" s="2">
        <f>P17</f>
        <v>27448000</v>
      </c>
      <c r="AN17" s="2">
        <f>V17/$AE$10</f>
        <v>15776675.538349867</v>
      </c>
      <c r="AO17" s="2">
        <f>W17/$AF$10</f>
        <v>25230488.85077187</v>
      </c>
      <c r="AP17" s="2">
        <f>X17</f>
        <v>4606000</v>
      </c>
      <c r="AR17" s="27">
        <f t="shared" si="2"/>
        <v>384.19893652428874</v>
      </c>
      <c r="AS17" s="27">
        <f t="shared" si="2"/>
        <v>1169.2806922660898</v>
      </c>
      <c r="AT17" s="27">
        <f t="shared" si="2"/>
        <v>279.14979052810116</v>
      </c>
      <c r="AU17" s="27">
        <f t="shared" si="2"/>
        <v>305.48968777240668</v>
      </c>
      <c r="AV17" s="27">
        <f t="shared" si="2"/>
        <v>30936.722552731204</v>
      </c>
      <c r="AW17" s="27">
        <f t="shared" si="2"/>
        <v>27448</v>
      </c>
      <c r="AX17" s="27">
        <f t="shared" si="2"/>
        <v>15776.675538349868</v>
      </c>
      <c r="AY17" s="27">
        <f t="shared" si="2"/>
        <v>25230.488850771872</v>
      </c>
      <c r="AZ17" s="27">
        <f t="shared" si="2"/>
        <v>4606</v>
      </c>
    </row>
    <row r="18" spans="2:54" ht="20" customHeight="1">
      <c r="B18" s="5">
        <v>2021</v>
      </c>
      <c r="C18" s="40">
        <v>189141957</v>
      </c>
      <c r="D18" s="2">
        <v>1283000</v>
      </c>
      <c r="E18" s="2">
        <v>1364232</v>
      </c>
      <c r="F18" s="2">
        <v>3352</v>
      </c>
      <c r="G18" s="2">
        <v>803522</v>
      </c>
      <c r="H18" s="6"/>
      <c r="I18" s="2">
        <v>9413000</v>
      </c>
      <c r="J18" s="2">
        <v>343415721</v>
      </c>
      <c r="K18" s="2">
        <v>34395000</v>
      </c>
      <c r="L18" s="2">
        <v>24999000</v>
      </c>
      <c r="M18" s="2">
        <v>21879000</v>
      </c>
      <c r="N18" s="2">
        <v>26763000</v>
      </c>
      <c r="O18" s="2">
        <v>20827000</v>
      </c>
      <c r="P18" s="2">
        <v>25119000</v>
      </c>
      <c r="Q18" s="2">
        <v>22183000</v>
      </c>
      <c r="R18" s="2">
        <v>27908000</v>
      </c>
      <c r="S18" s="2">
        <v>13072600</v>
      </c>
      <c r="U18" s="2">
        <v>58498000</v>
      </c>
      <c r="V18" s="2">
        <v>11655000</v>
      </c>
      <c r="W18" s="2">
        <v>20356000</v>
      </c>
      <c r="X18" s="2">
        <v>3347400</v>
      </c>
      <c r="AH18" s="2">
        <f>C18/$AB$12</f>
        <v>159092.55517798263</v>
      </c>
      <c r="AI18" s="2">
        <f>D18/$AC$12</f>
        <v>1407261.1604694529</v>
      </c>
      <c r="AJ18" s="2">
        <f>E18/$AD$12</f>
        <v>214640.2555106279</v>
      </c>
      <c r="AK18" s="2">
        <f>J18/$AB$12</f>
        <v>288856.50444115466</v>
      </c>
      <c r="AL18" s="2">
        <f>L18/$AC$12</f>
        <v>27420204.014478449</v>
      </c>
      <c r="AM18" s="2">
        <f>P18</f>
        <v>25119000</v>
      </c>
      <c r="AN18" s="2">
        <f>V18/$AE$12</f>
        <v>15771312.584573748</v>
      </c>
      <c r="AO18" s="2">
        <f>W18/$AF$12</f>
        <v>23152866.242038216</v>
      </c>
      <c r="AP18" s="2">
        <f>X18</f>
        <v>3347400</v>
      </c>
      <c r="AR18" s="27">
        <f t="shared" si="2"/>
        <v>159.09255517798263</v>
      </c>
      <c r="AS18" s="27">
        <f t="shared" si="2"/>
        <v>1407.2611604694528</v>
      </c>
      <c r="AT18" s="27">
        <f t="shared" si="2"/>
        <v>214.6402555106279</v>
      </c>
      <c r="AU18" s="27">
        <f t="shared" si="2"/>
        <v>288.85650444115464</v>
      </c>
      <c r="AV18" s="27">
        <f t="shared" si="2"/>
        <v>27420.204014478448</v>
      </c>
      <c r="AW18" s="27">
        <f t="shared" si="2"/>
        <v>25119</v>
      </c>
      <c r="AX18" s="27">
        <f t="shared" si="2"/>
        <v>15771.312584573747</v>
      </c>
      <c r="AY18" s="27">
        <f t="shared" si="2"/>
        <v>23152.866242038217</v>
      </c>
      <c r="AZ18" s="27">
        <f t="shared" si="2"/>
        <v>3347.4</v>
      </c>
    </row>
    <row r="19" spans="2:54" ht="20" customHeight="1">
      <c r="B19" s="5" t="s">
        <v>18</v>
      </c>
      <c r="C19" s="40"/>
      <c r="F19" s="2" t="s">
        <v>24</v>
      </c>
      <c r="G19" s="2" t="s">
        <v>25</v>
      </c>
      <c r="I19" s="2" t="s">
        <v>24</v>
      </c>
      <c r="K19" s="2" t="s">
        <v>24</v>
      </c>
      <c r="M19" s="2" t="s">
        <v>24</v>
      </c>
      <c r="N19" s="2" t="s">
        <v>24</v>
      </c>
      <c r="O19" s="2" t="s">
        <v>24</v>
      </c>
      <c r="U19" s="2" t="s">
        <v>95</v>
      </c>
      <c r="AR19" s="27"/>
      <c r="AS19" s="27"/>
      <c r="AT19" s="27"/>
      <c r="AU19" s="27"/>
      <c r="AV19" s="27"/>
      <c r="AW19" s="27"/>
      <c r="AX19" s="27"/>
      <c r="AY19" s="27"/>
      <c r="AZ19" s="27"/>
    </row>
    <row r="20" spans="2:54" ht="20" customHeight="1">
      <c r="B20" s="5">
        <v>2024</v>
      </c>
      <c r="C20" s="40">
        <v>511985000</v>
      </c>
      <c r="D20" s="2">
        <v>2359000</v>
      </c>
      <c r="E20" s="2">
        <v>5073300</v>
      </c>
      <c r="F20" s="6"/>
      <c r="H20" s="6"/>
      <c r="I20" s="2">
        <v>75643</v>
      </c>
      <c r="J20" s="2">
        <v>277319000</v>
      </c>
      <c r="K20" s="2">
        <v>83000</v>
      </c>
      <c r="L20" s="2">
        <v>16974000</v>
      </c>
      <c r="M20" s="2">
        <v>106091</v>
      </c>
      <c r="N20" s="2">
        <v>91507</v>
      </c>
      <c r="O20" s="2">
        <v>134351</v>
      </c>
      <c r="P20" s="2">
        <v>13709000</v>
      </c>
      <c r="U20" s="32">
        <v>970</v>
      </c>
      <c r="V20" s="2">
        <v>8759000</v>
      </c>
      <c r="W20" s="2">
        <v>12451000</v>
      </c>
      <c r="X20" s="2">
        <v>3855000</v>
      </c>
      <c r="AH20" s="2">
        <f>C20/$AB$6</f>
        <v>346326.59825614037</v>
      </c>
      <c r="AI20" s="2">
        <f>D20/$AC$6</f>
        <v>2598876.2807094855</v>
      </c>
      <c r="AJ20" s="2">
        <f>E20/$AD$6</f>
        <v>695172.5838939969</v>
      </c>
      <c r="AK20" s="2">
        <f>J20/$AB$6</f>
        <v>187589.37449689853</v>
      </c>
      <c r="AL20" s="2">
        <f>L20/$AC$6</f>
        <v>18700011.016855791</v>
      </c>
      <c r="AM20" s="2">
        <f>P20</f>
        <v>13709000</v>
      </c>
      <c r="AN20" s="2">
        <f>V20/$AE$6</f>
        <v>10962453.066332916</v>
      </c>
      <c r="AO20" s="2">
        <f>W20/$AF$6</f>
        <v>12886565.928379219</v>
      </c>
      <c r="AP20" s="2">
        <f>X20</f>
        <v>3855000</v>
      </c>
      <c r="AR20" s="27">
        <f t="shared" ref="AR20:AZ23" si="3">AH20/1000</f>
        <v>346.32659825614036</v>
      </c>
      <c r="AS20" s="27">
        <f t="shared" si="3"/>
        <v>2598.8762807094854</v>
      </c>
      <c r="AT20" s="27">
        <f t="shared" si="3"/>
        <v>695.17258389399694</v>
      </c>
      <c r="AU20" s="27">
        <f t="shared" si="3"/>
        <v>187.58937449689853</v>
      </c>
      <c r="AV20" s="27">
        <f t="shared" si="3"/>
        <v>18700.011016855791</v>
      </c>
      <c r="AW20" s="27">
        <f t="shared" si="3"/>
        <v>13709</v>
      </c>
      <c r="AX20" s="27">
        <f t="shared" si="3"/>
        <v>10962.453066332915</v>
      </c>
      <c r="AY20" s="27">
        <f t="shared" si="3"/>
        <v>12886.565928379219</v>
      </c>
      <c r="AZ20" s="27">
        <f t="shared" si="3"/>
        <v>3855</v>
      </c>
    </row>
    <row r="21" spans="2:54" ht="20" customHeight="1">
      <c r="B21" s="5">
        <v>2023</v>
      </c>
      <c r="C21" s="40">
        <v>451651000</v>
      </c>
      <c r="D21" s="2">
        <v>2249000</v>
      </c>
      <c r="E21" s="2">
        <v>4486600</v>
      </c>
      <c r="F21" s="2">
        <v>59026</v>
      </c>
      <c r="H21" s="6"/>
      <c r="I21" s="2">
        <v>72762</v>
      </c>
      <c r="J21" s="2">
        <v>202600000</v>
      </c>
      <c r="K21" s="2">
        <v>84000</v>
      </c>
      <c r="L21" s="2">
        <v>16608000</v>
      </c>
      <c r="M21" s="2">
        <v>110827</v>
      </c>
      <c r="N21" s="2">
        <v>74008</v>
      </c>
      <c r="O21" s="2">
        <v>151991</v>
      </c>
      <c r="P21" s="2">
        <v>12335000</v>
      </c>
      <c r="U21" s="32">
        <v>930</v>
      </c>
      <c r="V21" s="2">
        <v>8473000</v>
      </c>
      <c r="W21" s="2">
        <v>10691000</v>
      </c>
      <c r="X21" s="2">
        <v>3735000</v>
      </c>
      <c r="AH21" s="2">
        <f>C21/$AB$8</f>
        <v>348891.87581593322</v>
      </c>
      <c r="AI21" s="2">
        <f>D21/$AC$8</f>
        <v>2674515.4001664883</v>
      </c>
      <c r="AJ21" s="2">
        <f>E21/$AD$8</f>
        <v>633736.36928640038</v>
      </c>
      <c r="AK21" s="2">
        <f>J21/$AB$8</f>
        <v>156504.67737325517</v>
      </c>
      <c r="AL21" s="2">
        <f>L21/$AC$8</f>
        <v>19750267.570460223</v>
      </c>
      <c r="AM21" s="2">
        <f>P21</f>
        <v>12335000</v>
      </c>
      <c r="AN21" s="2">
        <f>V21/$AE$8</f>
        <v>10793630.573248407</v>
      </c>
      <c r="AO21" s="2">
        <f>W21/$AF$8</f>
        <v>11819789.939192925</v>
      </c>
      <c r="AP21" s="2">
        <f>X21</f>
        <v>3735000</v>
      </c>
      <c r="AR21" s="27">
        <f t="shared" si="3"/>
        <v>348.89187581593325</v>
      </c>
      <c r="AS21" s="27">
        <f t="shared" si="3"/>
        <v>2674.5154001664882</v>
      </c>
      <c r="AT21" s="27">
        <f t="shared" si="3"/>
        <v>633.73636928640042</v>
      </c>
      <c r="AU21" s="27">
        <f t="shared" si="3"/>
        <v>156.50467737325516</v>
      </c>
      <c r="AV21" s="27">
        <f t="shared" si="3"/>
        <v>19750.267570460222</v>
      </c>
      <c r="AW21" s="27">
        <f t="shared" si="3"/>
        <v>12335</v>
      </c>
      <c r="AX21" s="27">
        <f t="shared" si="3"/>
        <v>10793.630573248407</v>
      </c>
      <c r="AY21" s="27">
        <f t="shared" si="3"/>
        <v>11819.789939192924</v>
      </c>
      <c r="AZ21" s="27">
        <f t="shared" si="3"/>
        <v>3735</v>
      </c>
    </row>
    <row r="22" spans="2:54" ht="20" customHeight="1">
      <c r="B22" s="5">
        <v>2022</v>
      </c>
      <c r="C22" s="40">
        <v>393836000</v>
      </c>
      <c r="D22" s="2">
        <v>2139000</v>
      </c>
      <c r="E22" s="2">
        <v>4036200</v>
      </c>
      <c r="F22" s="2">
        <v>63242</v>
      </c>
      <c r="H22" s="2">
        <v>6620</v>
      </c>
      <c r="I22" s="2">
        <v>77806</v>
      </c>
      <c r="J22" s="2">
        <v>178616000</v>
      </c>
      <c r="K22" s="2">
        <v>80000</v>
      </c>
      <c r="L22" s="2">
        <v>16114000</v>
      </c>
      <c r="M22" s="2">
        <v>98943</v>
      </c>
      <c r="N22" s="2">
        <v>75536</v>
      </c>
      <c r="O22" s="2">
        <v>117189</v>
      </c>
      <c r="P22" s="2">
        <v>11531000</v>
      </c>
      <c r="U22" s="32">
        <v>870</v>
      </c>
      <c r="V22" s="2">
        <v>7693000</v>
      </c>
      <c r="W22" s="2">
        <v>12619000</v>
      </c>
      <c r="X22" s="2">
        <v>3513000</v>
      </c>
      <c r="AH22" s="2">
        <f>C22/$AB$10</f>
        <v>312097.63055709645</v>
      </c>
      <c r="AI22" s="2">
        <f>D22/$AC$10</f>
        <v>2313683.0719307736</v>
      </c>
      <c r="AJ22" s="2">
        <f>E22/$AD$10</f>
        <v>585100.67697838601</v>
      </c>
      <c r="AK22" s="2">
        <f>J22/$AB$10</f>
        <v>141545.28885014661</v>
      </c>
      <c r="AL22" s="2">
        <f>L22/$AC$10</f>
        <v>17429962.141698215</v>
      </c>
      <c r="AM22" s="2">
        <f>P22</f>
        <v>11531000</v>
      </c>
      <c r="AN22" s="2">
        <f>V22/$AE$10</f>
        <v>9306798.9353980161</v>
      </c>
      <c r="AO22" s="2">
        <f>W22/$AF$10</f>
        <v>13528087.478559177</v>
      </c>
      <c r="AP22" s="2">
        <f>X22</f>
        <v>3513000</v>
      </c>
      <c r="AR22" s="27">
        <f t="shared" si="3"/>
        <v>312.09763055709647</v>
      </c>
      <c r="AS22" s="27">
        <f t="shared" si="3"/>
        <v>2313.6830719307736</v>
      </c>
      <c r="AT22" s="27">
        <f t="shared" si="3"/>
        <v>585.10067697838599</v>
      </c>
      <c r="AU22" s="27">
        <f t="shared" si="3"/>
        <v>141.54528885014662</v>
      </c>
      <c r="AV22" s="27">
        <f t="shared" si="3"/>
        <v>17429.962141698215</v>
      </c>
      <c r="AW22" s="27">
        <f t="shared" si="3"/>
        <v>11531</v>
      </c>
      <c r="AX22" s="27">
        <f t="shared" si="3"/>
        <v>9306.7989353980156</v>
      </c>
      <c r="AY22" s="27">
        <f t="shared" si="3"/>
        <v>13528.087478559177</v>
      </c>
      <c r="AZ22" s="27">
        <f t="shared" si="3"/>
        <v>3513</v>
      </c>
    </row>
    <row r="23" spans="2:54" ht="20" customHeight="1">
      <c r="B23" s="5">
        <v>2021</v>
      </c>
      <c r="C23" s="40">
        <v>280455000</v>
      </c>
      <c r="D23" s="2">
        <v>1889000</v>
      </c>
      <c r="E23" s="2">
        <v>3572700</v>
      </c>
      <c r="F23" s="2">
        <v>61477</v>
      </c>
      <c r="H23" s="2">
        <v>5692</v>
      </c>
      <c r="I23" s="2">
        <v>83666</v>
      </c>
      <c r="J23" s="2">
        <v>170095000</v>
      </c>
      <c r="K23" s="2">
        <v>90000</v>
      </c>
      <c r="L23" s="2">
        <v>16794000</v>
      </c>
      <c r="M23" s="2">
        <v>102803</v>
      </c>
      <c r="N23" s="2">
        <v>92986</v>
      </c>
      <c r="O23" s="2">
        <v>149662</v>
      </c>
      <c r="P23" s="96">
        <v>10276000</v>
      </c>
      <c r="U23" s="32">
        <v>790</v>
      </c>
      <c r="V23" s="2">
        <v>9003000</v>
      </c>
      <c r="W23" s="2">
        <v>11798000</v>
      </c>
      <c r="X23" s="2">
        <v>2804000</v>
      </c>
      <c r="AH23" s="2">
        <f>C23/$AB$12</f>
        <v>235898.49269901082</v>
      </c>
      <c r="AI23" s="2">
        <f>D23/$AC$12</f>
        <v>2071953.4934737305</v>
      </c>
      <c r="AJ23" s="2">
        <f>E23/$AD$12</f>
        <v>562107.64801208326</v>
      </c>
      <c r="AK23" s="2">
        <f>J23/$AB$12</f>
        <v>143071.63044209676</v>
      </c>
      <c r="AL23" s="2">
        <f>L23/$AC$12</f>
        <v>18420533.070088845</v>
      </c>
      <c r="AM23" s="2">
        <f>P23</f>
        <v>10276000</v>
      </c>
      <c r="AN23" s="2">
        <f>V23/$AE$12</f>
        <v>12182679.296346415</v>
      </c>
      <c r="AO23" s="2">
        <f>W23/$AF$12</f>
        <v>13419017.28844404</v>
      </c>
      <c r="AP23" s="2">
        <f>X23</f>
        <v>2804000</v>
      </c>
      <c r="AR23" s="27">
        <f t="shared" si="3"/>
        <v>235.89849269901083</v>
      </c>
      <c r="AS23" s="27">
        <f t="shared" si="3"/>
        <v>2071.9534934737303</v>
      </c>
      <c r="AT23" s="27">
        <f t="shared" si="3"/>
        <v>562.10764801208325</v>
      </c>
      <c r="AU23" s="27">
        <f t="shared" si="3"/>
        <v>143.07163044209676</v>
      </c>
      <c r="AV23" s="27">
        <f t="shared" si="3"/>
        <v>18420.533070088844</v>
      </c>
      <c r="AW23" s="27">
        <f t="shared" si="3"/>
        <v>10276</v>
      </c>
      <c r="AX23" s="27">
        <f t="shared" si="3"/>
        <v>12182.679296346414</v>
      </c>
      <c r="AY23" s="27">
        <f t="shared" si="3"/>
        <v>13419.01728844404</v>
      </c>
      <c r="AZ23" s="27">
        <f t="shared" si="3"/>
        <v>2804</v>
      </c>
    </row>
    <row r="24" spans="2:54" ht="20" customHeight="1">
      <c r="B24" s="5">
        <v>2020</v>
      </c>
      <c r="C24" s="40">
        <v>227904000</v>
      </c>
      <c r="D24" s="2">
        <v>1643000</v>
      </c>
      <c r="E24" s="2">
        <v>1787700</v>
      </c>
      <c r="F24" s="2">
        <v>54921</v>
      </c>
      <c r="H24" s="2">
        <v>5587</v>
      </c>
      <c r="I24" s="2">
        <v>71907</v>
      </c>
      <c r="J24" s="2">
        <v>162130000</v>
      </c>
      <c r="K24" s="2">
        <v>81000</v>
      </c>
      <c r="L24" s="2">
        <v>15728000</v>
      </c>
      <c r="M24" s="2">
        <v>109482</v>
      </c>
      <c r="N24" s="2">
        <v>108828</v>
      </c>
      <c r="O24" s="2">
        <v>155772</v>
      </c>
      <c r="P24" s="96">
        <v>8247000</v>
      </c>
      <c r="U24" s="32">
        <v>760</v>
      </c>
      <c r="V24" s="2">
        <v>10249000</v>
      </c>
      <c r="W24" s="2">
        <v>9769000</v>
      </c>
      <c r="X24" s="2">
        <v>2781600</v>
      </c>
      <c r="AR24" s="27"/>
      <c r="AS24" s="27"/>
      <c r="AT24" s="27"/>
      <c r="AU24" s="27"/>
      <c r="AV24" s="27"/>
      <c r="AW24" s="27"/>
      <c r="AX24" s="27"/>
      <c r="AY24" s="27"/>
      <c r="AZ24" s="27"/>
    </row>
    <row r="25" spans="2:54" ht="20" customHeight="1">
      <c r="B25" s="5" t="s">
        <v>19</v>
      </c>
      <c r="C25" s="40"/>
      <c r="G25" s="2" t="s">
        <v>25</v>
      </c>
      <c r="U25" s="2" t="s">
        <v>77</v>
      </c>
      <c r="AR25" s="27"/>
      <c r="AS25" s="27"/>
      <c r="AT25" s="27"/>
      <c r="AU25" s="27"/>
      <c r="AV25" s="27"/>
      <c r="AW25" s="27"/>
      <c r="AX25" s="27"/>
      <c r="AY25" s="27"/>
      <c r="AZ25" s="27"/>
    </row>
    <row r="26" spans="2:54" ht="20" customHeight="1">
      <c r="B26" s="5">
        <v>2024</v>
      </c>
      <c r="C26" s="40">
        <v>5011</v>
      </c>
      <c r="D26" s="2">
        <v>18686</v>
      </c>
      <c r="E26" s="2">
        <v>12575</v>
      </c>
      <c r="F26" s="6"/>
      <c r="H26" s="2">
        <v>54543</v>
      </c>
      <c r="I26" s="2">
        <v>125000</v>
      </c>
      <c r="J26" s="2">
        <v>2901</v>
      </c>
      <c r="K26" s="2">
        <v>139800</v>
      </c>
      <c r="L26" s="2">
        <v>103249</v>
      </c>
      <c r="M26" s="2">
        <v>75000</v>
      </c>
      <c r="N26" s="2">
        <v>81000</v>
      </c>
      <c r="O26" s="2">
        <v>55000</v>
      </c>
      <c r="P26" s="2">
        <v>94300</v>
      </c>
      <c r="Q26" s="2">
        <v>75883</v>
      </c>
      <c r="U26" s="2">
        <v>73109</v>
      </c>
      <c r="V26" s="2">
        <v>68629</v>
      </c>
      <c r="W26" s="2">
        <v>92815</v>
      </c>
      <c r="X26" s="2">
        <v>29904</v>
      </c>
      <c r="AH26" s="2">
        <f t="shared" ref="AH26:AJ29" si="4">C26</f>
        <v>5011</v>
      </c>
      <c r="AI26" s="2">
        <f t="shared" si="4"/>
        <v>18686</v>
      </c>
      <c r="AJ26" s="2">
        <f t="shared" si="4"/>
        <v>12575</v>
      </c>
      <c r="AK26" s="2">
        <f>J26</f>
        <v>2901</v>
      </c>
      <c r="AL26" s="2">
        <f>L26</f>
        <v>103249</v>
      </c>
      <c r="AM26" s="2">
        <f>P26</f>
        <v>94300</v>
      </c>
      <c r="AN26" s="2">
        <f t="shared" ref="AN26:AP29" si="5">V26</f>
        <v>68629</v>
      </c>
      <c r="AO26" s="2">
        <f t="shared" si="5"/>
        <v>92815</v>
      </c>
      <c r="AP26" s="2">
        <f t="shared" si="5"/>
        <v>29904</v>
      </c>
      <c r="AR26" s="27">
        <f>AH26</f>
        <v>5011</v>
      </c>
      <c r="AS26" s="27">
        <f t="shared" ref="AS26:AS29" si="6">AI26</f>
        <v>18686</v>
      </c>
      <c r="AT26" s="27">
        <f t="shared" ref="AT26:AT29" si="7">AJ26</f>
        <v>12575</v>
      </c>
      <c r="AU26" s="27">
        <f t="shared" ref="AU26:AU29" si="8">AK26</f>
        <v>2901</v>
      </c>
      <c r="AV26" s="27">
        <f t="shared" ref="AV26:AV29" si="9">AL26</f>
        <v>103249</v>
      </c>
      <c r="AW26" s="27">
        <f t="shared" ref="AW26:AW29" si="10">AM26</f>
        <v>94300</v>
      </c>
      <c r="AX26" s="27">
        <f t="shared" ref="AX26:AX29" si="11">AN26</f>
        <v>68629</v>
      </c>
      <c r="AY26" s="27">
        <f t="shared" ref="AY26:AY29" si="12">AO26</f>
        <v>92815</v>
      </c>
      <c r="AZ26" s="27">
        <f t="shared" ref="AZ26:AZ29" si="13">AP26</f>
        <v>29904</v>
      </c>
    </row>
    <row r="27" spans="2:54" ht="20" customHeight="1">
      <c r="B27" s="5">
        <v>2023</v>
      </c>
      <c r="C27" s="40">
        <v>4425</v>
      </c>
      <c r="D27" s="2">
        <v>18000</v>
      </c>
      <c r="E27" s="2">
        <v>12740</v>
      </c>
      <c r="F27" s="2">
        <v>17221</v>
      </c>
      <c r="H27" s="2">
        <v>53565</v>
      </c>
      <c r="I27" s="2">
        <v>122000</v>
      </c>
      <c r="J27" s="2">
        <v>2529</v>
      </c>
      <c r="K27" s="2">
        <v>134400</v>
      </c>
      <c r="L27" s="2">
        <v>103605</v>
      </c>
      <c r="M27" s="2">
        <v>72000</v>
      </c>
      <c r="N27" s="2">
        <v>88000</v>
      </c>
      <c r="O27" s="2">
        <v>50000</v>
      </c>
      <c r="P27" s="2">
        <v>89900</v>
      </c>
      <c r="Q27" s="2">
        <v>76057</v>
      </c>
      <c r="U27" s="2">
        <v>63370</v>
      </c>
      <c r="V27" s="2">
        <v>70212</v>
      </c>
      <c r="W27" s="2">
        <v>99723</v>
      </c>
      <c r="X27" s="96">
        <v>32698</v>
      </c>
      <c r="AH27" s="2">
        <f t="shared" si="4"/>
        <v>4425</v>
      </c>
      <c r="AI27" s="2">
        <f t="shared" si="4"/>
        <v>18000</v>
      </c>
      <c r="AJ27" s="2">
        <f t="shared" si="4"/>
        <v>12740</v>
      </c>
      <c r="AK27" s="2">
        <f>J27</f>
        <v>2529</v>
      </c>
      <c r="AL27" s="2">
        <f>L27</f>
        <v>103605</v>
      </c>
      <c r="AM27" s="2">
        <f>P27</f>
        <v>89900</v>
      </c>
      <c r="AN27" s="2">
        <f t="shared" si="5"/>
        <v>70212</v>
      </c>
      <c r="AO27" s="2">
        <f t="shared" si="5"/>
        <v>99723</v>
      </c>
      <c r="AP27" s="2">
        <f t="shared" si="5"/>
        <v>32698</v>
      </c>
      <c r="AR27" s="27">
        <f t="shared" ref="AR27:AR29" si="14">AH27</f>
        <v>4425</v>
      </c>
      <c r="AS27" s="27">
        <f t="shared" si="6"/>
        <v>18000</v>
      </c>
      <c r="AT27" s="27">
        <f t="shared" si="7"/>
        <v>12740</v>
      </c>
      <c r="AU27" s="27">
        <f t="shared" si="8"/>
        <v>2529</v>
      </c>
      <c r="AV27" s="27">
        <f t="shared" si="9"/>
        <v>103605</v>
      </c>
      <c r="AW27" s="27">
        <f t="shared" si="10"/>
        <v>89900</v>
      </c>
      <c r="AX27" s="27">
        <f t="shared" si="11"/>
        <v>70212</v>
      </c>
      <c r="AY27" s="27">
        <f t="shared" si="12"/>
        <v>99723</v>
      </c>
      <c r="AZ27" s="27">
        <f t="shared" si="13"/>
        <v>32698</v>
      </c>
    </row>
    <row r="28" spans="2:54" ht="20" customHeight="1">
      <c r="B28" s="5">
        <v>2022</v>
      </c>
      <c r="C28" s="40">
        <v>4532</v>
      </c>
      <c r="D28" s="2">
        <v>17494</v>
      </c>
      <c r="E28" s="2">
        <v>12373</v>
      </c>
      <c r="F28" s="2">
        <v>17920</v>
      </c>
      <c r="H28" s="2">
        <v>53155</v>
      </c>
      <c r="I28" s="2">
        <v>130000</v>
      </c>
      <c r="J28" s="2">
        <v>2263</v>
      </c>
      <c r="K28" s="2">
        <v>144800</v>
      </c>
      <c r="L28" s="2">
        <v>103613</v>
      </c>
      <c r="M28" s="2">
        <v>69000</v>
      </c>
      <c r="N28" s="2">
        <v>83000</v>
      </c>
      <c r="O28" s="2">
        <v>50000</v>
      </c>
      <c r="P28" s="2">
        <v>83500</v>
      </c>
      <c r="Q28" s="2">
        <v>79677</v>
      </c>
      <c r="U28" s="2">
        <v>54393</v>
      </c>
      <c r="V28" s="2">
        <v>69400</v>
      </c>
      <c r="W28" s="2">
        <v>101369</v>
      </c>
      <c r="X28" s="96">
        <v>32065</v>
      </c>
      <c r="AH28" s="2">
        <f t="shared" si="4"/>
        <v>4532</v>
      </c>
      <c r="AI28" s="2">
        <f t="shared" si="4"/>
        <v>17494</v>
      </c>
      <c r="AJ28" s="2">
        <f t="shared" si="4"/>
        <v>12373</v>
      </c>
      <c r="AK28" s="2">
        <f>J28</f>
        <v>2263</v>
      </c>
      <c r="AL28" s="2">
        <f>L28</f>
        <v>103613</v>
      </c>
      <c r="AM28" s="2">
        <f>P28</f>
        <v>83500</v>
      </c>
      <c r="AN28" s="2">
        <f t="shared" si="5"/>
        <v>69400</v>
      </c>
      <c r="AO28" s="2">
        <f t="shared" si="5"/>
        <v>101369</v>
      </c>
      <c r="AP28" s="2">
        <f t="shared" si="5"/>
        <v>32065</v>
      </c>
      <c r="AR28" s="27">
        <f t="shared" si="14"/>
        <v>4532</v>
      </c>
      <c r="AS28" s="27">
        <f t="shared" si="6"/>
        <v>17494</v>
      </c>
      <c r="AT28" s="27">
        <f t="shared" si="7"/>
        <v>12373</v>
      </c>
      <c r="AU28" s="27">
        <f t="shared" si="8"/>
        <v>2263</v>
      </c>
      <c r="AV28" s="27">
        <f t="shared" si="9"/>
        <v>103613</v>
      </c>
      <c r="AW28" s="27">
        <f t="shared" si="10"/>
        <v>83500</v>
      </c>
      <c r="AX28" s="27">
        <f t="shared" si="11"/>
        <v>69400</v>
      </c>
      <c r="AY28" s="27">
        <f t="shared" si="12"/>
        <v>101369</v>
      </c>
      <c r="AZ28" s="27">
        <f t="shared" si="13"/>
        <v>32065</v>
      </c>
    </row>
    <row r="29" spans="2:54" ht="20" customHeight="1">
      <c r="B29" s="5">
        <v>2021</v>
      </c>
      <c r="C29" s="40">
        <v>3959</v>
      </c>
      <c r="D29" s="2">
        <v>16218</v>
      </c>
      <c r="E29" s="2">
        <v>9864</v>
      </c>
      <c r="F29" s="2">
        <v>15823</v>
      </c>
      <c r="H29" s="2">
        <v>52391</v>
      </c>
      <c r="I29" s="2">
        <v>130000</v>
      </c>
      <c r="J29" s="2">
        <v>2207</v>
      </c>
      <c r="K29" s="2">
        <v>144300</v>
      </c>
      <c r="L29" s="2">
        <v>100920</v>
      </c>
      <c r="M29" s="2">
        <v>68000</v>
      </c>
      <c r="N29" s="2">
        <v>79000</v>
      </c>
      <c r="O29" s="2">
        <v>50000</v>
      </c>
      <c r="P29" s="2">
        <v>83100</v>
      </c>
      <c r="U29" s="2">
        <v>47792</v>
      </c>
      <c r="V29" s="2">
        <v>90096</v>
      </c>
      <c r="W29" s="2">
        <v>99637</v>
      </c>
      <c r="X29" s="2">
        <v>30398</v>
      </c>
      <c r="AH29" s="2">
        <f t="shared" si="4"/>
        <v>3959</v>
      </c>
      <c r="AI29" s="2">
        <f t="shared" si="4"/>
        <v>16218</v>
      </c>
      <c r="AJ29" s="2">
        <f t="shared" si="4"/>
        <v>9864</v>
      </c>
      <c r="AK29" s="2">
        <f>J29</f>
        <v>2207</v>
      </c>
      <c r="AL29" s="2">
        <f>L29</f>
        <v>100920</v>
      </c>
      <c r="AM29" s="2">
        <f>P29</f>
        <v>83100</v>
      </c>
      <c r="AN29" s="2">
        <f t="shared" si="5"/>
        <v>90096</v>
      </c>
      <c r="AO29" s="2">
        <f t="shared" si="5"/>
        <v>99637</v>
      </c>
      <c r="AP29" s="2">
        <f t="shared" si="5"/>
        <v>30398</v>
      </c>
      <c r="AR29" s="27">
        <f t="shared" si="14"/>
        <v>3959</v>
      </c>
      <c r="AS29" s="27">
        <f t="shared" si="6"/>
        <v>16218</v>
      </c>
      <c r="AT29" s="27">
        <f t="shared" si="7"/>
        <v>9864</v>
      </c>
      <c r="AU29" s="27">
        <f t="shared" si="8"/>
        <v>2207</v>
      </c>
      <c r="AV29" s="27">
        <f t="shared" si="9"/>
        <v>100920</v>
      </c>
      <c r="AW29" s="27">
        <f t="shared" si="10"/>
        <v>83100</v>
      </c>
      <c r="AX29" s="27">
        <f t="shared" si="11"/>
        <v>90096</v>
      </c>
      <c r="AY29" s="27">
        <f t="shared" si="12"/>
        <v>99637</v>
      </c>
      <c r="AZ29" s="27">
        <f t="shared" si="13"/>
        <v>30398</v>
      </c>
    </row>
    <row r="30" spans="2:54" ht="20" customHeight="1">
      <c r="B30" s="5">
        <v>2020</v>
      </c>
      <c r="C30" s="40">
        <v>2886</v>
      </c>
      <c r="D30" s="2">
        <v>14062</v>
      </c>
      <c r="E30" s="2">
        <v>6646</v>
      </c>
      <c r="F30" s="2">
        <v>13940</v>
      </c>
      <c r="H30" s="2">
        <v>51944</v>
      </c>
      <c r="I30" s="2">
        <v>80000</v>
      </c>
      <c r="J30" s="2">
        <v>2158</v>
      </c>
      <c r="K30" s="2">
        <v>136400</v>
      </c>
      <c r="L30" s="2">
        <v>101465</v>
      </c>
      <c r="M30" s="2">
        <v>74000</v>
      </c>
      <c r="N30" s="2">
        <v>78500</v>
      </c>
      <c r="O30" s="2">
        <v>47000</v>
      </c>
      <c r="P30" s="2">
        <v>76100</v>
      </c>
      <c r="U30" s="2">
        <v>44723</v>
      </c>
      <c r="V30" s="2">
        <v>94066</v>
      </c>
      <c r="W30" s="2">
        <v>99538</v>
      </c>
      <c r="X30" s="2">
        <v>25415</v>
      </c>
      <c r="AR30" s="27"/>
      <c r="AS30" s="27"/>
      <c r="AT30" s="27"/>
      <c r="AU30" s="27"/>
      <c r="AV30" s="27"/>
      <c r="AW30" s="27"/>
      <c r="AX30" s="27"/>
      <c r="AY30" s="27"/>
      <c r="AZ30" s="27"/>
    </row>
    <row r="31" spans="2:54" ht="20" customHeight="1">
      <c r="B31" s="34" t="s">
        <v>93</v>
      </c>
      <c r="C31" s="41"/>
      <c r="G31" s="2" t="s">
        <v>25</v>
      </c>
      <c r="U31" s="2" t="s">
        <v>77</v>
      </c>
      <c r="AR31" s="27"/>
      <c r="AS31" s="27"/>
      <c r="AT31" s="27"/>
      <c r="AU31" s="27"/>
      <c r="AV31" s="27"/>
      <c r="AW31" s="27"/>
      <c r="AX31" s="27"/>
      <c r="AY31" s="27"/>
      <c r="AZ31" s="27"/>
    </row>
    <row r="32" spans="2:54" ht="20" customHeight="1">
      <c r="B32" s="33">
        <v>2024</v>
      </c>
      <c r="C32" s="42">
        <f t="shared" ref="C32:X32" si="15">C20/C5</f>
        <v>0.11259043897414671</v>
      </c>
      <c r="D32" s="28">
        <f t="shared" si="15"/>
        <v>0.35883784606023728</v>
      </c>
      <c r="E32" s="28">
        <f t="shared" si="15"/>
        <v>0.2716572538237661</v>
      </c>
      <c r="F32" s="29">
        <f t="shared" si="15"/>
        <v>0</v>
      </c>
      <c r="G32" s="28" t="e">
        <f t="shared" si="15"/>
        <v>#DIV/0!</v>
      </c>
      <c r="H32" s="28">
        <f t="shared" si="15"/>
        <v>0</v>
      </c>
      <c r="I32" s="28">
        <f t="shared" si="15"/>
        <v>1.7641036404766903E-3</v>
      </c>
      <c r="J32" s="28">
        <f t="shared" si="15"/>
        <v>7.7957642849827952E-2</v>
      </c>
      <c r="K32" s="28">
        <f t="shared" si="15"/>
        <v>9.3446369664831517E-4</v>
      </c>
      <c r="L32" s="28">
        <f t="shared" si="15"/>
        <v>0.27204102892860005</v>
      </c>
      <c r="M32" s="28">
        <f t="shared" si="15"/>
        <v>1.6533318788181026E-3</v>
      </c>
      <c r="N32" s="28">
        <f t="shared" si="15"/>
        <v>1.4381787605890581E-3</v>
      </c>
      <c r="O32" s="28">
        <f t="shared" si="15"/>
        <v>2.384900770405084E-3</v>
      </c>
      <c r="P32" s="28">
        <f t="shared" si="15"/>
        <v>0.25352763856268379</v>
      </c>
      <c r="Q32" s="28">
        <f t="shared" si="15"/>
        <v>0</v>
      </c>
      <c r="R32" s="28">
        <f t="shared" si="15"/>
        <v>0</v>
      </c>
      <c r="S32" s="28">
        <f t="shared" si="15"/>
        <v>0</v>
      </c>
      <c r="T32" s="28" t="e">
        <f t="shared" si="15"/>
        <v>#DIV/0!</v>
      </c>
      <c r="U32" s="31">
        <f t="shared" si="15"/>
        <v>3.3401858796224556E-6</v>
      </c>
      <c r="V32" s="28">
        <f t="shared" si="15"/>
        <v>0.27916241713411527</v>
      </c>
      <c r="W32" s="28">
        <f t="shared" si="15"/>
        <v>0.26715444363386687</v>
      </c>
      <c r="X32" s="28">
        <f t="shared" si="15"/>
        <v>0.24983797796500323</v>
      </c>
      <c r="AH32" s="28">
        <f t="shared" ref="AH32:AP32" si="16">AH20/AH5</f>
        <v>0.11259043897414669</v>
      </c>
      <c r="AI32" s="29">
        <f t="shared" si="16"/>
        <v>0.35883784606023728</v>
      </c>
      <c r="AJ32" s="29">
        <f t="shared" si="16"/>
        <v>0.27165725382376604</v>
      </c>
      <c r="AK32" s="29">
        <f t="shared" si="16"/>
        <v>7.7957642849827952E-2</v>
      </c>
      <c r="AL32" s="29">
        <f t="shared" si="16"/>
        <v>0.2720410289286001</v>
      </c>
      <c r="AM32" s="29">
        <f t="shared" si="16"/>
        <v>0.25352763856268379</v>
      </c>
      <c r="AN32" s="29">
        <f t="shared" si="16"/>
        <v>0.27916241713411527</v>
      </c>
      <c r="AO32" s="29">
        <f t="shared" si="16"/>
        <v>0.26715444363386687</v>
      </c>
      <c r="AP32" s="29">
        <f t="shared" si="16"/>
        <v>0.24983797796500323</v>
      </c>
      <c r="AR32" s="29">
        <f t="shared" ref="AR32:AZ32" si="17">AR20/AR5</f>
        <v>0.11259043897414671</v>
      </c>
      <c r="AS32" s="29">
        <f t="shared" si="17"/>
        <v>0.35883784606023728</v>
      </c>
      <c r="AT32" s="29">
        <f t="shared" si="17"/>
        <v>0.27165725382376604</v>
      </c>
      <c r="AU32" s="29">
        <f t="shared" si="17"/>
        <v>7.7957642849827952E-2</v>
      </c>
      <c r="AV32" s="29">
        <f t="shared" si="17"/>
        <v>0.2720410289286001</v>
      </c>
      <c r="AW32" s="29">
        <f t="shared" si="17"/>
        <v>0.25352763856268379</v>
      </c>
      <c r="AX32" s="29">
        <f t="shared" si="17"/>
        <v>0.27916241713411521</v>
      </c>
      <c r="AY32" s="29">
        <f t="shared" si="17"/>
        <v>0.26715444363386687</v>
      </c>
      <c r="AZ32" s="29">
        <f t="shared" si="17"/>
        <v>0.24983797796500323</v>
      </c>
      <c r="BB32" s="69">
        <f>AVERAGE(AR32:AZ32)</f>
        <v>0.23808518754802746</v>
      </c>
    </row>
    <row r="33" spans="1:54" ht="20" customHeight="1">
      <c r="B33" s="33">
        <v>2023</v>
      </c>
      <c r="C33" s="42">
        <f t="shared" ref="C33:X33" si="18">C21/C6</f>
        <v>0.12224662296026118</v>
      </c>
      <c r="D33" s="28">
        <f t="shared" si="18"/>
        <v>0.33482209319636741</v>
      </c>
      <c r="E33" s="28">
        <f t="shared" si="18"/>
        <v>0.26338692241016703</v>
      </c>
      <c r="F33" s="28">
        <f t="shared" si="18"/>
        <v>13.846117757447807</v>
      </c>
      <c r="G33" s="28">
        <f t="shared" si="18"/>
        <v>0</v>
      </c>
      <c r="H33" s="28">
        <f t="shared" si="18"/>
        <v>0</v>
      </c>
      <c r="I33" s="28">
        <f t="shared" si="18"/>
        <v>1.6977856592855309E-3</v>
      </c>
      <c r="J33" s="28">
        <f t="shared" si="18"/>
        <v>9.3088156957337562E-2</v>
      </c>
      <c r="K33" s="28">
        <f t="shared" si="18"/>
        <v>9.8639016428093322E-4</v>
      </c>
      <c r="L33" s="28">
        <f t="shared" si="18"/>
        <v>0.27478036432223157</v>
      </c>
      <c r="M33" s="28">
        <f t="shared" si="18"/>
        <v>1.8435831323297014E-3</v>
      </c>
      <c r="N33" s="28">
        <f t="shared" si="18"/>
        <v>1.2427249676758517E-3</v>
      </c>
      <c r="O33" s="28">
        <f t="shared" si="18"/>
        <v>2.7981700357156006E-3</v>
      </c>
      <c r="P33" s="28">
        <f t="shared" si="18"/>
        <v>0.26925847503874617</v>
      </c>
      <c r="Q33" s="28">
        <f t="shared" si="18"/>
        <v>0</v>
      </c>
      <c r="R33" s="28">
        <f t="shared" si="18"/>
        <v>0</v>
      </c>
      <c r="S33" s="28">
        <f t="shared" si="18"/>
        <v>0</v>
      </c>
      <c r="T33" s="28" t="e">
        <f t="shared" si="18"/>
        <v>#DIV/0!</v>
      </c>
      <c r="U33" s="31">
        <f t="shared" si="18"/>
        <v>4.0041160590886973E-6</v>
      </c>
      <c r="V33" s="28">
        <f t="shared" si="18"/>
        <v>0.27937879187549458</v>
      </c>
      <c r="W33" s="28">
        <f t="shared" si="18"/>
        <v>0.22442639125049857</v>
      </c>
      <c r="X33" s="28">
        <f t="shared" si="18"/>
        <v>0.25425459496255959</v>
      </c>
      <c r="AH33" s="28">
        <f t="shared" ref="AH33:AP33" si="19">AH21/AH6</f>
        <v>0.12224662296026118</v>
      </c>
      <c r="AI33" s="29">
        <f t="shared" si="19"/>
        <v>0.33482209319636741</v>
      </c>
      <c r="AJ33" s="29">
        <f t="shared" si="19"/>
        <v>0.26338692241016703</v>
      </c>
      <c r="AK33" s="29">
        <f t="shared" si="19"/>
        <v>9.3088156957337562E-2</v>
      </c>
      <c r="AL33" s="29">
        <f t="shared" si="19"/>
        <v>0.27478036432223163</v>
      </c>
      <c r="AM33" s="29">
        <f t="shared" si="19"/>
        <v>0.26925847503874617</v>
      </c>
      <c r="AN33" s="29">
        <f t="shared" si="19"/>
        <v>0.27937879187549458</v>
      </c>
      <c r="AO33" s="29">
        <f t="shared" si="19"/>
        <v>0.22442639125049854</v>
      </c>
      <c r="AP33" s="29">
        <f t="shared" si="19"/>
        <v>0.25425459496255959</v>
      </c>
      <c r="AR33" s="29">
        <f t="shared" ref="AR33:AZ33" si="20">AR21/AR6</f>
        <v>0.12224662296026118</v>
      </c>
      <c r="AS33" s="29">
        <f t="shared" si="20"/>
        <v>0.33482209319636741</v>
      </c>
      <c r="AT33" s="29">
        <f t="shared" si="20"/>
        <v>0.26338692241016709</v>
      </c>
      <c r="AU33" s="29">
        <f t="shared" si="20"/>
        <v>9.3088156957337562E-2</v>
      </c>
      <c r="AV33" s="29">
        <f t="shared" si="20"/>
        <v>0.27478036432223157</v>
      </c>
      <c r="AW33" s="29">
        <f t="shared" si="20"/>
        <v>0.26925847503874617</v>
      </c>
      <c r="AX33" s="29">
        <f t="shared" si="20"/>
        <v>0.27937879187549458</v>
      </c>
      <c r="AY33" s="29">
        <f t="shared" si="20"/>
        <v>0.22442639125049854</v>
      </c>
      <c r="AZ33" s="29">
        <f t="shared" si="20"/>
        <v>0.25425459496255959</v>
      </c>
      <c r="BB33" s="69">
        <f t="shared" ref="BB33:BB35" si="21">AVERAGE(AR33:AZ33)</f>
        <v>0.23507137921929594</v>
      </c>
    </row>
    <row r="34" spans="1:54" ht="20" customHeight="1">
      <c r="B34" s="33">
        <v>2022</v>
      </c>
      <c r="C34" s="42">
        <f t="shared" ref="C34:X34" si="22">C22/C7</f>
        <v>0.13122201385069857</v>
      </c>
      <c r="D34" s="28">
        <f t="shared" si="22"/>
        <v>0.34372489153141572</v>
      </c>
      <c r="E34" s="28">
        <f t="shared" si="22"/>
        <v>0.2643453976969819</v>
      </c>
      <c r="F34" s="28">
        <f t="shared" si="22"/>
        <v>13.169929196168264</v>
      </c>
      <c r="G34" s="28">
        <f t="shared" si="22"/>
        <v>0</v>
      </c>
      <c r="H34" s="28">
        <f t="shared" si="22"/>
        <v>0.27413143401383078</v>
      </c>
      <c r="I34" s="28">
        <f t="shared" si="22"/>
        <v>1.7322943337415117E-3</v>
      </c>
      <c r="J34" s="28">
        <f t="shared" si="22"/>
        <v>7.8204265837226519E-2</v>
      </c>
      <c r="K34" s="28">
        <f t="shared" si="22"/>
        <v>1.0001250156269534E-3</v>
      </c>
      <c r="L34" s="28">
        <f t="shared" si="22"/>
        <v>0.24484152308019572</v>
      </c>
      <c r="M34" s="28">
        <f t="shared" si="22"/>
        <v>1.6689944840848135E-3</v>
      </c>
      <c r="N34" s="28">
        <f t="shared" si="22"/>
        <v>7.4658759574993826E-4</v>
      </c>
      <c r="O34" s="28">
        <f t="shared" si="22"/>
        <v>2.018620594618803E-3</v>
      </c>
      <c r="P34" s="28">
        <f t="shared" si="22"/>
        <v>0.25999413767446056</v>
      </c>
      <c r="Q34" s="28">
        <f t="shared" si="22"/>
        <v>0</v>
      </c>
      <c r="R34" s="28">
        <f t="shared" si="22"/>
        <v>0</v>
      </c>
      <c r="S34" s="28">
        <f t="shared" si="22"/>
        <v>0</v>
      </c>
      <c r="T34" s="28" t="e">
        <f t="shared" si="22"/>
        <v>#DIV/0!</v>
      </c>
      <c r="U34" s="31">
        <f t="shared" si="22"/>
        <v>4.916531980062615E-6</v>
      </c>
      <c r="V34" s="28">
        <f t="shared" si="22"/>
        <v>0.26234483699358885</v>
      </c>
      <c r="W34" s="28">
        <f t="shared" si="22"/>
        <v>0.24870415262421411</v>
      </c>
      <c r="X34" s="28">
        <f t="shared" si="22"/>
        <v>0.26666160619401852</v>
      </c>
      <c r="AH34" s="28">
        <f t="shared" ref="AH34:AP34" si="23">AH22/AH7</f>
        <v>0.13122201385069857</v>
      </c>
      <c r="AI34" s="29">
        <f t="shared" si="23"/>
        <v>0.34372489153141572</v>
      </c>
      <c r="AJ34" s="29">
        <f t="shared" si="23"/>
        <v>0.26434539769698195</v>
      </c>
      <c r="AK34" s="29">
        <f t="shared" si="23"/>
        <v>7.8204265837226533E-2</v>
      </c>
      <c r="AL34" s="29">
        <f t="shared" si="23"/>
        <v>0.24484152308019566</v>
      </c>
      <c r="AM34" s="29">
        <f t="shared" si="23"/>
        <v>0.25999413767446056</v>
      </c>
      <c r="AN34" s="29">
        <f t="shared" si="23"/>
        <v>0.2623448369935889</v>
      </c>
      <c r="AO34" s="29">
        <f t="shared" si="23"/>
        <v>0.24870415262421411</v>
      </c>
      <c r="AP34" s="29">
        <f t="shared" si="23"/>
        <v>0.26666160619401852</v>
      </c>
      <c r="AR34" s="29">
        <f t="shared" ref="AR34:AZ34" si="24">AR22/AR7</f>
        <v>0.13122201385069859</v>
      </c>
      <c r="AS34" s="29">
        <f t="shared" si="24"/>
        <v>0.34372489153141572</v>
      </c>
      <c r="AT34" s="29">
        <f t="shared" si="24"/>
        <v>0.26434539769698195</v>
      </c>
      <c r="AU34" s="29">
        <f t="shared" si="24"/>
        <v>7.8204265837226533E-2</v>
      </c>
      <c r="AV34" s="29">
        <f t="shared" si="24"/>
        <v>0.24484152308019569</v>
      </c>
      <c r="AW34" s="29">
        <f t="shared" si="24"/>
        <v>0.25999413767446056</v>
      </c>
      <c r="AX34" s="29">
        <f t="shared" si="24"/>
        <v>0.2623448369935889</v>
      </c>
      <c r="AY34" s="29">
        <f t="shared" si="24"/>
        <v>0.24870415262421411</v>
      </c>
      <c r="AZ34" s="29">
        <f t="shared" si="24"/>
        <v>0.26666160619401852</v>
      </c>
      <c r="BB34" s="69">
        <f t="shared" si="21"/>
        <v>0.23333809172031117</v>
      </c>
    </row>
    <row r="35" spans="1:54" ht="20" customHeight="1">
      <c r="B35" s="33">
        <v>2021</v>
      </c>
      <c r="C35" s="42">
        <f t="shared" ref="C35:X35" si="25">C23/C8</f>
        <v>0.17886081686664218</v>
      </c>
      <c r="D35" s="28">
        <f t="shared" si="25"/>
        <v>0.34923276021445737</v>
      </c>
      <c r="E35" s="28">
        <f t="shared" si="25"/>
        <v>0.34719947910845916</v>
      </c>
      <c r="F35" s="28">
        <f t="shared" si="25"/>
        <v>15.376938469234616</v>
      </c>
      <c r="G35" s="28">
        <f t="shared" si="25"/>
        <v>0</v>
      </c>
      <c r="H35" s="28">
        <f t="shared" si="25"/>
        <v>0.27606945387525461</v>
      </c>
      <c r="I35" s="28">
        <f t="shared" si="25"/>
        <v>2.133737981688812E-3</v>
      </c>
      <c r="J35" s="28">
        <f t="shared" si="25"/>
        <v>8.9835687467573075E-2</v>
      </c>
      <c r="K35" s="28">
        <f t="shared" si="25"/>
        <v>1.143002286004572E-3</v>
      </c>
      <c r="L35" s="28">
        <f t="shared" si="25"/>
        <v>0.26741612394707093</v>
      </c>
      <c r="M35" s="28">
        <f t="shared" si="25"/>
        <v>2.1107711892247045E-3</v>
      </c>
      <c r="N35" s="28">
        <f t="shared" si="25"/>
        <v>1.1439080799133944E-3</v>
      </c>
      <c r="O35" s="28">
        <f t="shared" si="25"/>
        <v>2.6631670729754258E-3</v>
      </c>
      <c r="P35" s="28">
        <f t="shared" si="25"/>
        <v>0.27463452441403641</v>
      </c>
      <c r="Q35" s="28">
        <f t="shared" si="25"/>
        <v>0</v>
      </c>
      <c r="R35" s="28">
        <f t="shared" si="25"/>
        <v>0</v>
      </c>
      <c r="S35" s="28">
        <f t="shared" si="25"/>
        <v>0</v>
      </c>
      <c r="T35" s="28" t="e">
        <f t="shared" si="25"/>
        <v>#DIV/0!</v>
      </c>
      <c r="U35" s="31">
        <f t="shared" si="25"/>
        <v>5.6107954545454549E-6</v>
      </c>
      <c r="V35" s="28">
        <f t="shared" si="25"/>
        <v>0.36455296404275994</v>
      </c>
      <c r="W35" s="28">
        <f t="shared" si="25"/>
        <v>0.26764365599691475</v>
      </c>
      <c r="X35" s="28">
        <f t="shared" si="25"/>
        <v>0.26722322287979722</v>
      </c>
      <c r="AH35" s="28">
        <f t="shared" ref="AH35:AP35" si="26">AH23/AH8</f>
        <v>0.17886081686664218</v>
      </c>
      <c r="AI35" s="29">
        <f t="shared" si="26"/>
        <v>0.34923276021445737</v>
      </c>
      <c r="AJ35" s="29">
        <f t="shared" si="26"/>
        <v>0.34719947910845911</v>
      </c>
      <c r="AK35" s="29">
        <f t="shared" si="26"/>
        <v>8.9835687467573089E-2</v>
      </c>
      <c r="AL35" s="29">
        <f t="shared" si="26"/>
        <v>0.26741612394707087</v>
      </c>
      <c r="AM35" s="29">
        <f t="shared" si="26"/>
        <v>0.27463452441403641</v>
      </c>
      <c r="AN35" s="29">
        <f t="shared" si="26"/>
        <v>0.36455296404276</v>
      </c>
      <c r="AO35" s="29">
        <f t="shared" si="26"/>
        <v>0.26764365599691475</v>
      </c>
      <c r="AP35" s="29">
        <f t="shared" si="26"/>
        <v>0.26722322287979722</v>
      </c>
      <c r="AR35" s="29">
        <f t="shared" ref="AR35:AZ35" si="27">AR23/AR8</f>
        <v>0.17886081686664218</v>
      </c>
      <c r="AS35" s="29">
        <f t="shared" si="27"/>
        <v>0.34923276021445737</v>
      </c>
      <c r="AT35" s="29">
        <f t="shared" si="27"/>
        <v>0.34719947910845911</v>
      </c>
      <c r="AU35" s="29">
        <f t="shared" si="27"/>
        <v>8.9835687467573075E-2</v>
      </c>
      <c r="AV35" s="29">
        <f t="shared" si="27"/>
        <v>0.26741612394707087</v>
      </c>
      <c r="AW35" s="29">
        <f t="shared" si="27"/>
        <v>0.27463452441403641</v>
      </c>
      <c r="AX35" s="29">
        <f t="shared" si="27"/>
        <v>0.36455296404276</v>
      </c>
      <c r="AY35" s="29">
        <f t="shared" si="27"/>
        <v>0.26764365599691475</v>
      </c>
      <c r="AZ35" s="29">
        <f t="shared" si="27"/>
        <v>0.26722322287979722</v>
      </c>
      <c r="BB35" s="69">
        <f t="shared" si="21"/>
        <v>0.26739991499307902</v>
      </c>
    </row>
    <row r="36" spans="1:54" s="27" customFormat="1" ht="20" customHeight="1">
      <c r="A36" s="30"/>
      <c r="B36" s="35" t="s">
        <v>94</v>
      </c>
      <c r="C36" s="43">
        <f t="shared" ref="C36:X36" si="28">AVERAGE(C32:C35)</f>
        <v>0.13622997316293717</v>
      </c>
      <c r="D36" s="36">
        <f t="shared" si="28"/>
        <v>0.34665439775061946</v>
      </c>
      <c r="E36" s="36">
        <f t="shared" si="28"/>
        <v>0.28664726325984352</v>
      </c>
      <c r="F36" s="36">
        <f t="shared" si="28"/>
        <v>10.598246355712671</v>
      </c>
      <c r="G36" s="36" t="e">
        <f t="shared" si="28"/>
        <v>#DIV/0!</v>
      </c>
      <c r="H36" s="36">
        <f t="shared" si="28"/>
        <v>0.13755022197227135</v>
      </c>
      <c r="I36" s="36">
        <f t="shared" si="28"/>
        <v>1.8319804037981362E-3</v>
      </c>
      <c r="J36" s="36">
        <f t="shared" si="28"/>
        <v>8.4771438277991273E-2</v>
      </c>
      <c r="K36" s="36">
        <f t="shared" si="28"/>
        <v>1.0159952906401936E-3</v>
      </c>
      <c r="L36" s="36">
        <f t="shared" si="28"/>
        <v>0.26476976006952457</v>
      </c>
      <c r="M36" s="36">
        <f t="shared" si="28"/>
        <v>1.8191701711143303E-3</v>
      </c>
      <c r="N36" s="36">
        <f t="shared" si="28"/>
        <v>1.1428498509820607E-3</v>
      </c>
      <c r="O36" s="36">
        <f t="shared" si="28"/>
        <v>2.4662146184287284E-3</v>
      </c>
      <c r="P36" s="36">
        <f t="shared" si="28"/>
        <v>0.26435369392248176</v>
      </c>
      <c r="Q36" s="36">
        <f t="shared" si="28"/>
        <v>0</v>
      </c>
      <c r="R36" s="36">
        <f t="shared" si="28"/>
        <v>0</v>
      </c>
      <c r="S36" s="36">
        <f t="shared" si="28"/>
        <v>0</v>
      </c>
      <c r="T36" s="36" t="e">
        <f t="shared" si="28"/>
        <v>#DIV/0!</v>
      </c>
      <c r="U36" s="37">
        <f t="shared" si="28"/>
        <v>4.4679073433298059E-6</v>
      </c>
      <c r="V36" s="36">
        <f t="shared" si="28"/>
        <v>0.2963597525114896</v>
      </c>
      <c r="W36" s="36">
        <f t="shared" si="28"/>
        <v>0.2519821608763736</v>
      </c>
      <c r="X36" s="36">
        <f t="shared" si="28"/>
        <v>0.25949435050034464</v>
      </c>
      <c r="Y36" s="46"/>
      <c r="AA36" s="1"/>
      <c r="AC36" s="51"/>
      <c r="AH36" s="67">
        <f t="shared" ref="AH36:AP36" si="29">AVERAGE(AH32:AH35)</f>
        <v>0.13622997316293717</v>
      </c>
      <c r="AI36" s="67">
        <f t="shared" si="29"/>
        <v>0.34665439775061946</v>
      </c>
      <c r="AJ36" s="67">
        <f t="shared" si="29"/>
        <v>0.28664726325984352</v>
      </c>
      <c r="AK36" s="67">
        <f t="shared" si="29"/>
        <v>8.4771438277991273E-2</v>
      </c>
      <c r="AL36" s="67">
        <f t="shared" si="29"/>
        <v>0.26476976006952457</v>
      </c>
      <c r="AM36" s="67">
        <f t="shared" si="29"/>
        <v>0.26435369392248176</v>
      </c>
      <c r="AN36" s="67">
        <f t="shared" si="29"/>
        <v>0.29635975251148966</v>
      </c>
      <c r="AO36" s="67">
        <f t="shared" si="29"/>
        <v>0.2519821608763736</v>
      </c>
      <c r="AP36" s="67">
        <f t="shared" si="29"/>
        <v>0.25949435050034464</v>
      </c>
      <c r="AQ36" s="68"/>
      <c r="AR36" s="67">
        <f t="shared" ref="AR36:AZ36" si="30">AVERAGE(AR32:AR35)</f>
        <v>0.13622997316293717</v>
      </c>
      <c r="AS36" s="67">
        <f t="shared" si="30"/>
        <v>0.34665439775061946</v>
      </c>
      <c r="AT36" s="67">
        <f t="shared" si="30"/>
        <v>0.28664726325984352</v>
      </c>
      <c r="AU36" s="67">
        <f t="shared" si="30"/>
        <v>8.4771438277991273E-2</v>
      </c>
      <c r="AV36" s="67">
        <f t="shared" si="30"/>
        <v>0.26476976006952457</v>
      </c>
      <c r="AW36" s="67">
        <f t="shared" si="30"/>
        <v>0.26435369392248176</v>
      </c>
      <c r="AX36" s="67">
        <f t="shared" si="30"/>
        <v>0.29635975251148966</v>
      </c>
      <c r="AY36" s="67">
        <f t="shared" si="30"/>
        <v>0.2519821608763736</v>
      </c>
      <c r="AZ36" s="67">
        <f t="shared" si="30"/>
        <v>0.25949435050034464</v>
      </c>
      <c r="BB36" s="69"/>
    </row>
    <row r="37" spans="1:54" ht="20" customHeight="1">
      <c r="B37" s="61" t="s">
        <v>118</v>
      </c>
      <c r="C37" s="40"/>
      <c r="AR37" s="27"/>
      <c r="AS37" s="27"/>
      <c r="AT37" s="27"/>
      <c r="AU37" s="27"/>
      <c r="AV37" s="27"/>
      <c r="AW37" s="27"/>
      <c r="AX37" s="27"/>
      <c r="AY37" s="27"/>
      <c r="AZ37" s="27"/>
      <c r="BB37" s="69"/>
    </row>
    <row r="38" spans="1:54" ht="20" customHeight="1">
      <c r="B38" s="62">
        <v>2024</v>
      </c>
      <c r="C38" s="42">
        <f t="shared" ref="C38:E41" si="31">C10/C5</f>
        <v>0.29029224871180037</v>
      </c>
      <c r="D38" s="29">
        <f t="shared" si="31"/>
        <v>0.13811986613933677</v>
      </c>
      <c r="E38" s="29">
        <f t="shared" si="31"/>
        <v>0.26632959527283284</v>
      </c>
      <c r="J38" s="29">
        <f>J10/J5</f>
        <v>0.13831137182419515</v>
      </c>
      <c r="L38" s="29">
        <f>L10/L5</f>
        <v>0.21503325586986136</v>
      </c>
      <c r="P38" s="29">
        <f>P10/P5</f>
        <v>0.18957705324283838</v>
      </c>
      <c r="V38" s="29">
        <f t="shared" ref="V38:X41" si="32">V10/V5</f>
        <v>0.17663182049974502</v>
      </c>
      <c r="W38" s="29">
        <f t="shared" si="32"/>
        <v>7.1385658498905727E-2</v>
      </c>
      <c r="X38" s="29">
        <f t="shared" si="32"/>
        <v>0.19176928062216461</v>
      </c>
      <c r="AH38" s="29">
        <f t="shared" ref="AH38:AP38" si="33">AH10/AH5</f>
        <v>0.29029224871180037</v>
      </c>
      <c r="AI38" s="29">
        <f t="shared" si="33"/>
        <v>0.13811986613933677</v>
      </c>
      <c r="AJ38" s="29">
        <f t="shared" si="33"/>
        <v>0.2663295952728329</v>
      </c>
      <c r="AK38" s="29">
        <f t="shared" si="33"/>
        <v>0.13831137182419512</v>
      </c>
      <c r="AL38" s="29">
        <f t="shared" si="33"/>
        <v>0.21503325586986138</v>
      </c>
      <c r="AM38" s="29">
        <f t="shared" si="33"/>
        <v>0.18957705324283838</v>
      </c>
      <c r="AN38" s="29">
        <f t="shared" si="33"/>
        <v>0.17663182049974505</v>
      </c>
      <c r="AO38" s="29">
        <f t="shared" si="33"/>
        <v>7.1385658498905713E-2</v>
      </c>
      <c r="AP38" s="29">
        <f t="shared" si="33"/>
        <v>0.19176928062216461</v>
      </c>
      <c r="AR38" s="29">
        <f t="shared" ref="AR38:AZ38" si="34">AR10/AR5</f>
        <v>0.29029224871180043</v>
      </c>
      <c r="AS38" s="29">
        <f t="shared" si="34"/>
        <v>0.1381198661393368</v>
      </c>
      <c r="AT38" s="29">
        <f t="shared" si="34"/>
        <v>0.26632959527283284</v>
      </c>
      <c r="AU38" s="29">
        <f t="shared" si="34"/>
        <v>0.13831137182419515</v>
      </c>
      <c r="AV38" s="29">
        <f t="shared" si="34"/>
        <v>0.21503325586986141</v>
      </c>
      <c r="AW38" s="29">
        <f t="shared" si="34"/>
        <v>0.18957705324283838</v>
      </c>
      <c r="AX38" s="29">
        <f t="shared" si="34"/>
        <v>0.17663182049974505</v>
      </c>
      <c r="AY38" s="29">
        <f t="shared" si="34"/>
        <v>7.1385658498905713E-2</v>
      </c>
      <c r="AZ38" s="29">
        <f t="shared" si="34"/>
        <v>0.19176928062216461</v>
      </c>
      <c r="BB38" s="69">
        <f t="shared" ref="BB38:BB41" si="35">AVERAGE(AR38:AZ38)</f>
        <v>0.18638335007574228</v>
      </c>
    </row>
    <row r="39" spans="1:54" ht="20" customHeight="1">
      <c r="B39" s="62">
        <v>2023</v>
      </c>
      <c r="C39" s="42">
        <f t="shared" si="31"/>
        <v>0.30143544519738802</v>
      </c>
      <c r="D39" s="29">
        <f t="shared" si="31"/>
        <v>0.12996873604287629</v>
      </c>
      <c r="E39" s="29">
        <f t="shared" si="31"/>
        <v>0.26124987561827623</v>
      </c>
      <c r="J39" s="29">
        <f>J11/J6</f>
        <v>0.2993346735685814</v>
      </c>
      <c r="L39" s="29">
        <f>L11/L6</f>
        <v>0.25471120596945784</v>
      </c>
      <c r="P39" s="29">
        <f>P11/P6</f>
        <v>0.19039095413765253</v>
      </c>
      <c r="V39" s="29">
        <f t="shared" si="32"/>
        <v>0.24218543919810076</v>
      </c>
      <c r="W39" s="29">
        <f t="shared" si="32"/>
        <v>0.16869240296408253</v>
      </c>
      <c r="X39" s="29">
        <f t="shared" si="32"/>
        <v>0.18815520762423418</v>
      </c>
      <c r="AA39" s="30"/>
      <c r="AH39" s="29">
        <f t="shared" ref="AH39:AP39" si="36">AH11/AH6</f>
        <v>0.30143544519738796</v>
      </c>
      <c r="AI39" s="29">
        <f t="shared" si="36"/>
        <v>0.12996873604287629</v>
      </c>
      <c r="AJ39" s="29">
        <f t="shared" si="36"/>
        <v>0.26124987561827623</v>
      </c>
      <c r="AK39" s="29">
        <f t="shared" si="36"/>
        <v>0.29933467356858134</v>
      </c>
      <c r="AL39" s="29">
        <f t="shared" si="36"/>
        <v>0.25471120596945779</v>
      </c>
      <c r="AM39" s="29">
        <f t="shared" si="36"/>
        <v>0.19039095413765253</v>
      </c>
      <c r="AN39" s="29">
        <f t="shared" si="36"/>
        <v>0.24218543919810079</v>
      </c>
      <c r="AO39" s="29">
        <f t="shared" si="36"/>
        <v>0.16869240296408256</v>
      </c>
      <c r="AP39" s="29">
        <f t="shared" si="36"/>
        <v>0.18815520762423418</v>
      </c>
      <c r="AR39" s="29">
        <f t="shared" ref="AR39:AZ39" si="37">AR11/AR6</f>
        <v>0.30143544519738796</v>
      </c>
      <c r="AS39" s="29">
        <f t="shared" si="37"/>
        <v>0.12996873604287626</v>
      </c>
      <c r="AT39" s="29">
        <f t="shared" si="37"/>
        <v>0.26124987561827628</v>
      </c>
      <c r="AU39" s="29">
        <f t="shared" si="37"/>
        <v>0.2993346735685814</v>
      </c>
      <c r="AV39" s="29">
        <f t="shared" si="37"/>
        <v>0.25471120596945773</v>
      </c>
      <c r="AW39" s="29">
        <f t="shared" si="37"/>
        <v>0.19039095413765253</v>
      </c>
      <c r="AX39" s="29">
        <f t="shared" si="37"/>
        <v>0.24218543919810079</v>
      </c>
      <c r="AY39" s="29">
        <f t="shared" si="37"/>
        <v>0.16869240296408253</v>
      </c>
      <c r="AZ39" s="29">
        <f t="shared" si="37"/>
        <v>0.18815520762423418</v>
      </c>
      <c r="BB39" s="69">
        <f t="shared" si="35"/>
        <v>0.22623599336896114</v>
      </c>
    </row>
    <row r="40" spans="1:54" ht="20" customHeight="1">
      <c r="B40" s="62">
        <v>2022</v>
      </c>
      <c r="C40" s="42">
        <f t="shared" si="31"/>
        <v>0.32773430470296416</v>
      </c>
      <c r="D40" s="29">
        <f t="shared" si="31"/>
        <v>0.21806202796079061</v>
      </c>
      <c r="E40" s="29">
        <f t="shared" si="31"/>
        <v>0.31426169683521671</v>
      </c>
      <c r="J40" s="29">
        <f>J12/J7</f>
        <v>0.28336649897462074</v>
      </c>
      <c r="L40" s="29">
        <f>L12/L7</f>
        <v>0.26553620810161971</v>
      </c>
      <c r="P40" s="29">
        <f>P12/P7</f>
        <v>0.10173389551532096</v>
      </c>
      <c r="V40" s="29">
        <f t="shared" si="32"/>
        <v>0.22947074069021961</v>
      </c>
      <c r="W40" s="29">
        <f t="shared" si="32"/>
        <v>0.14452393622262955</v>
      </c>
      <c r="X40" s="29">
        <f t="shared" si="32"/>
        <v>0.15955670259602248</v>
      </c>
      <c r="AH40" s="29">
        <f t="shared" ref="AH40:AP40" si="38">AH12/AH7</f>
        <v>0.32773430470296416</v>
      </c>
      <c r="AI40" s="29">
        <f t="shared" si="38"/>
        <v>0.21806202796079063</v>
      </c>
      <c r="AJ40" s="29">
        <f t="shared" si="38"/>
        <v>0.31426169683521676</v>
      </c>
      <c r="AK40" s="29">
        <f t="shared" si="38"/>
        <v>0.2833664989746208</v>
      </c>
      <c r="AL40" s="29">
        <f t="shared" si="38"/>
        <v>0.26553620810161965</v>
      </c>
      <c r="AM40" s="29">
        <f t="shared" si="38"/>
        <v>0.10173389551532096</v>
      </c>
      <c r="AN40" s="29">
        <f t="shared" si="38"/>
        <v>0.22947074069021964</v>
      </c>
      <c r="AO40" s="29">
        <f t="shared" si="38"/>
        <v>0.14452393622262955</v>
      </c>
      <c r="AP40" s="29">
        <f t="shared" si="38"/>
        <v>0.15955670259602248</v>
      </c>
      <c r="AR40" s="29">
        <f t="shared" ref="AR40:AZ40" si="39">AR12/AR7</f>
        <v>0.32773430470296416</v>
      </c>
      <c r="AS40" s="29">
        <f t="shared" si="39"/>
        <v>0.21806202796079061</v>
      </c>
      <c r="AT40" s="29">
        <f t="shared" si="39"/>
        <v>0.31426169683521671</v>
      </c>
      <c r="AU40" s="29">
        <f t="shared" si="39"/>
        <v>0.28336649897462074</v>
      </c>
      <c r="AV40" s="29">
        <f t="shared" si="39"/>
        <v>0.26553620810161965</v>
      </c>
      <c r="AW40" s="29">
        <f t="shared" si="39"/>
        <v>0.10173389551532096</v>
      </c>
      <c r="AX40" s="29">
        <f t="shared" si="39"/>
        <v>0.22947074069021964</v>
      </c>
      <c r="AY40" s="29">
        <f t="shared" si="39"/>
        <v>0.14452393622262955</v>
      </c>
      <c r="AZ40" s="29">
        <f t="shared" si="39"/>
        <v>0.15955670259602248</v>
      </c>
      <c r="BB40" s="69">
        <f t="shared" si="35"/>
        <v>0.22713844573326714</v>
      </c>
    </row>
    <row r="41" spans="1:54" ht="20" customHeight="1">
      <c r="B41" s="62">
        <v>2021</v>
      </c>
      <c r="C41" s="42">
        <f t="shared" si="31"/>
        <v>0.34267030255731112</v>
      </c>
      <c r="D41" s="29">
        <f t="shared" si="31"/>
        <v>0.15289332593825106</v>
      </c>
      <c r="E41" s="29">
        <f t="shared" si="31"/>
        <v>0.33670050194119561</v>
      </c>
      <c r="J41" s="29">
        <f>J13/J8</f>
        <v>0.39303795619534659</v>
      </c>
      <c r="L41" s="29">
        <f>L13/L8</f>
        <v>0.28908775337972326</v>
      </c>
      <c r="P41" s="29">
        <f>P13/P8</f>
        <v>-3.7148889542186706E-3</v>
      </c>
      <c r="V41" s="29">
        <f t="shared" si="32"/>
        <v>0.19752186588921283</v>
      </c>
      <c r="W41" s="29">
        <f t="shared" si="32"/>
        <v>0.15673419387037499</v>
      </c>
      <c r="X41" s="29">
        <f t="shared" si="32"/>
        <v>0.22072600089582678</v>
      </c>
      <c r="AH41" s="29">
        <f t="shared" ref="AH41:AP41" si="40">AH13/AH8</f>
        <v>0.34267030255731112</v>
      </c>
      <c r="AI41" s="29">
        <f t="shared" si="40"/>
        <v>0.15289332593825106</v>
      </c>
      <c r="AJ41" s="29">
        <f t="shared" si="40"/>
        <v>0.33670050194119555</v>
      </c>
      <c r="AK41" s="29">
        <f t="shared" si="40"/>
        <v>0.39303795619534665</v>
      </c>
      <c r="AL41" s="29">
        <f t="shared" si="40"/>
        <v>0.28908775337972326</v>
      </c>
      <c r="AM41" s="29">
        <f t="shared" si="40"/>
        <v>-3.7148889542186706E-3</v>
      </c>
      <c r="AN41" s="29">
        <f t="shared" si="40"/>
        <v>0.19752186588921283</v>
      </c>
      <c r="AO41" s="29">
        <f t="shared" si="40"/>
        <v>0.15673419387037499</v>
      </c>
      <c r="AP41" s="29">
        <f t="shared" si="40"/>
        <v>0.22072600089582678</v>
      </c>
      <c r="AR41" s="29">
        <f t="shared" ref="AR41:AZ41" si="41">AR13/AR8</f>
        <v>0.34267030255731112</v>
      </c>
      <c r="AS41" s="29">
        <f t="shared" si="41"/>
        <v>0.15289332593825106</v>
      </c>
      <c r="AT41" s="29">
        <f t="shared" si="41"/>
        <v>0.33670050194119561</v>
      </c>
      <c r="AU41" s="29">
        <f t="shared" si="41"/>
        <v>0.39303795619534665</v>
      </c>
      <c r="AV41" s="29">
        <f t="shared" si="41"/>
        <v>0.28908775337972326</v>
      </c>
      <c r="AW41" s="29">
        <f>-139/AW8</f>
        <v>-3.7148889542186706E-3</v>
      </c>
      <c r="AX41" s="29">
        <f t="shared" si="41"/>
        <v>0.19752186588921286</v>
      </c>
      <c r="AY41" s="29">
        <f t="shared" si="41"/>
        <v>0.15673419387037499</v>
      </c>
      <c r="AZ41" s="29">
        <f t="shared" si="41"/>
        <v>0.22072600089582675</v>
      </c>
      <c r="BB41" s="69">
        <f t="shared" si="35"/>
        <v>0.23173966796811374</v>
      </c>
    </row>
    <row r="42" spans="1:54" ht="20" customHeight="1">
      <c r="B42" s="63" t="s">
        <v>94</v>
      </c>
      <c r="C42" s="64">
        <f>AVERAGE(C38:C41)</f>
        <v>0.31553307529236596</v>
      </c>
      <c r="D42" s="65">
        <f>AVERAGE(D38:D41)</f>
        <v>0.15976098902031369</v>
      </c>
      <c r="E42" s="65">
        <f>AVERAGE(E38:E41)</f>
        <v>0.29463541741688037</v>
      </c>
      <c r="F42" s="65"/>
      <c r="G42" s="65"/>
      <c r="H42" s="65"/>
      <c r="I42" s="65"/>
      <c r="J42" s="65">
        <f>AVERAGE(J38:J41)</f>
        <v>0.27851262514068598</v>
      </c>
      <c r="K42" s="65"/>
      <c r="L42" s="65">
        <f>AVERAGE(L38:L41)</f>
        <v>0.25609210583016551</v>
      </c>
      <c r="M42" s="65"/>
      <c r="N42" s="65"/>
      <c r="O42" s="65"/>
      <c r="P42" s="65">
        <f>AVERAGE(P38:P41)</f>
        <v>0.1194967534853983</v>
      </c>
      <c r="Q42" s="65"/>
      <c r="R42" s="65"/>
      <c r="S42" s="65"/>
      <c r="T42" s="65"/>
      <c r="U42" s="65"/>
      <c r="V42" s="65">
        <f>AVERAGE(V38:V41)</f>
        <v>0.21145246656931954</v>
      </c>
      <c r="W42" s="65">
        <f>AVERAGE(W38:W41)</f>
        <v>0.13533404788899819</v>
      </c>
      <c r="X42" s="65">
        <f>AVERAGE(X38:X41)</f>
        <v>0.19005179793456201</v>
      </c>
      <c r="AH42" s="66">
        <f t="shared" ref="AH42:AP42" si="42">AVERAGE(AH38:AH41)</f>
        <v>0.31553307529236591</v>
      </c>
      <c r="AI42" s="66">
        <f t="shared" si="42"/>
        <v>0.15976098902031372</v>
      </c>
      <c r="AJ42" s="66">
        <f t="shared" si="42"/>
        <v>0.29463541741688037</v>
      </c>
      <c r="AK42" s="66">
        <f t="shared" si="42"/>
        <v>0.27851262514068598</v>
      </c>
      <c r="AL42" s="66">
        <f t="shared" si="42"/>
        <v>0.25609210583016551</v>
      </c>
      <c r="AM42" s="66">
        <f t="shared" si="42"/>
        <v>0.1194967534853983</v>
      </c>
      <c r="AN42" s="66">
        <f t="shared" si="42"/>
        <v>0.21145246656931957</v>
      </c>
      <c r="AO42" s="66">
        <f t="shared" si="42"/>
        <v>0.13533404788899819</v>
      </c>
      <c r="AP42" s="66">
        <f t="shared" si="42"/>
        <v>0.19005179793456201</v>
      </c>
      <c r="AR42" s="66">
        <f t="shared" ref="AR42:AZ42" si="43">AVERAGE(AR38:AR41)</f>
        <v>0.31553307529236596</v>
      </c>
      <c r="AS42" s="66">
        <f t="shared" si="43"/>
        <v>0.15976098902031369</v>
      </c>
      <c r="AT42" s="66">
        <f t="shared" si="43"/>
        <v>0.29463541741688037</v>
      </c>
      <c r="AU42" s="66">
        <f t="shared" si="43"/>
        <v>0.27851262514068598</v>
      </c>
      <c r="AV42" s="66">
        <f t="shared" si="43"/>
        <v>0.25609210583016551</v>
      </c>
      <c r="AW42" s="66">
        <f t="shared" si="43"/>
        <v>0.1194967534853983</v>
      </c>
      <c r="AX42" s="66">
        <f t="shared" si="43"/>
        <v>0.21145246656931957</v>
      </c>
      <c r="AY42" s="66">
        <f t="shared" si="43"/>
        <v>0.13533404788899819</v>
      </c>
      <c r="AZ42" s="66">
        <f t="shared" si="43"/>
        <v>0.19005179793456201</v>
      </c>
    </row>
    <row r="43" spans="1:54" ht="20" customHeight="1">
      <c r="AH43" s="59"/>
      <c r="AI43" s="59"/>
      <c r="AJ43" s="59"/>
      <c r="AK43" s="59"/>
      <c r="AL43" s="59"/>
      <c r="AM43" s="59"/>
      <c r="AN43" s="59"/>
      <c r="AO43" s="59"/>
      <c r="AP43" s="59"/>
      <c r="AR43" s="60"/>
      <c r="AS43" s="60"/>
      <c r="AT43" s="60"/>
      <c r="AU43" s="60"/>
      <c r="AV43" s="60"/>
      <c r="AW43" s="60"/>
      <c r="AX43" s="60"/>
      <c r="AY43" s="60"/>
      <c r="AZ43" s="60"/>
    </row>
  </sheetData>
  <mergeCells count="3">
    <mergeCell ref="AH2:AP2"/>
    <mergeCell ref="AA2:AF2"/>
    <mergeCell ref="AR2:AZ2"/>
  </mergeCells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6728B977A874E43B56BEED374CF4059" ma:contentTypeVersion="11" ma:contentTypeDescription="새 문서를 만듭니다." ma:contentTypeScope="" ma:versionID="5b7cbf0a2ff009bfae4516615af6fd2a">
  <xsd:schema xmlns:xsd="http://www.w3.org/2001/XMLSchema" xmlns:xs="http://www.w3.org/2001/XMLSchema" xmlns:p="http://schemas.microsoft.com/office/2006/metadata/properties" xmlns:ns2="61c490aa-309d-4be9-93a0-315375547dd1" xmlns:ns3="f0fc69ba-e8a9-4daa-869f-a875f1b9cafb" targetNamespace="http://schemas.microsoft.com/office/2006/metadata/properties" ma:root="true" ma:fieldsID="8bf0bdc2c18af09adc7d2f1462c7872b" ns2:_="" ns3:_="">
    <xsd:import namespace="61c490aa-309d-4be9-93a0-315375547dd1"/>
    <xsd:import namespace="f0fc69ba-e8a9-4daa-869f-a875f1b9ca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490aa-309d-4be9-93a0-315375547d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이미지 태그" ma:readOnly="false" ma:fieldId="{5cf76f15-5ced-4ddc-b409-7134ff3c332f}" ma:taxonomyMulti="true" ma:sspId="835e8e96-ae59-4a61-ae0c-011feb2807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fc69ba-e8a9-4daa-869f-a875f1b9cafb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1670ed08-9867-4f1d-8390-80a48aac0a75}" ma:internalName="TaxCatchAll" ma:showField="CatchAllData" ma:web="f0fc69ba-e8a9-4daa-869f-a875f1b9ca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fc69ba-e8a9-4daa-869f-a875f1b9cafb" xsi:nil="true"/>
    <lcf76f155ced4ddcb4097134ff3c332f xmlns="61c490aa-309d-4be9-93a0-315375547dd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A12414F-4EE0-418A-B4CC-8BAFD01851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490aa-309d-4be9-93a0-315375547dd1"/>
    <ds:schemaRef ds:uri="f0fc69ba-e8a9-4daa-869f-a875f1b9ca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27B2B5A-5E56-4AED-826F-D22C7C9E70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06B5B49-EDEF-47AD-A1D2-E14B250878E3}">
  <ds:schemaRefs>
    <ds:schemaRef ds:uri="http://purl.org/dc/terms/"/>
    <ds:schemaRef ds:uri="61c490aa-309d-4be9-93a0-315375547dd1"/>
    <ds:schemaRef ds:uri="http://schemas.openxmlformats.org/package/2006/metadata/core-properties"/>
    <ds:schemaRef ds:uri="http://schemas.microsoft.com/office/2006/metadata/properties"/>
    <ds:schemaRef ds:uri="f0fc69ba-e8a9-4daa-869f-a875f1b9cafb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차트1. 인건비율</vt:lpstr>
      <vt:lpstr>차트2. 영업이익률</vt:lpstr>
      <vt:lpstr>Guide_제약사지표</vt:lpstr>
      <vt:lpstr>경쟁사,고객사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 Lee</dc:creator>
  <cp:lastModifiedBy>Hans Kim</cp:lastModifiedBy>
  <dcterms:created xsi:type="dcterms:W3CDTF">2025-08-25T00:54:18Z</dcterms:created>
  <dcterms:modified xsi:type="dcterms:W3CDTF">2025-09-01T08:16:48Z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0x010100A6728B977A874E43B56BEED374CF4059</vt:lpwstr>
  </property>
  <property fmtid="{D5CDD505-2E9C-101B-9397-08002B2CF9AE}" pid="3" name="MediaServiceImageTags">
    <vt:lpwstr/>
  </property>
</Properties>
</file>