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c47842242fbd7f/Dokumente/"/>
    </mc:Choice>
  </mc:AlternateContent>
  <xr:revisionPtr revIDLastSave="1014" documentId="8_{F05A03CD-9FED-4047-8D8D-E4FA643AA409}" xr6:coauthVersionLast="47" xr6:coauthVersionMax="47" xr10:uidLastSave="{2C308EA1-F397-474F-8E5A-5E7AFB513C80}"/>
  <bookViews>
    <workbookView xWindow="14295" yWindow="0" windowWidth="14610" windowHeight="15585" xr2:uid="{CDE7C929-0C5E-45A0-9BC1-833B4717127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42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78" i="1"/>
  <c r="P112" i="1"/>
  <c r="G39" i="1"/>
  <c r="F39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42" i="1"/>
  <c r="Z75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42" i="1"/>
  <c r="O75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42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P136" i="1" s="1"/>
  <c r="I137" i="1"/>
  <c r="I138" i="1"/>
  <c r="I139" i="1"/>
  <c r="I140" i="1"/>
  <c r="I141" i="1"/>
  <c r="I142" i="1"/>
  <c r="I143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18" i="1"/>
  <c r="V19" i="1"/>
  <c r="V21" i="1"/>
  <c r="V22" i="1"/>
  <c r="V23" i="1"/>
  <c r="V24" i="1"/>
  <c r="V25" i="1"/>
  <c r="V26" i="1"/>
  <c r="V27" i="1"/>
  <c r="V28" i="1"/>
  <c r="V30" i="1"/>
  <c r="V31" i="1"/>
  <c r="V32" i="1"/>
  <c r="V33" i="1"/>
  <c r="V34" i="1"/>
  <c r="V35" i="1"/>
  <c r="V36" i="1"/>
  <c r="V37" i="1"/>
  <c r="V3" i="1"/>
  <c r="W12" i="1"/>
  <c r="W13" i="1"/>
  <c r="W14" i="1"/>
  <c r="W15" i="1"/>
  <c r="W16" i="1"/>
  <c r="W17" i="1"/>
  <c r="W18" i="1"/>
  <c r="W19" i="1"/>
  <c r="W21" i="1"/>
  <c r="W22" i="1"/>
  <c r="W23" i="1"/>
  <c r="W24" i="1"/>
  <c r="W25" i="1"/>
  <c r="W26" i="1"/>
  <c r="W27" i="1"/>
  <c r="W28" i="1"/>
  <c r="W30" i="1"/>
  <c r="W31" i="1"/>
  <c r="W32" i="1"/>
  <c r="W33" i="1"/>
  <c r="W34" i="1"/>
  <c r="W35" i="1"/>
  <c r="W36" i="1"/>
  <c r="W37" i="1"/>
  <c r="W5" i="1"/>
  <c r="W6" i="1"/>
  <c r="W7" i="1"/>
  <c r="W8" i="1"/>
  <c r="W9" i="1"/>
  <c r="W10" i="1"/>
  <c r="W4" i="1"/>
  <c r="W3" i="1"/>
  <c r="L37" i="1"/>
  <c r="L36" i="1"/>
  <c r="L35" i="1"/>
  <c r="L34" i="1"/>
  <c r="L33" i="1"/>
  <c r="L32" i="1"/>
  <c r="L31" i="1"/>
  <c r="L30" i="1"/>
  <c r="L28" i="1"/>
  <c r="L27" i="1"/>
  <c r="L26" i="1"/>
  <c r="L25" i="1"/>
  <c r="L24" i="1"/>
  <c r="L23" i="1"/>
  <c r="L22" i="1"/>
  <c r="L21" i="1"/>
  <c r="L19" i="1"/>
  <c r="L18" i="1"/>
  <c r="L17" i="1"/>
  <c r="L16" i="1"/>
  <c r="L15" i="1"/>
  <c r="L14" i="1"/>
  <c r="L13" i="1"/>
  <c r="L12" i="1"/>
  <c r="L10" i="1"/>
  <c r="L9" i="1"/>
  <c r="L8" i="1"/>
  <c r="L7" i="1"/>
  <c r="L6" i="1"/>
  <c r="L5" i="1"/>
  <c r="L4" i="1"/>
  <c r="L3" i="1"/>
  <c r="G4" i="1"/>
  <c r="G5" i="1"/>
  <c r="G6" i="1"/>
  <c r="G7" i="1"/>
  <c r="G8" i="1"/>
  <c r="G9" i="1"/>
  <c r="N9" i="1" s="1"/>
  <c r="G10" i="1"/>
  <c r="G12" i="1"/>
  <c r="G13" i="1"/>
  <c r="G14" i="1"/>
  <c r="R14" i="1" s="1"/>
  <c r="G15" i="1"/>
  <c r="G16" i="1"/>
  <c r="G18" i="1"/>
  <c r="G19" i="1"/>
  <c r="G21" i="1"/>
  <c r="G22" i="1"/>
  <c r="G23" i="1"/>
  <c r="N23" i="1" s="1"/>
  <c r="G24" i="1"/>
  <c r="G25" i="1"/>
  <c r="G26" i="1"/>
  <c r="G27" i="1"/>
  <c r="R27" i="1" s="1"/>
  <c r="G28" i="1"/>
  <c r="G30" i="1"/>
  <c r="M30" i="1" s="1"/>
  <c r="H102" i="1" s="1"/>
  <c r="I102" i="1" s="1"/>
  <c r="G31" i="1"/>
  <c r="G32" i="1"/>
  <c r="G33" i="1"/>
  <c r="G34" i="1"/>
  <c r="G35" i="1"/>
  <c r="G36" i="1"/>
  <c r="N36" i="1" s="1"/>
  <c r="G37" i="1"/>
  <c r="G3" i="1"/>
  <c r="P115" i="1" l="1"/>
  <c r="P127" i="1"/>
  <c r="P125" i="1"/>
  <c r="P122" i="1"/>
  <c r="P141" i="1"/>
  <c r="M7" i="1"/>
  <c r="H82" i="1" s="1"/>
  <c r="I82" i="1" s="1"/>
  <c r="P116" i="1" s="1"/>
  <c r="M21" i="1"/>
  <c r="H94" i="1" s="1"/>
  <c r="I94" i="1" s="1"/>
  <c r="P128" i="1" s="1"/>
  <c r="M34" i="1"/>
  <c r="H106" i="1" s="1"/>
  <c r="I106" i="1" s="1"/>
  <c r="P140" i="1" s="1"/>
  <c r="M26" i="1"/>
  <c r="H99" i="1" s="1"/>
  <c r="I99" i="1" s="1"/>
  <c r="P133" i="1" s="1"/>
  <c r="R33" i="1"/>
  <c r="R19" i="1"/>
  <c r="R6" i="1"/>
  <c r="N25" i="1"/>
  <c r="N12" i="1"/>
  <c r="N35" i="1"/>
  <c r="N22" i="1"/>
  <c r="N8" i="1"/>
  <c r="R32" i="1"/>
  <c r="R18" i="1"/>
  <c r="R5" i="1"/>
  <c r="M31" i="1"/>
  <c r="H103" i="1" s="1"/>
  <c r="I103" i="1" s="1"/>
  <c r="P137" i="1" s="1"/>
  <c r="M13" i="1"/>
  <c r="H87" i="1" s="1"/>
  <c r="I87" i="1" s="1"/>
  <c r="P121" i="1" s="1"/>
  <c r="M17" i="1"/>
  <c r="H91" i="1" s="1"/>
  <c r="I91" i="1" s="1"/>
  <c r="N4" i="1"/>
  <c r="N16" i="1"/>
  <c r="R3" i="1"/>
  <c r="N37" i="1"/>
  <c r="N24" i="1"/>
  <c r="N10" i="1"/>
  <c r="M35" i="1"/>
  <c r="H107" i="1" s="1"/>
  <c r="I107" i="1" s="1"/>
  <c r="M27" i="1"/>
  <c r="H100" i="1" s="1"/>
  <c r="I100" i="1" s="1"/>
  <c r="P134" i="1" s="1"/>
  <c r="M22" i="1"/>
  <c r="H95" i="1" s="1"/>
  <c r="I95" i="1" s="1"/>
  <c r="P129" i="1" s="1"/>
  <c r="M16" i="1"/>
  <c r="H90" i="1" s="1"/>
  <c r="I90" i="1" s="1"/>
  <c r="P124" i="1" s="1"/>
  <c r="M14" i="1"/>
  <c r="H88" i="1" s="1"/>
  <c r="I88" i="1" s="1"/>
  <c r="R10" i="1"/>
  <c r="M5" i="1"/>
  <c r="H80" i="1" s="1"/>
  <c r="I80" i="1" s="1"/>
  <c r="P114" i="1" s="1"/>
  <c r="M8" i="1"/>
  <c r="H83" i="1" s="1"/>
  <c r="I83" i="1" s="1"/>
  <c r="P117" i="1" s="1"/>
  <c r="M6" i="1"/>
  <c r="H81" i="1" s="1"/>
  <c r="I81" i="1" s="1"/>
  <c r="R23" i="1"/>
  <c r="R17" i="1"/>
  <c r="N30" i="1"/>
  <c r="N28" i="1"/>
  <c r="N15" i="1"/>
  <c r="R8" i="1"/>
  <c r="R28" i="1"/>
  <c r="R15" i="1"/>
  <c r="M3" i="1"/>
  <c r="H78" i="1" s="1"/>
  <c r="I78" i="1" s="1"/>
  <c r="M33" i="1"/>
  <c r="H105" i="1" s="1"/>
  <c r="I105" i="1" s="1"/>
  <c r="P139" i="1" s="1"/>
  <c r="M19" i="1"/>
  <c r="H93" i="1" s="1"/>
  <c r="I93" i="1" s="1"/>
  <c r="R31" i="1"/>
  <c r="R7" i="1"/>
  <c r="M10" i="1"/>
  <c r="H85" i="1" s="1"/>
  <c r="I85" i="1" s="1"/>
  <c r="P119" i="1" s="1"/>
  <c r="M32" i="1"/>
  <c r="H104" i="1" s="1"/>
  <c r="I104" i="1" s="1"/>
  <c r="P138" i="1" s="1"/>
  <c r="M18" i="1"/>
  <c r="H92" i="1" s="1"/>
  <c r="I92" i="1" s="1"/>
  <c r="P126" i="1" s="1"/>
  <c r="R26" i="1"/>
  <c r="R13" i="1"/>
  <c r="M9" i="1"/>
  <c r="H84" i="1" s="1"/>
  <c r="I84" i="1" s="1"/>
  <c r="P118" i="1" s="1"/>
  <c r="R25" i="1"/>
  <c r="R12" i="1"/>
  <c r="R37" i="1"/>
  <c r="E42" i="1" s="1"/>
  <c r="R24" i="1"/>
  <c r="M28" i="1"/>
  <c r="H101" i="1" s="1"/>
  <c r="I101" i="1" s="1"/>
  <c r="P135" i="1" s="1"/>
  <c r="M15" i="1"/>
  <c r="H89" i="1" s="1"/>
  <c r="I89" i="1" s="1"/>
  <c r="P123" i="1" s="1"/>
  <c r="R35" i="1"/>
  <c r="R22" i="1"/>
  <c r="N3" i="1"/>
  <c r="R34" i="1"/>
  <c r="R21" i="1"/>
  <c r="M4" i="1"/>
  <c r="H79" i="1" s="1"/>
  <c r="I79" i="1" s="1"/>
  <c r="P113" i="1" s="1"/>
  <c r="M25" i="1"/>
  <c r="H98" i="1" s="1"/>
  <c r="I98" i="1" s="1"/>
  <c r="P132" i="1" s="1"/>
  <c r="M12" i="1"/>
  <c r="H86" i="1" s="1"/>
  <c r="I86" i="1" s="1"/>
  <c r="P120" i="1" s="1"/>
  <c r="M37" i="1"/>
  <c r="H109" i="1" s="1"/>
  <c r="I109" i="1" s="1"/>
  <c r="P143" i="1" s="1"/>
  <c r="M24" i="1"/>
  <c r="H97" i="1" s="1"/>
  <c r="I97" i="1" s="1"/>
  <c r="P131" i="1" s="1"/>
  <c r="R4" i="1"/>
  <c r="M36" i="1"/>
  <c r="H108" i="1" s="1"/>
  <c r="I108" i="1" s="1"/>
  <c r="P142" i="1" s="1"/>
  <c r="M23" i="1"/>
  <c r="H96" i="1" s="1"/>
  <c r="I96" i="1" s="1"/>
  <c r="P130" i="1" s="1"/>
  <c r="R36" i="1"/>
  <c r="R9" i="1"/>
  <c r="R30" i="1"/>
  <c r="R16" i="1"/>
  <c r="N27" i="1"/>
  <c r="N14" i="1"/>
  <c r="N26" i="1"/>
  <c r="N13" i="1"/>
  <c r="N21" i="1"/>
  <c r="N34" i="1"/>
  <c r="N7" i="1"/>
  <c r="N33" i="1"/>
  <c r="N19" i="1"/>
  <c r="N6" i="1"/>
  <c r="N32" i="1"/>
  <c r="N18" i="1"/>
  <c r="N5" i="1"/>
  <c r="N31" i="1"/>
  <c r="N17" i="1"/>
</calcChain>
</file>

<file path=xl/sharedStrings.xml><?xml version="1.0" encoding="utf-8"?>
<sst xmlns="http://schemas.openxmlformats.org/spreadsheetml/2006/main" count="489" uniqueCount="71">
  <si>
    <t>Wins</t>
  </si>
  <si>
    <t>Stechen</t>
  </si>
  <si>
    <t>Looses</t>
  </si>
  <si>
    <t>Farbe</t>
  </si>
  <si>
    <t>Wert</t>
  </si>
  <si>
    <t>Karo</t>
  </si>
  <si>
    <t>Herz</t>
  </si>
  <si>
    <t>Pik</t>
  </si>
  <si>
    <t>Kreuz</t>
  </si>
  <si>
    <t>Offense: Farbe</t>
  </si>
  <si>
    <t>Offense: Wert</t>
  </si>
  <si>
    <t>Schnitt</t>
  </si>
  <si>
    <t>PLAYSTYLE</t>
  </si>
  <si>
    <t>Defense: Wert</t>
  </si>
  <si>
    <t>FarbVal</t>
  </si>
  <si>
    <t>BEST-TO-WORST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</si>
  <si>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</si>
  <si>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</si>
  <si>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</si>
  <si>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</si>
  <si>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</si>
  <si>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</si>
  <si>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</si>
  <si>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</si>
  <si>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</si>
  <si>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</si>
  <si>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</si>
  <si>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</si>
  <si>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</si>
  <si>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</si>
  <si>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</si>
  <si>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</si>
  <si>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</si>
  <si>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</si>
  <si>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</si>
  <si>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</si>
  <si>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</si>
  <si>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</si>
  <si>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</si>
  <si>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</si>
  <si>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</si>
  <si>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</si>
  <si>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</si>
  <si>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</si>
  <si>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</si>
  <si>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</si>
  <si>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</si>
  <si>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</si>
  <si>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Best Offense</t>
  </si>
  <si>
    <t>Rating-Ass</t>
  </si>
  <si>
    <t>Rating-Norm</t>
  </si>
  <si>
    <t>Defense: Table</t>
  </si>
  <si>
    <t>Bube</t>
  </si>
  <si>
    <t>Dame</t>
  </si>
  <si>
    <t>König</t>
  </si>
  <si>
    <t>Ass</t>
  </si>
  <si>
    <t>Offense - erste Generation</t>
  </si>
  <si>
    <t>Defense - erste Generation</t>
  </si>
  <si>
    <t>Differenz</t>
  </si>
  <si>
    <t>OLD-OF</t>
  </si>
  <si>
    <t>NEW-OF</t>
  </si>
  <si>
    <t>New-Def</t>
  </si>
  <si>
    <t>Wert-erste Gen</t>
  </si>
  <si>
    <t>Norm- erste Gen</t>
  </si>
  <si>
    <t>Wert - 10000. Gen</t>
  </si>
  <si>
    <t>Norm - 10000. Gen</t>
  </si>
  <si>
    <t>0te Iteration</t>
  </si>
  <si>
    <t>10000te Iteration</t>
  </si>
  <si>
    <t>Buff/Nerf</t>
  </si>
  <si>
    <t>1. iterRating-Norm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</si>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</sst>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right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right"/>
    </xf>
    <xf numFmtId="0" fontId="0" fillId="4" borderId="0" xfId="0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0" fillId="5" borderId="0" xfId="0" applyFill="1"/>
    <xf numFmtId="0" fontId="1" fillId="5" borderId="0" xfId="0" applyFont="1" applyFill="1"/>
    <xf numFmtId="0" fontId="0" fillId="5" borderId="0" xfId="0" applyFill="1" applyAlignment="1">
      <alignment horizontal="right"/>
    </xf>
    <xf numFmtId="0" fontId="0" fillId="6" borderId="0" xfId="0" applyFill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1" fillId="0" borderId="2" xfId="0" applyFont="1" applyBorder="1"/>
    <xf numFmtId="0" fontId="0" fillId="5" borderId="3" xfId="0" applyFill="1" applyBorder="1"/>
    <xf numFmtId="0" fontId="1" fillId="0" borderId="4" xfId="0" applyFont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4" borderId="5" xfId="0" applyFill="1" applyBorder="1"/>
    <xf numFmtId="0" fontId="1" fillId="0" borderId="6" xfId="0" applyFont="1" applyBorder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7665882685986937E-2"/>
          <c:y val="6.6522120187013201E-2"/>
          <c:w val="0.95895652116665542"/>
          <c:h val="0.913749022383567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Tabelle1!$O$112:$O$143</c:f>
              <c:strCache>
                <c:ptCount val="3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Bube</c:v>
                </c:pt>
                <c:pt idx="5">
                  <c:v>Dame</c:v>
                </c:pt>
                <c:pt idx="6">
                  <c:v>König</c:v>
                </c:pt>
                <c:pt idx="7">
                  <c:v>Ass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Bube</c:v>
                </c:pt>
                <c:pt idx="13">
                  <c:v>Dame</c:v>
                </c:pt>
                <c:pt idx="14">
                  <c:v>König</c:v>
                </c:pt>
                <c:pt idx="15">
                  <c:v>Ass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Bube</c:v>
                </c:pt>
                <c:pt idx="21">
                  <c:v>Dame</c:v>
                </c:pt>
                <c:pt idx="22">
                  <c:v>König</c:v>
                </c:pt>
                <c:pt idx="23">
                  <c:v>Ass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Bube</c:v>
                </c:pt>
                <c:pt idx="29">
                  <c:v>Dame</c:v>
                </c:pt>
                <c:pt idx="30">
                  <c:v>König</c:v>
                </c:pt>
                <c:pt idx="31">
                  <c:v>Ass</c:v>
                </c:pt>
              </c:strCache>
            </c:strRef>
          </c:cat>
          <c:val>
            <c:numRef>
              <c:f>Tabelle1!$P$112:$P$143</c:f>
              <c:numCache>
                <c:formatCode>0.000</c:formatCode>
                <c:ptCount val="32"/>
                <c:pt idx="0">
                  <c:v>-2.7315295806451603E-2</c:v>
                </c:pt>
                <c:pt idx="1">
                  <c:v>-6.4776274838709694E-2</c:v>
                </c:pt>
                <c:pt idx="2">
                  <c:v>-0.12877211290322582</c:v>
                </c:pt>
                <c:pt idx="3">
                  <c:v>-0.18392299096774195</c:v>
                </c:pt>
                <c:pt idx="4">
                  <c:v>-0.22242455903225811</c:v>
                </c:pt>
                <c:pt idx="5">
                  <c:v>-0.22762746709677426</c:v>
                </c:pt>
                <c:pt idx="6">
                  <c:v>-0.19068678516129037</c:v>
                </c:pt>
                <c:pt idx="7">
                  <c:v>-9.1831423225806508E-2</c:v>
                </c:pt>
                <c:pt idx="8">
                  <c:v>-0.14490114193548387</c:v>
                </c:pt>
                <c:pt idx="9">
                  <c:v>-0.15842872193548385</c:v>
                </c:pt>
                <c:pt idx="10">
                  <c:v>-0.1828824219354839</c:v>
                </c:pt>
                <c:pt idx="11">
                  <c:v>-0.2265868809677419</c:v>
                </c:pt>
                <c:pt idx="12">
                  <c:v>-0.26508844903225814</c:v>
                </c:pt>
                <c:pt idx="13">
                  <c:v>-0.27029135709677421</c:v>
                </c:pt>
                <c:pt idx="14">
                  <c:v>-0.23335067516129032</c:v>
                </c:pt>
                <c:pt idx="15">
                  <c:v>-0.13449532322580648</c:v>
                </c:pt>
                <c:pt idx="16">
                  <c:v>-0.2094172780645161</c:v>
                </c:pt>
                <c:pt idx="17">
                  <c:v>-0.22294484806451609</c:v>
                </c:pt>
                <c:pt idx="18">
                  <c:v>-0.24739853806451617</c:v>
                </c:pt>
                <c:pt idx="19">
                  <c:v>-0.27341310806451613</c:v>
                </c:pt>
                <c:pt idx="20">
                  <c:v>-0.29734650806451612</c:v>
                </c:pt>
                <c:pt idx="21">
                  <c:v>-0.30983350709677426</c:v>
                </c:pt>
                <c:pt idx="22">
                  <c:v>-0.27289281516129038</c:v>
                </c:pt>
                <c:pt idx="23">
                  <c:v>-0.1740374632258066</c:v>
                </c:pt>
                <c:pt idx="24">
                  <c:v>-0.12096774419354833</c:v>
                </c:pt>
                <c:pt idx="25">
                  <c:v>-0.13449532419354843</c:v>
                </c:pt>
                <c:pt idx="26">
                  <c:v>-0.1589490041935484</c:v>
                </c:pt>
                <c:pt idx="27">
                  <c:v>-0.18496358419354841</c:v>
                </c:pt>
                <c:pt idx="28">
                  <c:v>-0.20889698419354835</c:v>
                </c:pt>
                <c:pt idx="29">
                  <c:v>-0.21826222419354846</c:v>
                </c:pt>
                <c:pt idx="30">
                  <c:v>-0.20837668419354838</c:v>
                </c:pt>
                <c:pt idx="31">
                  <c:v>-0.14386056322580654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7-4B8C-9176-390EFC73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21119"/>
        <c:axId val="1649553312"/>
      </c:barChart>
      <c:catAx>
        <c:axId val="20872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9553312"/>
        <c:crosses val="autoZero"/>
        <c:auto val="1"/>
        <c:lblAlgn val="ctr"/>
        <c:lblOffset val="100"/>
        <c:noMultiLvlLbl val="0"/>
      </c:catAx>
      <c:valAx>
        <c:axId val="16495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72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Tabelle1!$AE$42:$AE$73</c:f>
              <c:strCache>
                <c:ptCount val="32"/>
                <c:pt idx="0">
                  <c:v>Ass</c:v>
                </c:pt>
                <c:pt idx="1">
                  <c:v>Ass</c:v>
                </c:pt>
                <c:pt idx="2">
                  <c:v>König</c:v>
                </c:pt>
                <c:pt idx="3">
                  <c:v>Ass</c:v>
                </c:pt>
                <c:pt idx="4">
                  <c:v>Ass</c:v>
                </c:pt>
                <c:pt idx="5">
                  <c:v>Dame</c:v>
                </c:pt>
                <c:pt idx="6">
                  <c:v>Bube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König</c:v>
                </c:pt>
                <c:pt idx="12">
                  <c:v>König</c:v>
                </c:pt>
                <c:pt idx="13">
                  <c:v>König</c:v>
                </c:pt>
                <c:pt idx="14">
                  <c:v>Dame</c:v>
                </c:pt>
                <c:pt idx="15">
                  <c:v>Dame</c:v>
                </c:pt>
                <c:pt idx="16">
                  <c:v>Dame</c:v>
                </c:pt>
                <c:pt idx="17">
                  <c:v>Bube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Bube</c:v>
                </c:pt>
                <c:pt idx="23">
                  <c:v>Bube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</c:strCache>
            </c:strRef>
          </c:xVal>
          <c:yVal>
            <c:numRef>
              <c:f>Tabelle1!$AF$42:$AF$73</c:f>
              <c:numCache>
                <c:formatCode>General</c:formatCode>
                <c:ptCount val="32"/>
                <c:pt idx="0">
                  <c:v>2.0739251113689807</c:v>
                </c:pt>
                <c:pt idx="1">
                  <c:v>1.7800478928651056</c:v>
                </c:pt>
                <c:pt idx="2">
                  <c:v>1.7410321227444321</c:v>
                </c:pt>
                <c:pt idx="3">
                  <c:v>1.6806000740691571</c:v>
                </c:pt>
                <c:pt idx="4">
                  <c:v>1.656229642996992</c:v>
                </c:pt>
                <c:pt idx="5">
                  <c:v>1.6117790261063365</c:v>
                </c:pt>
                <c:pt idx="6">
                  <c:v>1.5316841306021665</c:v>
                </c:pt>
                <c:pt idx="7">
                  <c:v>1.4882781944966843</c:v>
                </c:pt>
                <c:pt idx="8">
                  <c:v>1.4643475247960731</c:v>
                </c:pt>
                <c:pt idx="9">
                  <c:v>1.4551065168943127</c:v>
                </c:pt>
                <c:pt idx="10">
                  <c:v>1.4517196831633095</c:v>
                </c:pt>
                <c:pt idx="11">
                  <c:v>1.3060439578536949</c:v>
                </c:pt>
                <c:pt idx="12">
                  <c:v>1.2065961390577489</c:v>
                </c:pt>
                <c:pt idx="13">
                  <c:v>1.1822257079855816</c:v>
                </c:pt>
                <c:pt idx="14">
                  <c:v>0.97994586577448084</c:v>
                </c:pt>
                <c:pt idx="15">
                  <c:v>0.88049804697853218</c:v>
                </c:pt>
                <c:pt idx="16">
                  <c:v>0.85612761590636743</c:v>
                </c:pt>
                <c:pt idx="17">
                  <c:v>0.82014946032435077</c:v>
                </c:pt>
                <c:pt idx="18">
                  <c:v>0.77674352421887116</c:v>
                </c:pt>
                <c:pt idx="19">
                  <c:v>0.75281285451825741</c:v>
                </c:pt>
                <c:pt idx="20">
                  <c:v>0.74357184661649967</c:v>
                </c:pt>
                <c:pt idx="21">
                  <c:v>0.74018501288549388</c:v>
                </c:pt>
                <c:pt idx="22">
                  <c:v>0.64040274056509061</c:v>
                </c:pt>
                <c:pt idx="23">
                  <c:v>0.6160323094929232</c:v>
                </c:pt>
                <c:pt idx="24">
                  <c:v>0.46051613105957317</c:v>
                </c:pt>
                <c:pt idx="25">
                  <c:v>0.43614569998740588</c:v>
                </c:pt>
                <c:pt idx="26">
                  <c:v>0.37379671828733524</c:v>
                </c:pt>
                <c:pt idx="27">
                  <c:v>0.36455571038557749</c:v>
                </c:pt>
                <c:pt idx="28">
                  <c:v>0.36116887665457176</c:v>
                </c:pt>
                <c:pt idx="29">
                  <c:v>0.29038894859596065</c:v>
                </c:pt>
                <c:pt idx="30">
                  <c:v>0.16799962856066197</c:v>
                </c:pt>
                <c:pt idx="31">
                  <c:v>0.10934328418747387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4-44F2-A980-FCCFB7E4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322752"/>
        <c:axId val="1649548032"/>
      </c:scatterChart>
      <c:valAx>
        <c:axId val="17253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9548032"/>
        <c:crosses val="autoZero"/>
        <c:crossBetween val="midCat"/>
      </c:valAx>
      <c:valAx>
        <c:axId val="16495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532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Tabelle1!$AE$42:$AE$73</c:f>
              <c:strCache>
                <c:ptCount val="32"/>
                <c:pt idx="0">
                  <c:v>Ass</c:v>
                </c:pt>
                <c:pt idx="1">
                  <c:v>Ass</c:v>
                </c:pt>
                <c:pt idx="2">
                  <c:v>König</c:v>
                </c:pt>
                <c:pt idx="3">
                  <c:v>Ass</c:v>
                </c:pt>
                <c:pt idx="4">
                  <c:v>Ass</c:v>
                </c:pt>
                <c:pt idx="5">
                  <c:v>Dame</c:v>
                </c:pt>
                <c:pt idx="6">
                  <c:v>Bube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König</c:v>
                </c:pt>
                <c:pt idx="12">
                  <c:v>König</c:v>
                </c:pt>
                <c:pt idx="13">
                  <c:v>König</c:v>
                </c:pt>
                <c:pt idx="14">
                  <c:v>Dame</c:v>
                </c:pt>
                <c:pt idx="15">
                  <c:v>Dame</c:v>
                </c:pt>
                <c:pt idx="16">
                  <c:v>Dame</c:v>
                </c:pt>
                <c:pt idx="17">
                  <c:v>Bube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Bube</c:v>
                </c:pt>
                <c:pt idx="23">
                  <c:v>Bube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</c:strCache>
            </c:strRef>
          </c:xVal>
          <c:yVal>
            <c:numRef>
              <c:f>Tabelle1!$AH$42:$AH$73</c:f>
              <c:numCache>
                <c:formatCode>General</c:formatCode>
                <c:ptCount val="32"/>
                <c:pt idx="0">
                  <c:v>0.7294430008473054</c:v>
                </c:pt>
                <c:pt idx="1">
                  <c:v>0.57664027004602292</c:v>
                </c:pt>
                <c:pt idx="2">
                  <c:v>0.55447811135933833</c:v>
                </c:pt>
                <c:pt idx="3">
                  <c:v>0.51915091658502344</c:v>
                </c:pt>
                <c:pt idx="4">
                  <c:v>0.50454371965617606</c:v>
                </c:pt>
                <c:pt idx="5">
                  <c:v>0.47733855410883952</c:v>
                </c:pt>
                <c:pt idx="6">
                  <c:v>0.42636786899107892</c:v>
                </c:pt>
                <c:pt idx="7">
                  <c:v>0.39761987760343304</c:v>
                </c:pt>
                <c:pt idx="8">
                  <c:v>0.38140976769405494</c:v>
                </c:pt>
                <c:pt idx="9">
                  <c:v>0.37507910543141865</c:v>
                </c:pt>
                <c:pt idx="10">
                  <c:v>0.3727488420923073</c:v>
                </c:pt>
                <c:pt idx="11">
                  <c:v>0.26700268867501747</c:v>
                </c:pt>
                <c:pt idx="12">
                  <c:v>0.1878032871667186</c:v>
                </c:pt>
                <c:pt idx="13">
                  <c:v>0.16739885505697674</c:v>
                </c:pt>
                <c:pt idx="14">
                  <c:v>-2.0257947848881304E-2</c:v>
                </c:pt>
                <c:pt idx="15">
                  <c:v>-0.12726756913063919</c:v>
                </c:pt>
                <c:pt idx="16">
                  <c:v>-0.15533582994954481</c:v>
                </c:pt>
                <c:pt idx="17">
                  <c:v>-0.19826868664452482</c:v>
                </c:pt>
                <c:pt idx="18">
                  <c:v>-0.25264506776481976</c:v>
                </c:pt>
                <c:pt idx="19">
                  <c:v>-0.28393861524801645</c:v>
                </c:pt>
                <c:pt idx="20">
                  <c:v>-0.29628988477614765</c:v>
                </c:pt>
                <c:pt idx="21">
                  <c:v>-0.30085510662023696</c:v>
                </c:pt>
                <c:pt idx="22">
                  <c:v>-0.44565801841044161</c:v>
                </c:pt>
                <c:pt idx="23">
                  <c:v>-0.48445586634857069</c:v>
                </c:pt>
                <c:pt idx="24">
                  <c:v>-0.77540739445496498</c:v>
                </c:pt>
                <c:pt idx="25">
                  <c:v>-0.82977891717385122</c:v>
                </c:pt>
                <c:pt idx="26">
                  <c:v>-0.98404316332683417</c:v>
                </c:pt>
                <c:pt idx="27">
                  <c:v>-1.0090758986483546</c:v>
                </c:pt>
                <c:pt idx="28">
                  <c:v>-1.0184096276674361</c:v>
                </c:pt>
                <c:pt idx="29">
                  <c:v>-1.23653405255467</c:v>
                </c:pt>
                <c:pt idx="30">
                  <c:v>-1.7837935105297629</c:v>
                </c:pt>
                <c:pt idx="31">
                  <c:v>-2.2132629494977958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6-4362-BEFF-9D59157A1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30303"/>
        <c:axId val="1952822512"/>
      </c:scatterChart>
      <c:valAx>
        <c:axId val="2184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2822512"/>
        <c:crosses val="autoZero"/>
        <c:crossBetween val="midCat"/>
      </c:valAx>
      <c:valAx>
        <c:axId val="19528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43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677955</xdr:colOff>
      <xdr:row>130</xdr:row>
      <xdr:rowOff>34737</xdr:rowOff>
    </xdr:from>
    <xdr:to>
      <xdr:col>36</xdr:col>
      <xdr:colOff>537883</xdr:colOff>
      <xdr:row>167</xdr:row>
      <xdr:rowOff>67235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F7DAC04-53F2-817C-2E9D-8C27A01E8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718576</xdr:colOff>
      <xdr:row>74</xdr:row>
      <xdr:rowOff>83762</xdr:rowOff>
    </xdr:from>
    <xdr:to>
      <xdr:col>40</xdr:col>
      <xdr:colOff>152679</xdr:colOff>
      <xdr:row>102</xdr:row>
      <xdr:rowOff>60231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845857D-6325-4D4C-3247-7174A8CCC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469245</xdr:colOff>
      <xdr:row>40</xdr:row>
      <xdr:rowOff>101973</xdr:rowOff>
    </xdr:from>
    <xdr:to>
      <xdr:col>40</xdr:col>
      <xdr:colOff>469245</xdr:colOff>
      <xdr:row>54</xdr:row>
      <xdr:rowOff>178173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48136F1-959B-9A87-D878-2E1DD0EAA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DEDC-D02F-49DC-AB93-A9200AD5792E}">
  <dimension ref="A1:AH215"/>
  <sheetViews>
    <sheetView tabSelected="1" topLeftCell="J113" zoomScale="55" zoomScaleNormal="55" workbookViewId="0">
      <selection activeCell="Q194" sqref="Q194"/>
    </sheetView>
  </sheetViews>
  <sheetFormatPr baseColWidth="10" defaultRowHeight="15" x14ac:dyDescent="0.25"/>
  <cols>
    <col min="9" max="9" width="16.5703125" customWidth="1"/>
    <col min="26" max="26" width="12.7109375" bestFit="1" customWidth="1"/>
  </cols>
  <sheetData>
    <row r="1" spans="1:23" x14ac:dyDescent="0.25">
      <c r="D1" s="1" t="s">
        <v>9</v>
      </c>
      <c r="I1" s="1" t="s">
        <v>10</v>
      </c>
      <c r="M1" s="1" t="s">
        <v>48</v>
      </c>
      <c r="N1" s="1" t="s">
        <v>12</v>
      </c>
      <c r="P1" s="1" t="s">
        <v>13</v>
      </c>
      <c r="R1" s="1" t="s">
        <v>4</v>
      </c>
      <c r="T1" s="1" t="s">
        <v>51</v>
      </c>
    </row>
    <row r="2" spans="1:23" x14ac:dyDescent="0.25">
      <c r="A2" t="s">
        <v>3</v>
      </c>
      <c r="B2" t="s">
        <v>4</v>
      </c>
      <c r="C2" t="s">
        <v>14</v>
      </c>
      <c r="D2" t="s">
        <v>0</v>
      </c>
      <c r="E2" t="s">
        <v>1</v>
      </c>
      <c r="F2" t="s">
        <v>2</v>
      </c>
      <c r="G2" t="s">
        <v>11</v>
      </c>
      <c r="I2" t="s">
        <v>0</v>
      </c>
      <c r="J2" t="s">
        <v>1</v>
      </c>
      <c r="K2" t="s">
        <v>2</v>
      </c>
      <c r="L2" t="s">
        <v>11</v>
      </c>
      <c r="T2" t="s">
        <v>0</v>
      </c>
      <c r="U2" t="s">
        <v>1</v>
      </c>
      <c r="V2" t="s">
        <v>2</v>
      </c>
    </row>
    <row r="3" spans="1:23" x14ac:dyDescent="0.25">
      <c r="A3" s="8" t="s">
        <v>5</v>
      </c>
      <c r="B3" s="8">
        <v>7</v>
      </c>
      <c r="C3" s="8">
        <v>1</v>
      </c>
      <c r="D3" s="8">
        <v>0</v>
      </c>
      <c r="E3" s="8">
        <v>7</v>
      </c>
      <c r="F3" s="8">
        <v>24</v>
      </c>
      <c r="G3" s="8">
        <f>(D3+E3*0.5)/31</f>
        <v>0.11290322580645161</v>
      </c>
      <c r="H3" s="8"/>
      <c r="I3" s="8">
        <v>0</v>
      </c>
      <c r="J3" s="8">
        <v>3</v>
      </c>
      <c r="K3" s="8">
        <v>28</v>
      </c>
      <c r="L3" s="8">
        <f>(I3+J3*0.5)/31</f>
        <v>4.8387096774193547E-2</v>
      </c>
      <c r="M3" s="8">
        <f>MAX(G3,L3)</f>
        <v>0.11290322580645161</v>
      </c>
      <c r="N3" s="9" t="str">
        <f>IF(G3&gt;L3,"Farbe","Wert")</f>
        <v>Farbe</v>
      </c>
      <c r="O3" s="8">
        <v>7</v>
      </c>
      <c r="P3" s="8">
        <v>0</v>
      </c>
      <c r="Q3" s="8"/>
      <c r="R3" s="8">
        <f>(MAX(G3,L3)+P3)/2</f>
        <v>5.6451612903225805E-2</v>
      </c>
      <c r="T3">
        <v>0</v>
      </c>
      <c r="U3">
        <v>0</v>
      </c>
      <c r="V3">
        <f>31-U3-T3</f>
        <v>31</v>
      </c>
      <c r="W3">
        <f>(T3+0.5*U3)/31</f>
        <v>0</v>
      </c>
    </row>
    <row r="4" spans="1:23" x14ac:dyDescent="0.25">
      <c r="A4" s="8" t="s">
        <v>5</v>
      </c>
      <c r="B4" s="8">
        <v>8</v>
      </c>
      <c r="C4" s="8">
        <v>1</v>
      </c>
      <c r="D4" s="8">
        <v>0</v>
      </c>
      <c r="E4" s="8">
        <v>7</v>
      </c>
      <c r="F4" s="8">
        <v>24</v>
      </c>
      <c r="G4" s="8">
        <f t="shared" ref="G4:G10" si="0">(D4+E4*0.5)/31</f>
        <v>0.11290322580645161</v>
      </c>
      <c r="H4" s="8"/>
      <c r="I4" s="8">
        <v>4</v>
      </c>
      <c r="J4" s="8">
        <v>3</v>
      </c>
      <c r="K4" s="8">
        <v>24</v>
      </c>
      <c r="L4" s="8">
        <f t="shared" ref="L4:L10" si="1">(I4+J4*0.5)/31</f>
        <v>0.17741935483870969</v>
      </c>
      <c r="M4" s="8">
        <f t="shared" ref="M4:M37" si="2">MAX(G4,L4)</f>
        <v>0.17741935483870969</v>
      </c>
      <c r="N4" s="9" t="str">
        <f>IF(G4&gt;L4,"Farbe","Wert")</f>
        <v>Wert</v>
      </c>
      <c r="O4" s="8">
        <v>8</v>
      </c>
      <c r="P4" s="8">
        <v>1.6129029999999999E-2</v>
      </c>
      <c r="Q4" s="8"/>
      <c r="R4" s="8">
        <f>(MAX(G4,L4)+P4)/2</f>
        <v>9.6774192419354838E-2</v>
      </c>
      <c r="T4">
        <v>0</v>
      </c>
      <c r="U4">
        <v>1</v>
      </c>
      <c r="V4">
        <f t="shared" ref="V4:V37" si="3">31-U4-T4</f>
        <v>30</v>
      </c>
      <c r="W4">
        <f>(T4+0.5*U4)/31</f>
        <v>1.6129032258064516E-2</v>
      </c>
    </row>
    <row r="5" spans="1:23" x14ac:dyDescent="0.25">
      <c r="A5" s="8" t="s">
        <v>5</v>
      </c>
      <c r="B5" s="8">
        <v>9</v>
      </c>
      <c r="C5" s="8">
        <v>1</v>
      </c>
      <c r="D5" s="8">
        <v>0</v>
      </c>
      <c r="E5" s="8">
        <v>7</v>
      </c>
      <c r="F5" s="8">
        <v>24</v>
      </c>
      <c r="G5" s="8">
        <f t="shared" si="0"/>
        <v>0.11290322580645161</v>
      </c>
      <c r="H5" s="8"/>
      <c r="I5" s="8">
        <v>8</v>
      </c>
      <c r="J5" s="8">
        <v>3</v>
      </c>
      <c r="K5" s="8">
        <v>20</v>
      </c>
      <c r="L5" s="8">
        <f t="shared" si="1"/>
        <v>0.30645161290322581</v>
      </c>
      <c r="M5" s="8">
        <f t="shared" si="2"/>
        <v>0.30645161290322581</v>
      </c>
      <c r="N5" s="9" t="str">
        <f t="shared" ref="N5:N10" si="4">IF(G5&gt;L5,"Farbe","Wert")</f>
        <v>Wert</v>
      </c>
      <c r="O5" s="8">
        <v>9</v>
      </c>
      <c r="P5" s="8">
        <v>4.8387100000000002E-2</v>
      </c>
      <c r="Q5" s="8"/>
      <c r="R5" s="8">
        <f t="shared" ref="R5:R37" si="5">(MAX(G5,L5)+P5)/2</f>
        <v>0.17741935645161291</v>
      </c>
      <c r="T5">
        <v>1</v>
      </c>
      <c r="U5">
        <v>1</v>
      </c>
      <c r="V5">
        <f t="shared" si="3"/>
        <v>29</v>
      </c>
      <c r="W5">
        <f t="shared" ref="W5:W37" si="6">(T5+0.5*U5)/31</f>
        <v>4.8387096774193547E-2</v>
      </c>
    </row>
    <row r="6" spans="1:23" x14ac:dyDescent="0.25">
      <c r="A6" s="8" t="s">
        <v>5</v>
      </c>
      <c r="B6" s="8">
        <v>10</v>
      </c>
      <c r="C6" s="8">
        <v>1</v>
      </c>
      <c r="D6" s="8">
        <v>0</v>
      </c>
      <c r="E6" s="8">
        <v>7</v>
      </c>
      <c r="F6" s="8">
        <v>24</v>
      </c>
      <c r="G6" s="8">
        <f t="shared" si="0"/>
        <v>0.11290322580645161</v>
      </c>
      <c r="H6" s="8"/>
      <c r="I6" s="8">
        <v>12</v>
      </c>
      <c r="J6" s="8">
        <v>3</v>
      </c>
      <c r="K6" s="8">
        <v>16</v>
      </c>
      <c r="L6" s="8">
        <f t="shared" si="1"/>
        <v>0.43548387096774194</v>
      </c>
      <c r="M6" s="8">
        <f t="shared" si="2"/>
        <v>0.43548387096774194</v>
      </c>
      <c r="N6" s="9" t="str">
        <f t="shared" si="4"/>
        <v>Wert</v>
      </c>
      <c r="O6" s="8">
        <v>10</v>
      </c>
      <c r="P6" s="8">
        <v>9.6774189999999996E-2</v>
      </c>
      <c r="Q6" s="8"/>
      <c r="R6" s="8">
        <f t="shared" si="5"/>
        <v>0.26612903048387099</v>
      </c>
      <c r="T6">
        <v>2</v>
      </c>
      <c r="U6">
        <v>2</v>
      </c>
      <c r="V6">
        <f t="shared" si="3"/>
        <v>27</v>
      </c>
      <c r="W6">
        <f t="shared" si="6"/>
        <v>9.6774193548387094E-2</v>
      </c>
    </row>
    <row r="7" spans="1:23" x14ac:dyDescent="0.25">
      <c r="A7" s="8" t="s">
        <v>5</v>
      </c>
      <c r="B7" s="10">
        <v>11</v>
      </c>
      <c r="C7" s="8">
        <v>1</v>
      </c>
      <c r="D7" s="8">
        <v>0</v>
      </c>
      <c r="E7" s="8">
        <v>7</v>
      </c>
      <c r="F7" s="8">
        <v>24</v>
      </c>
      <c r="G7" s="8">
        <f t="shared" si="0"/>
        <v>0.11290322580645161</v>
      </c>
      <c r="H7" s="8"/>
      <c r="I7" s="8">
        <v>16</v>
      </c>
      <c r="J7" s="8">
        <v>3</v>
      </c>
      <c r="K7" s="8">
        <v>12</v>
      </c>
      <c r="L7" s="8">
        <f t="shared" si="1"/>
        <v>0.56451612903225812</v>
      </c>
      <c r="M7" s="8">
        <f t="shared" si="2"/>
        <v>0.56451612903225812</v>
      </c>
      <c r="N7" s="9" t="str">
        <f t="shared" si="4"/>
        <v>Wert</v>
      </c>
      <c r="O7" s="8" t="s">
        <v>52</v>
      </c>
      <c r="P7" s="8">
        <v>0.16129031999999999</v>
      </c>
      <c r="Q7" s="8"/>
      <c r="R7" s="8">
        <f t="shared" si="5"/>
        <v>0.36290322451612905</v>
      </c>
      <c r="T7">
        <v>4</v>
      </c>
      <c r="U7">
        <v>2</v>
      </c>
      <c r="V7">
        <f t="shared" si="3"/>
        <v>25</v>
      </c>
      <c r="W7">
        <f t="shared" si="6"/>
        <v>0.16129032258064516</v>
      </c>
    </row>
    <row r="8" spans="1:23" x14ac:dyDescent="0.25">
      <c r="A8" s="8" t="s">
        <v>5</v>
      </c>
      <c r="B8" s="10">
        <v>12</v>
      </c>
      <c r="C8" s="8">
        <v>1</v>
      </c>
      <c r="D8" s="8">
        <v>0</v>
      </c>
      <c r="E8" s="8">
        <v>7</v>
      </c>
      <c r="F8" s="8">
        <v>24</v>
      </c>
      <c r="G8" s="8">
        <f t="shared" si="0"/>
        <v>0.11290322580645161</v>
      </c>
      <c r="H8" s="8"/>
      <c r="I8" s="8">
        <v>20</v>
      </c>
      <c r="J8" s="8">
        <v>3</v>
      </c>
      <c r="K8" s="8">
        <v>8</v>
      </c>
      <c r="L8" s="8">
        <f t="shared" si="1"/>
        <v>0.69354838709677424</v>
      </c>
      <c r="M8" s="8">
        <f t="shared" si="2"/>
        <v>0.69354838709677424</v>
      </c>
      <c r="N8" s="9" t="str">
        <f t="shared" si="4"/>
        <v>Wert</v>
      </c>
      <c r="O8" s="8" t="s">
        <v>53</v>
      </c>
      <c r="P8" s="8">
        <v>0.24193548000000001</v>
      </c>
      <c r="Q8" s="8"/>
      <c r="R8" s="8">
        <f t="shared" si="5"/>
        <v>0.46774193354838711</v>
      </c>
      <c r="T8">
        <v>6</v>
      </c>
      <c r="U8">
        <v>3</v>
      </c>
      <c r="V8">
        <f t="shared" si="3"/>
        <v>22</v>
      </c>
      <c r="W8">
        <f t="shared" si="6"/>
        <v>0.24193548387096775</v>
      </c>
    </row>
    <row r="9" spans="1:23" x14ac:dyDescent="0.25">
      <c r="A9" s="8" t="s">
        <v>5</v>
      </c>
      <c r="B9" s="10">
        <v>13</v>
      </c>
      <c r="C9" s="8">
        <v>1</v>
      </c>
      <c r="D9" s="8">
        <v>0</v>
      </c>
      <c r="E9" s="8">
        <v>7</v>
      </c>
      <c r="F9" s="8">
        <v>24</v>
      </c>
      <c r="G9" s="8">
        <f t="shared" si="0"/>
        <v>0.11290322580645161</v>
      </c>
      <c r="H9" s="8"/>
      <c r="I9" s="8">
        <v>24</v>
      </c>
      <c r="J9" s="8">
        <v>3</v>
      </c>
      <c r="K9" s="8">
        <v>4</v>
      </c>
      <c r="L9" s="8">
        <f t="shared" si="1"/>
        <v>0.82258064516129037</v>
      </c>
      <c r="M9" s="8">
        <f t="shared" si="2"/>
        <v>0.82258064516129037</v>
      </c>
      <c r="N9" s="9" t="str">
        <f t="shared" si="4"/>
        <v>Wert</v>
      </c>
      <c r="O9" s="8" t="s">
        <v>54</v>
      </c>
      <c r="P9" s="8">
        <v>0.33870968000000001</v>
      </c>
      <c r="Q9" s="8"/>
      <c r="R9" s="8">
        <f t="shared" si="5"/>
        <v>0.58064516258064525</v>
      </c>
      <c r="T9">
        <v>9</v>
      </c>
      <c r="U9">
        <v>3</v>
      </c>
      <c r="V9">
        <f t="shared" si="3"/>
        <v>19</v>
      </c>
      <c r="W9">
        <f t="shared" si="6"/>
        <v>0.33870967741935482</v>
      </c>
    </row>
    <row r="10" spans="1:23" x14ac:dyDescent="0.25">
      <c r="A10" s="8" t="s">
        <v>5</v>
      </c>
      <c r="B10" s="10">
        <v>14</v>
      </c>
      <c r="C10" s="8">
        <v>1</v>
      </c>
      <c r="D10" s="8">
        <v>0</v>
      </c>
      <c r="E10" s="8">
        <v>7</v>
      </c>
      <c r="F10" s="8">
        <v>24</v>
      </c>
      <c r="G10" s="8">
        <f t="shared" si="0"/>
        <v>0.11290322580645161</v>
      </c>
      <c r="H10" s="8"/>
      <c r="I10" s="8">
        <v>28</v>
      </c>
      <c r="J10" s="8">
        <v>3</v>
      </c>
      <c r="K10" s="8">
        <v>0</v>
      </c>
      <c r="L10" s="8">
        <f t="shared" si="1"/>
        <v>0.95161290322580649</v>
      </c>
      <c r="M10" s="8">
        <f t="shared" si="2"/>
        <v>0.95161290322580649</v>
      </c>
      <c r="N10" s="9" t="str">
        <f t="shared" si="4"/>
        <v>Wert</v>
      </c>
      <c r="O10" s="8" t="s">
        <v>55</v>
      </c>
      <c r="P10" s="8">
        <v>0.45161289999999998</v>
      </c>
      <c r="Q10" s="8"/>
      <c r="R10" s="8">
        <f t="shared" si="5"/>
        <v>0.70161290161290324</v>
      </c>
      <c r="T10">
        <v>12</v>
      </c>
      <c r="U10">
        <v>4</v>
      </c>
      <c r="V10">
        <f t="shared" si="3"/>
        <v>15</v>
      </c>
      <c r="W10">
        <f t="shared" si="6"/>
        <v>0.45161290322580644</v>
      </c>
    </row>
    <row r="11" spans="1:23" x14ac:dyDescent="0.25">
      <c r="M11" s="14"/>
      <c r="N11" s="1"/>
    </row>
    <row r="12" spans="1:23" x14ac:dyDescent="0.25">
      <c r="A12" s="5" t="s">
        <v>6</v>
      </c>
      <c r="B12" s="5">
        <v>7</v>
      </c>
      <c r="C12" s="5">
        <v>2</v>
      </c>
      <c r="D12" s="5">
        <v>8</v>
      </c>
      <c r="E12" s="5">
        <v>7</v>
      </c>
      <c r="F12" s="5">
        <v>16</v>
      </c>
      <c r="G12" s="5">
        <f t="shared" ref="G12:G19" si="7">(D12+E12*0.5)/31</f>
        <v>0.37096774193548387</v>
      </c>
      <c r="H12" s="5"/>
      <c r="I12" s="5">
        <v>0</v>
      </c>
      <c r="J12" s="5">
        <v>3</v>
      </c>
      <c r="K12" s="5">
        <v>28</v>
      </c>
      <c r="L12" s="5">
        <f t="shared" ref="L12:L19" si="8">(I12+J12*0.5)/31</f>
        <v>4.8387096774193547E-2</v>
      </c>
      <c r="M12" s="5">
        <f t="shared" si="2"/>
        <v>0.37096774193548387</v>
      </c>
      <c r="N12" s="6" t="str">
        <f t="shared" ref="N12:N19" si="9">IF(G12&gt;L12,"Farbe","Wert")</f>
        <v>Farbe</v>
      </c>
      <c r="O12" s="5">
        <v>7</v>
      </c>
      <c r="P12" s="5">
        <v>6.4516130000000005E-2</v>
      </c>
      <c r="Q12" s="5"/>
      <c r="R12" s="5">
        <f t="shared" si="5"/>
        <v>0.21774193596774194</v>
      </c>
      <c r="T12">
        <v>1</v>
      </c>
      <c r="U12">
        <v>2</v>
      </c>
      <c r="V12">
        <f t="shared" si="3"/>
        <v>28</v>
      </c>
      <c r="W12">
        <f t="shared" si="6"/>
        <v>6.4516129032258063E-2</v>
      </c>
    </row>
    <row r="13" spans="1:23" x14ac:dyDescent="0.25">
      <c r="A13" s="5" t="s">
        <v>6</v>
      </c>
      <c r="B13" s="5">
        <v>8</v>
      </c>
      <c r="C13" s="5">
        <v>2</v>
      </c>
      <c r="D13" s="5">
        <v>8</v>
      </c>
      <c r="E13" s="5">
        <v>7</v>
      </c>
      <c r="F13" s="5">
        <v>16</v>
      </c>
      <c r="G13" s="5">
        <f t="shared" si="7"/>
        <v>0.37096774193548387</v>
      </c>
      <c r="H13" s="5"/>
      <c r="I13" s="5">
        <v>4</v>
      </c>
      <c r="J13" s="5">
        <v>3</v>
      </c>
      <c r="K13" s="5">
        <v>24</v>
      </c>
      <c r="L13" s="5">
        <f t="shared" si="8"/>
        <v>0.17741935483870969</v>
      </c>
      <c r="M13" s="5">
        <f t="shared" si="2"/>
        <v>0.37096774193548387</v>
      </c>
      <c r="N13" s="6" t="str">
        <f t="shared" si="9"/>
        <v>Farbe</v>
      </c>
      <c r="O13" s="5">
        <v>8</v>
      </c>
      <c r="P13" s="5">
        <v>8.0645159999999994E-2</v>
      </c>
      <c r="Q13" s="5"/>
      <c r="R13" s="5">
        <f t="shared" si="5"/>
        <v>0.22580645096774193</v>
      </c>
      <c r="T13">
        <v>1</v>
      </c>
      <c r="U13">
        <v>3</v>
      </c>
      <c r="V13">
        <f t="shared" si="3"/>
        <v>27</v>
      </c>
      <c r="W13">
        <f t="shared" si="6"/>
        <v>8.0645161290322578E-2</v>
      </c>
    </row>
    <row r="14" spans="1:23" x14ac:dyDescent="0.25">
      <c r="A14" s="5" t="s">
        <v>6</v>
      </c>
      <c r="B14" s="5">
        <v>9</v>
      </c>
      <c r="C14" s="5">
        <v>2</v>
      </c>
      <c r="D14" s="5">
        <v>8</v>
      </c>
      <c r="E14" s="5">
        <v>7</v>
      </c>
      <c r="F14" s="5">
        <v>16</v>
      </c>
      <c r="G14" s="5">
        <f t="shared" si="7"/>
        <v>0.37096774193548387</v>
      </c>
      <c r="H14" s="5"/>
      <c r="I14" s="5">
        <v>8</v>
      </c>
      <c r="J14" s="5">
        <v>3</v>
      </c>
      <c r="K14" s="5">
        <v>20</v>
      </c>
      <c r="L14" s="5">
        <f t="shared" si="8"/>
        <v>0.30645161290322581</v>
      </c>
      <c r="M14" s="5">
        <f t="shared" si="2"/>
        <v>0.37096774193548387</v>
      </c>
      <c r="N14" s="6" t="str">
        <f t="shared" si="9"/>
        <v>Farbe</v>
      </c>
      <c r="O14" s="5">
        <v>9</v>
      </c>
      <c r="P14" s="5">
        <v>0.11290322999999999</v>
      </c>
      <c r="Q14" s="5"/>
      <c r="R14" s="5">
        <f t="shared" si="5"/>
        <v>0.24193548596774195</v>
      </c>
      <c r="T14">
        <v>2</v>
      </c>
      <c r="U14">
        <v>3</v>
      </c>
      <c r="V14">
        <f t="shared" si="3"/>
        <v>26</v>
      </c>
      <c r="W14">
        <f t="shared" si="6"/>
        <v>0.11290322580645161</v>
      </c>
    </row>
    <row r="15" spans="1:23" x14ac:dyDescent="0.25">
      <c r="A15" s="5" t="s">
        <v>6</v>
      </c>
      <c r="B15" s="5">
        <v>10</v>
      </c>
      <c r="C15" s="5">
        <v>2</v>
      </c>
      <c r="D15" s="5">
        <v>8</v>
      </c>
      <c r="E15" s="5">
        <v>7</v>
      </c>
      <c r="F15" s="5">
        <v>16</v>
      </c>
      <c r="G15" s="5">
        <f t="shared" si="7"/>
        <v>0.37096774193548387</v>
      </c>
      <c r="H15" s="5"/>
      <c r="I15" s="5">
        <v>12</v>
      </c>
      <c r="J15" s="5">
        <v>3</v>
      </c>
      <c r="K15" s="5">
        <v>16</v>
      </c>
      <c r="L15" s="5">
        <f t="shared" si="8"/>
        <v>0.43548387096774194</v>
      </c>
      <c r="M15" s="5">
        <f t="shared" si="2"/>
        <v>0.43548387096774194</v>
      </c>
      <c r="N15" s="6" t="str">
        <f t="shared" si="9"/>
        <v>Wert</v>
      </c>
      <c r="O15" s="5">
        <v>10</v>
      </c>
      <c r="P15" s="5">
        <v>0.16129031999999999</v>
      </c>
      <c r="Q15" s="5"/>
      <c r="R15" s="5">
        <f t="shared" si="5"/>
        <v>0.29838709548387099</v>
      </c>
      <c r="T15">
        <v>3</v>
      </c>
      <c r="U15">
        <v>4</v>
      </c>
      <c r="V15">
        <f t="shared" si="3"/>
        <v>24</v>
      </c>
      <c r="W15">
        <f t="shared" si="6"/>
        <v>0.16129032258064516</v>
      </c>
    </row>
    <row r="16" spans="1:23" x14ac:dyDescent="0.25">
      <c r="A16" s="5" t="s">
        <v>6</v>
      </c>
      <c r="B16" s="7">
        <v>11</v>
      </c>
      <c r="C16" s="5">
        <v>2</v>
      </c>
      <c r="D16" s="5">
        <v>8</v>
      </c>
      <c r="E16" s="5">
        <v>7</v>
      </c>
      <c r="F16" s="5">
        <v>16</v>
      </c>
      <c r="G16" s="5">
        <f t="shared" si="7"/>
        <v>0.37096774193548387</v>
      </c>
      <c r="H16" s="5"/>
      <c r="I16" s="5">
        <v>16</v>
      </c>
      <c r="J16" s="5">
        <v>3</v>
      </c>
      <c r="K16" s="5">
        <v>12</v>
      </c>
      <c r="L16" s="5">
        <f t="shared" si="8"/>
        <v>0.56451612903225812</v>
      </c>
      <c r="M16" s="5">
        <f t="shared" si="2"/>
        <v>0.56451612903225812</v>
      </c>
      <c r="N16" s="6" t="str">
        <f t="shared" si="9"/>
        <v>Wert</v>
      </c>
      <c r="O16" s="5" t="s">
        <v>52</v>
      </c>
      <c r="P16" s="5">
        <v>0.22580644999999999</v>
      </c>
      <c r="Q16" s="5"/>
      <c r="R16" s="5">
        <f t="shared" si="5"/>
        <v>0.39516128951612906</v>
      </c>
      <c r="T16">
        <v>5</v>
      </c>
      <c r="U16">
        <v>4</v>
      </c>
      <c r="V16">
        <f t="shared" si="3"/>
        <v>22</v>
      </c>
      <c r="W16">
        <f t="shared" si="6"/>
        <v>0.22580645161290322</v>
      </c>
    </row>
    <row r="17" spans="1:23" x14ac:dyDescent="0.25">
      <c r="A17" s="5" t="s">
        <v>6</v>
      </c>
      <c r="B17" s="7">
        <v>12</v>
      </c>
      <c r="C17" s="5">
        <v>2</v>
      </c>
      <c r="D17" s="5">
        <v>8</v>
      </c>
      <c r="E17" s="5">
        <v>7</v>
      </c>
      <c r="F17" s="5">
        <v>16</v>
      </c>
      <c r="G17" s="5">
        <f>(D17+E17*0.5)/31</f>
        <v>0.37096774193548387</v>
      </c>
      <c r="H17" s="5"/>
      <c r="I17" s="5">
        <v>20</v>
      </c>
      <c r="J17" s="5">
        <v>3</v>
      </c>
      <c r="K17" s="5">
        <v>8</v>
      </c>
      <c r="L17" s="5">
        <f t="shared" si="8"/>
        <v>0.69354838709677424</v>
      </c>
      <c r="M17" s="5">
        <f t="shared" si="2"/>
        <v>0.69354838709677424</v>
      </c>
      <c r="N17" s="6" t="str">
        <f t="shared" si="9"/>
        <v>Wert</v>
      </c>
      <c r="O17" s="5" t="s">
        <v>53</v>
      </c>
      <c r="P17" s="5">
        <v>0.30645160999999999</v>
      </c>
      <c r="Q17" s="5"/>
      <c r="R17" s="5">
        <f t="shared" si="5"/>
        <v>0.49999999854838711</v>
      </c>
      <c r="T17">
        <v>7</v>
      </c>
      <c r="U17">
        <v>5</v>
      </c>
      <c r="V17">
        <f t="shared" si="3"/>
        <v>19</v>
      </c>
      <c r="W17">
        <f t="shared" si="6"/>
        <v>0.30645161290322581</v>
      </c>
    </row>
    <row r="18" spans="1:23" x14ac:dyDescent="0.25">
      <c r="A18" s="5" t="s">
        <v>6</v>
      </c>
      <c r="B18" s="7">
        <v>13</v>
      </c>
      <c r="C18" s="5">
        <v>2</v>
      </c>
      <c r="D18" s="5">
        <v>8</v>
      </c>
      <c r="E18" s="5">
        <v>7</v>
      </c>
      <c r="F18" s="5">
        <v>16</v>
      </c>
      <c r="G18" s="5">
        <f t="shared" si="7"/>
        <v>0.37096774193548387</v>
      </c>
      <c r="H18" s="5"/>
      <c r="I18" s="5">
        <v>24</v>
      </c>
      <c r="J18" s="5">
        <v>3</v>
      </c>
      <c r="K18" s="5">
        <v>4</v>
      </c>
      <c r="L18" s="5">
        <f t="shared" si="8"/>
        <v>0.82258064516129037</v>
      </c>
      <c r="M18" s="5">
        <f t="shared" si="2"/>
        <v>0.82258064516129037</v>
      </c>
      <c r="N18" s="6" t="str">
        <f t="shared" si="9"/>
        <v>Wert</v>
      </c>
      <c r="O18" s="5" t="s">
        <v>54</v>
      </c>
      <c r="P18" s="5">
        <v>0.40322581000000002</v>
      </c>
      <c r="Q18" s="5"/>
      <c r="R18" s="5">
        <f t="shared" si="5"/>
        <v>0.61290322758064519</v>
      </c>
      <c r="T18">
        <v>10</v>
      </c>
      <c r="U18">
        <v>5</v>
      </c>
      <c r="V18">
        <f t="shared" si="3"/>
        <v>16</v>
      </c>
      <c r="W18">
        <f t="shared" si="6"/>
        <v>0.40322580645161288</v>
      </c>
    </row>
    <row r="19" spans="1:23" x14ac:dyDescent="0.25">
      <c r="A19" s="5" t="s">
        <v>6</v>
      </c>
      <c r="B19" s="7">
        <v>14</v>
      </c>
      <c r="C19" s="5">
        <v>2</v>
      </c>
      <c r="D19" s="5">
        <v>8</v>
      </c>
      <c r="E19" s="5">
        <v>7</v>
      </c>
      <c r="F19" s="5">
        <v>16</v>
      </c>
      <c r="G19" s="5">
        <f t="shared" si="7"/>
        <v>0.37096774193548387</v>
      </c>
      <c r="H19" s="5"/>
      <c r="I19" s="5">
        <v>28</v>
      </c>
      <c r="J19" s="5">
        <v>3</v>
      </c>
      <c r="K19" s="5">
        <v>0</v>
      </c>
      <c r="L19" s="5">
        <f t="shared" si="8"/>
        <v>0.95161290322580649</v>
      </c>
      <c r="M19" s="5">
        <f t="shared" si="2"/>
        <v>0.95161290322580649</v>
      </c>
      <c r="N19" s="6" t="str">
        <f t="shared" si="9"/>
        <v>Wert</v>
      </c>
      <c r="O19" s="5" t="s">
        <v>55</v>
      </c>
      <c r="P19" s="5">
        <v>0.51612902999999999</v>
      </c>
      <c r="Q19" s="5"/>
      <c r="R19" s="5">
        <f t="shared" si="5"/>
        <v>0.7338709666129033</v>
      </c>
      <c r="T19">
        <v>13</v>
      </c>
      <c r="U19">
        <v>6</v>
      </c>
      <c r="V19">
        <f t="shared" si="3"/>
        <v>12</v>
      </c>
      <c r="W19">
        <f t="shared" si="6"/>
        <v>0.5161290322580645</v>
      </c>
    </row>
    <row r="20" spans="1:23" x14ac:dyDescent="0.25">
      <c r="M20" s="14"/>
      <c r="N20" s="1"/>
    </row>
    <row r="21" spans="1:23" x14ac:dyDescent="0.25">
      <c r="A21" s="11" t="s">
        <v>7</v>
      </c>
      <c r="B21" s="11">
        <v>7</v>
      </c>
      <c r="C21" s="11">
        <v>3</v>
      </c>
      <c r="D21" s="11">
        <v>16</v>
      </c>
      <c r="E21" s="11">
        <v>7</v>
      </c>
      <c r="F21" s="11">
        <v>8</v>
      </c>
      <c r="G21" s="11">
        <f t="shared" ref="G21:G28" si="10">(D21+E21*0.5)/31</f>
        <v>0.62903225806451613</v>
      </c>
      <c r="H21" s="11"/>
      <c r="I21" s="11">
        <v>0</v>
      </c>
      <c r="J21" s="11">
        <v>3</v>
      </c>
      <c r="K21" s="11">
        <v>28</v>
      </c>
      <c r="L21" s="11">
        <f t="shared" ref="L21:L28" si="11">(I21+J21*0.5)/31</f>
        <v>4.8387096774193547E-2</v>
      </c>
      <c r="M21" s="11">
        <f t="shared" si="2"/>
        <v>0.62903225806451613</v>
      </c>
      <c r="N21" s="12" t="str">
        <f t="shared" ref="N21:N28" si="12">IF(G21&gt;L21,"Farbe","Wert")</f>
        <v>Farbe</v>
      </c>
      <c r="O21" s="11">
        <v>7</v>
      </c>
      <c r="P21" s="11">
        <v>0.19354838999999999</v>
      </c>
      <c r="Q21" s="11"/>
      <c r="R21" s="11">
        <f t="shared" si="5"/>
        <v>0.41129032403225807</v>
      </c>
      <c r="T21">
        <v>4</v>
      </c>
      <c r="U21">
        <v>4</v>
      </c>
      <c r="V21">
        <f t="shared" si="3"/>
        <v>23</v>
      </c>
      <c r="W21">
        <f t="shared" si="6"/>
        <v>0.19354838709677419</v>
      </c>
    </row>
    <row r="22" spans="1:23" x14ac:dyDescent="0.25">
      <c r="A22" s="11" t="s">
        <v>7</v>
      </c>
      <c r="B22" s="11">
        <v>8</v>
      </c>
      <c r="C22" s="11">
        <v>3</v>
      </c>
      <c r="D22" s="11">
        <v>16</v>
      </c>
      <c r="E22" s="11">
        <v>7</v>
      </c>
      <c r="F22" s="11">
        <v>8</v>
      </c>
      <c r="G22" s="11">
        <f t="shared" si="10"/>
        <v>0.62903225806451613</v>
      </c>
      <c r="H22" s="11"/>
      <c r="I22" s="11">
        <v>4</v>
      </c>
      <c r="J22" s="11">
        <v>3</v>
      </c>
      <c r="K22" s="11">
        <v>24</v>
      </c>
      <c r="L22" s="11">
        <f t="shared" si="11"/>
        <v>0.17741935483870969</v>
      </c>
      <c r="M22" s="11">
        <f t="shared" si="2"/>
        <v>0.62903225806451613</v>
      </c>
      <c r="N22" s="12" t="str">
        <f t="shared" si="12"/>
        <v>Farbe</v>
      </c>
      <c r="O22" s="11">
        <v>8</v>
      </c>
      <c r="P22" s="11">
        <v>0.20967742</v>
      </c>
      <c r="Q22" s="11"/>
      <c r="R22" s="11">
        <f t="shared" si="5"/>
        <v>0.41935483903225806</v>
      </c>
      <c r="T22">
        <v>4</v>
      </c>
      <c r="U22">
        <v>5</v>
      </c>
      <c r="V22">
        <f t="shared" si="3"/>
        <v>22</v>
      </c>
      <c r="W22">
        <f t="shared" si="6"/>
        <v>0.20967741935483872</v>
      </c>
    </row>
    <row r="23" spans="1:23" x14ac:dyDescent="0.25">
      <c r="A23" s="11" t="s">
        <v>7</v>
      </c>
      <c r="B23" s="11">
        <v>9</v>
      </c>
      <c r="C23" s="11">
        <v>3</v>
      </c>
      <c r="D23" s="11">
        <v>16</v>
      </c>
      <c r="E23" s="11">
        <v>7</v>
      </c>
      <c r="F23" s="11">
        <v>8</v>
      </c>
      <c r="G23" s="11">
        <f t="shared" si="10"/>
        <v>0.62903225806451613</v>
      </c>
      <c r="H23" s="11"/>
      <c r="I23" s="11">
        <v>8</v>
      </c>
      <c r="J23" s="11">
        <v>3</v>
      </c>
      <c r="K23" s="11">
        <v>20</v>
      </c>
      <c r="L23" s="11">
        <f t="shared" si="11"/>
        <v>0.30645161290322581</v>
      </c>
      <c r="M23" s="11">
        <f t="shared" si="2"/>
        <v>0.62903225806451613</v>
      </c>
      <c r="N23" s="12" t="str">
        <f t="shared" si="12"/>
        <v>Farbe</v>
      </c>
      <c r="O23" s="11">
        <v>9</v>
      </c>
      <c r="P23" s="11">
        <v>0.24193548000000001</v>
      </c>
      <c r="Q23" s="11"/>
      <c r="R23" s="11">
        <f t="shared" si="5"/>
        <v>0.43548386903225805</v>
      </c>
      <c r="T23">
        <v>5</v>
      </c>
      <c r="U23">
        <v>5</v>
      </c>
      <c r="V23">
        <f t="shared" si="3"/>
        <v>21</v>
      </c>
      <c r="W23">
        <f t="shared" si="6"/>
        <v>0.24193548387096775</v>
      </c>
    </row>
    <row r="24" spans="1:23" x14ac:dyDescent="0.25">
      <c r="A24" s="11" t="s">
        <v>7</v>
      </c>
      <c r="B24" s="11">
        <v>10</v>
      </c>
      <c r="C24" s="11">
        <v>3</v>
      </c>
      <c r="D24" s="11">
        <v>16</v>
      </c>
      <c r="E24" s="11">
        <v>7</v>
      </c>
      <c r="F24" s="11">
        <v>8</v>
      </c>
      <c r="G24" s="11">
        <f t="shared" si="10"/>
        <v>0.62903225806451613</v>
      </c>
      <c r="H24" s="11"/>
      <c r="I24" s="11">
        <v>12</v>
      </c>
      <c r="J24" s="11">
        <v>3</v>
      </c>
      <c r="K24" s="11">
        <v>16</v>
      </c>
      <c r="L24" s="11">
        <f t="shared" si="11"/>
        <v>0.43548387096774194</v>
      </c>
      <c r="M24" s="11">
        <f t="shared" si="2"/>
        <v>0.62903225806451613</v>
      </c>
      <c r="N24" s="12" t="str">
        <f t="shared" si="12"/>
        <v>Farbe</v>
      </c>
      <c r="O24" s="11">
        <v>10</v>
      </c>
      <c r="P24" s="11">
        <v>0.29032258</v>
      </c>
      <c r="Q24" s="11"/>
      <c r="R24" s="11">
        <f t="shared" si="5"/>
        <v>0.45967741903225806</v>
      </c>
      <c r="T24">
        <v>6</v>
      </c>
      <c r="U24">
        <v>6</v>
      </c>
      <c r="V24">
        <f t="shared" si="3"/>
        <v>19</v>
      </c>
      <c r="W24">
        <f t="shared" si="6"/>
        <v>0.29032258064516131</v>
      </c>
    </row>
    <row r="25" spans="1:23" x14ac:dyDescent="0.25">
      <c r="A25" s="11" t="s">
        <v>7</v>
      </c>
      <c r="B25" s="13">
        <v>11</v>
      </c>
      <c r="C25" s="11">
        <v>3</v>
      </c>
      <c r="D25" s="11">
        <v>16</v>
      </c>
      <c r="E25" s="11">
        <v>7</v>
      </c>
      <c r="F25" s="11">
        <v>8</v>
      </c>
      <c r="G25" s="11">
        <f t="shared" si="10"/>
        <v>0.62903225806451613</v>
      </c>
      <c r="H25" s="11"/>
      <c r="I25" s="11">
        <v>16</v>
      </c>
      <c r="J25" s="11">
        <v>3</v>
      </c>
      <c r="K25" s="11">
        <v>12</v>
      </c>
      <c r="L25" s="11">
        <f t="shared" si="11"/>
        <v>0.56451612903225812</v>
      </c>
      <c r="M25" s="11">
        <f t="shared" si="2"/>
        <v>0.62903225806451613</v>
      </c>
      <c r="N25" s="12" t="str">
        <f t="shared" si="12"/>
        <v>Farbe</v>
      </c>
      <c r="O25" s="11" t="s">
        <v>52</v>
      </c>
      <c r="P25" s="11">
        <v>0.35483871</v>
      </c>
      <c r="Q25" s="11"/>
      <c r="R25" s="11">
        <f t="shared" si="5"/>
        <v>0.49193548403225806</v>
      </c>
      <c r="T25">
        <v>8</v>
      </c>
      <c r="U25">
        <v>6</v>
      </c>
      <c r="V25">
        <f t="shared" si="3"/>
        <v>17</v>
      </c>
      <c r="W25">
        <f t="shared" si="6"/>
        <v>0.35483870967741937</v>
      </c>
    </row>
    <row r="26" spans="1:23" x14ac:dyDescent="0.25">
      <c r="A26" s="11" t="s">
        <v>7</v>
      </c>
      <c r="B26" s="13">
        <v>12</v>
      </c>
      <c r="C26" s="11">
        <v>3</v>
      </c>
      <c r="D26" s="11">
        <v>16</v>
      </c>
      <c r="E26" s="11">
        <v>7</v>
      </c>
      <c r="F26" s="11">
        <v>8</v>
      </c>
      <c r="G26" s="11">
        <f t="shared" si="10"/>
        <v>0.62903225806451613</v>
      </c>
      <c r="H26" s="11"/>
      <c r="I26" s="11">
        <v>20</v>
      </c>
      <c r="J26" s="11">
        <v>3</v>
      </c>
      <c r="K26" s="11">
        <v>8</v>
      </c>
      <c r="L26" s="11">
        <f t="shared" si="11"/>
        <v>0.69354838709677424</v>
      </c>
      <c r="M26" s="11">
        <f t="shared" si="2"/>
        <v>0.69354838709677424</v>
      </c>
      <c r="N26" s="12" t="str">
        <f t="shared" si="12"/>
        <v>Wert</v>
      </c>
      <c r="O26" s="11" t="s">
        <v>53</v>
      </c>
      <c r="P26" s="11">
        <v>0.43548387</v>
      </c>
      <c r="Q26" s="11"/>
      <c r="R26" s="11">
        <f t="shared" si="5"/>
        <v>0.56451612854838706</v>
      </c>
      <c r="T26">
        <v>10</v>
      </c>
      <c r="U26">
        <v>7</v>
      </c>
      <c r="V26">
        <f t="shared" si="3"/>
        <v>14</v>
      </c>
      <c r="W26">
        <f t="shared" si="6"/>
        <v>0.43548387096774194</v>
      </c>
    </row>
    <row r="27" spans="1:23" x14ac:dyDescent="0.25">
      <c r="A27" s="11" t="s">
        <v>7</v>
      </c>
      <c r="B27" s="13">
        <v>13</v>
      </c>
      <c r="C27" s="11">
        <v>3</v>
      </c>
      <c r="D27" s="11">
        <v>16</v>
      </c>
      <c r="E27" s="11">
        <v>7</v>
      </c>
      <c r="F27" s="11">
        <v>8</v>
      </c>
      <c r="G27" s="11">
        <f t="shared" si="10"/>
        <v>0.62903225806451613</v>
      </c>
      <c r="H27" s="11"/>
      <c r="I27" s="11">
        <v>24</v>
      </c>
      <c r="J27" s="11">
        <v>3</v>
      </c>
      <c r="K27" s="11">
        <v>4</v>
      </c>
      <c r="L27" s="11">
        <f t="shared" si="11"/>
        <v>0.82258064516129037</v>
      </c>
      <c r="M27" s="11">
        <f t="shared" si="2"/>
        <v>0.82258064516129037</v>
      </c>
      <c r="N27" s="12" t="str">
        <f t="shared" si="12"/>
        <v>Wert</v>
      </c>
      <c r="O27" s="11" t="s">
        <v>54</v>
      </c>
      <c r="P27" s="11">
        <v>0.53225805999999998</v>
      </c>
      <c r="Q27" s="11"/>
      <c r="R27" s="11">
        <f t="shared" si="5"/>
        <v>0.67741935258064512</v>
      </c>
      <c r="T27">
        <v>13</v>
      </c>
      <c r="U27">
        <v>7</v>
      </c>
      <c r="V27">
        <f t="shared" si="3"/>
        <v>11</v>
      </c>
      <c r="W27">
        <f t="shared" si="6"/>
        <v>0.532258064516129</v>
      </c>
    </row>
    <row r="28" spans="1:23" x14ac:dyDescent="0.25">
      <c r="A28" s="11" t="s">
        <v>7</v>
      </c>
      <c r="B28" s="13">
        <v>14</v>
      </c>
      <c r="C28" s="11">
        <v>3</v>
      </c>
      <c r="D28" s="11">
        <v>16</v>
      </c>
      <c r="E28" s="11">
        <v>7</v>
      </c>
      <c r="F28" s="11">
        <v>8</v>
      </c>
      <c r="G28" s="11">
        <f t="shared" si="10"/>
        <v>0.62903225806451613</v>
      </c>
      <c r="H28" s="11"/>
      <c r="I28" s="11">
        <v>28</v>
      </c>
      <c r="J28" s="11">
        <v>3</v>
      </c>
      <c r="K28" s="11">
        <v>0</v>
      </c>
      <c r="L28" s="11">
        <f t="shared" si="11"/>
        <v>0.95161290322580649</v>
      </c>
      <c r="M28" s="11">
        <f t="shared" si="2"/>
        <v>0.95161290322580649</v>
      </c>
      <c r="N28" s="12" t="str">
        <f t="shared" si="12"/>
        <v>Wert</v>
      </c>
      <c r="O28" s="11" t="s">
        <v>55</v>
      </c>
      <c r="P28" s="11">
        <v>0.64516129</v>
      </c>
      <c r="Q28" s="11"/>
      <c r="R28" s="11">
        <f t="shared" si="5"/>
        <v>0.79838709661290319</v>
      </c>
      <c r="T28">
        <v>16</v>
      </c>
      <c r="U28">
        <v>8</v>
      </c>
      <c r="V28">
        <f t="shared" si="3"/>
        <v>7</v>
      </c>
      <c r="W28">
        <f t="shared" si="6"/>
        <v>0.64516129032258063</v>
      </c>
    </row>
    <row r="29" spans="1:23" x14ac:dyDescent="0.25">
      <c r="M29" s="14"/>
      <c r="N29" s="1"/>
    </row>
    <row r="30" spans="1:23" x14ac:dyDescent="0.25">
      <c r="A30" s="2" t="s">
        <v>8</v>
      </c>
      <c r="B30" s="2">
        <v>7</v>
      </c>
      <c r="C30" s="2">
        <v>4</v>
      </c>
      <c r="D30" s="2">
        <v>24</v>
      </c>
      <c r="E30" s="2">
        <v>7</v>
      </c>
      <c r="F30" s="2">
        <v>0</v>
      </c>
      <c r="G30" s="2">
        <f t="shared" ref="G30:G37" si="13">(D30+E30*0.5)/31</f>
        <v>0.88709677419354838</v>
      </c>
      <c r="H30" s="2"/>
      <c r="I30" s="2">
        <v>0</v>
      </c>
      <c r="J30" s="2">
        <v>3</v>
      </c>
      <c r="K30" s="2">
        <v>28</v>
      </c>
      <c r="L30" s="2">
        <f t="shared" ref="L30:L37" si="14">(I30+J30*0.5)/31</f>
        <v>4.8387096774193547E-2</v>
      </c>
      <c r="M30" s="2">
        <f t="shared" si="2"/>
        <v>0.88709677419354838</v>
      </c>
      <c r="N30" s="3" t="str">
        <f t="shared" ref="N30:N37" si="15">IF(G30&gt;L30,"Farbe","Wert")</f>
        <v>Farbe</v>
      </c>
      <c r="O30" s="2">
        <v>7</v>
      </c>
      <c r="P30" s="2">
        <v>0.38709676999999998</v>
      </c>
      <c r="Q30" s="2"/>
      <c r="R30" s="2">
        <f t="shared" si="5"/>
        <v>0.63709677209677418</v>
      </c>
      <c r="T30">
        <v>9</v>
      </c>
      <c r="U30">
        <v>6</v>
      </c>
      <c r="V30">
        <f t="shared" si="3"/>
        <v>16</v>
      </c>
      <c r="W30">
        <f t="shared" si="6"/>
        <v>0.38709677419354838</v>
      </c>
    </row>
    <row r="31" spans="1:23" x14ac:dyDescent="0.25">
      <c r="A31" s="2" t="s">
        <v>8</v>
      </c>
      <c r="B31" s="2">
        <v>8</v>
      </c>
      <c r="C31" s="2">
        <v>4</v>
      </c>
      <c r="D31" s="2">
        <v>24</v>
      </c>
      <c r="E31" s="2">
        <v>7</v>
      </c>
      <c r="F31" s="2">
        <v>0</v>
      </c>
      <c r="G31" s="2">
        <f t="shared" si="13"/>
        <v>0.88709677419354838</v>
      </c>
      <c r="H31" s="2"/>
      <c r="I31" s="2">
        <v>4</v>
      </c>
      <c r="J31" s="2">
        <v>3</v>
      </c>
      <c r="K31" s="2">
        <v>24</v>
      </c>
      <c r="L31" s="2">
        <f t="shared" si="14"/>
        <v>0.17741935483870969</v>
      </c>
      <c r="M31" s="2">
        <f t="shared" si="2"/>
        <v>0.88709677419354838</v>
      </c>
      <c r="N31" s="3" t="str">
        <f t="shared" si="15"/>
        <v>Farbe</v>
      </c>
      <c r="O31" s="2">
        <v>8</v>
      </c>
      <c r="P31" s="2">
        <v>0.40322581000000002</v>
      </c>
      <c r="Q31" s="2"/>
      <c r="R31" s="2">
        <f t="shared" si="5"/>
        <v>0.6451612920967742</v>
      </c>
      <c r="T31">
        <v>9</v>
      </c>
      <c r="U31">
        <v>7</v>
      </c>
      <c r="V31">
        <f t="shared" si="3"/>
        <v>15</v>
      </c>
      <c r="W31">
        <f t="shared" si="6"/>
        <v>0.40322580645161288</v>
      </c>
    </row>
    <row r="32" spans="1:23" x14ac:dyDescent="0.25">
      <c r="A32" s="2" t="s">
        <v>8</v>
      </c>
      <c r="B32" s="2">
        <v>9</v>
      </c>
      <c r="C32" s="2">
        <v>4</v>
      </c>
      <c r="D32" s="2">
        <v>24</v>
      </c>
      <c r="E32" s="2">
        <v>7</v>
      </c>
      <c r="F32" s="2">
        <v>0</v>
      </c>
      <c r="G32" s="2">
        <f t="shared" si="13"/>
        <v>0.88709677419354838</v>
      </c>
      <c r="H32" s="2"/>
      <c r="I32" s="2">
        <v>8</v>
      </c>
      <c r="J32" s="2">
        <v>3</v>
      </c>
      <c r="K32" s="2">
        <v>20</v>
      </c>
      <c r="L32" s="2">
        <f t="shared" si="14"/>
        <v>0.30645161290322581</v>
      </c>
      <c r="M32" s="2">
        <f t="shared" si="2"/>
        <v>0.88709677419354838</v>
      </c>
      <c r="N32" s="3" t="str">
        <f t="shared" si="15"/>
        <v>Farbe</v>
      </c>
      <c r="O32" s="2">
        <v>9</v>
      </c>
      <c r="P32" s="2">
        <v>0.43548387</v>
      </c>
      <c r="Q32" s="2"/>
      <c r="R32" s="2">
        <f t="shared" si="5"/>
        <v>0.66129032209677419</v>
      </c>
      <c r="T32">
        <v>10</v>
      </c>
      <c r="U32">
        <v>7</v>
      </c>
      <c r="V32">
        <f t="shared" si="3"/>
        <v>14</v>
      </c>
      <c r="W32">
        <f t="shared" si="6"/>
        <v>0.43548387096774194</v>
      </c>
    </row>
    <row r="33" spans="1:34" x14ac:dyDescent="0.25">
      <c r="A33" s="2" t="s">
        <v>8</v>
      </c>
      <c r="B33" s="2">
        <v>10</v>
      </c>
      <c r="C33" s="2">
        <v>4</v>
      </c>
      <c r="D33" s="2">
        <v>24</v>
      </c>
      <c r="E33" s="2">
        <v>7</v>
      </c>
      <c r="F33" s="2">
        <v>0</v>
      </c>
      <c r="G33" s="2">
        <f t="shared" si="13"/>
        <v>0.88709677419354838</v>
      </c>
      <c r="H33" s="2"/>
      <c r="I33" s="2">
        <v>12</v>
      </c>
      <c r="J33" s="2">
        <v>3</v>
      </c>
      <c r="K33" s="2">
        <v>16</v>
      </c>
      <c r="L33" s="2">
        <f t="shared" si="14"/>
        <v>0.43548387096774194</v>
      </c>
      <c r="M33" s="2">
        <f t="shared" si="2"/>
        <v>0.88709677419354838</v>
      </c>
      <c r="N33" s="3" t="str">
        <f t="shared" si="15"/>
        <v>Farbe</v>
      </c>
      <c r="O33" s="2">
        <v>10</v>
      </c>
      <c r="P33" s="2">
        <v>0.48387097000000001</v>
      </c>
      <c r="Q33" s="2"/>
      <c r="R33" s="2">
        <f t="shared" si="5"/>
        <v>0.68548387209677419</v>
      </c>
      <c r="T33">
        <v>11</v>
      </c>
      <c r="U33">
        <v>8</v>
      </c>
      <c r="V33">
        <f t="shared" si="3"/>
        <v>12</v>
      </c>
      <c r="W33">
        <f t="shared" si="6"/>
        <v>0.4838709677419355</v>
      </c>
    </row>
    <row r="34" spans="1:34" x14ac:dyDescent="0.25">
      <c r="A34" s="2" t="s">
        <v>8</v>
      </c>
      <c r="B34" s="4">
        <v>11</v>
      </c>
      <c r="C34" s="2">
        <v>4</v>
      </c>
      <c r="D34" s="2">
        <v>24</v>
      </c>
      <c r="E34" s="2">
        <v>7</v>
      </c>
      <c r="F34" s="2">
        <v>0</v>
      </c>
      <c r="G34" s="2">
        <f t="shared" si="13"/>
        <v>0.88709677419354838</v>
      </c>
      <c r="H34" s="2"/>
      <c r="I34" s="2">
        <v>16</v>
      </c>
      <c r="J34" s="2">
        <v>3</v>
      </c>
      <c r="K34" s="2">
        <v>12</v>
      </c>
      <c r="L34" s="2">
        <f t="shared" si="14"/>
        <v>0.56451612903225812</v>
      </c>
      <c r="M34" s="2">
        <f t="shared" si="2"/>
        <v>0.88709677419354838</v>
      </c>
      <c r="N34" s="3" t="str">
        <f t="shared" si="15"/>
        <v>Farbe</v>
      </c>
      <c r="O34" s="2" t="s">
        <v>52</v>
      </c>
      <c r="P34" s="2">
        <v>0.54838710000000002</v>
      </c>
      <c r="Q34" s="2"/>
      <c r="R34" s="2">
        <f t="shared" si="5"/>
        <v>0.71774193709677414</v>
      </c>
      <c r="T34">
        <v>13</v>
      </c>
      <c r="U34">
        <v>8</v>
      </c>
      <c r="V34">
        <f t="shared" si="3"/>
        <v>10</v>
      </c>
      <c r="W34">
        <f t="shared" si="6"/>
        <v>0.54838709677419351</v>
      </c>
    </row>
    <row r="35" spans="1:34" x14ac:dyDescent="0.25">
      <c r="A35" s="2" t="s">
        <v>8</v>
      </c>
      <c r="B35" s="4">
        <v>12</v>
      </c>
      <c r="C35" s="2">
        <v>4</v>
      </c>
      <c r="D35" s="2">
        <v>24</v>
      </c>
      <c r="E35" s="2">
        <v>7</v>
      </c>
      <c r="F35" s="2">
        <v>0</v>
      </c>
      <c r="G35" s="2">
        <f t="shared" si="13"/>
        <v>0.88709677419354838</v>
      </c>
      <c r="H35" s="2"/>
      <c r="I35" s="2">
        <v>20</v>
      </c>
      <c r="J35" s="2">
        <v>3</v>
      </c>
      <c r="K35" s="2">
        <v>8</v>
      </c>
      <c r="L35" s="2">
        <f t="shared" si="14"/>
        <v>0.69354838709677424</v>
      </c>
      <c r="M35" s="2">
        <f t="shared" si="2"/>
        <v>0.88709677419354838</v>
      </c>
      <c r="N35" s="3" t="str">
        <f t="shared" si="15"/>
        <v>Farbe</v>
      </c>
      <c r="O35" s="2" t="s">
        <v>53</v>
      </c>
      <c r="P35" s="2">
        <v>0.62903226000000001</v>
      </c>
      <c r="Q35" s="2"/>
      <c r="R35" s="2">
        <f t="shared" si="5"/>
        <v>0.75806451709677414</v>
      </c>
      <c r="T35">
        <v>15</v>
      </c>
      <c r="U35">
        <v>9</v>
      </c>
      <c r="V35">
        <f t="shared" si="3"/>
        <v>7</v>
      </c>
      <c r="W35">
        <f t="shared" si="6"/>
        <v>0.62903225806451613</v>
      </c>
    </row>
    <row r="36" spans="1:34" x14ac:dyDescent="0.25">
      <c r="A36" s="2" t="s">
        <v>8</v>
      </c>
      <c r="B36" s="4">
        <v>13</v>
      </c>
      <c r="C36" s="2">
        <v>4</v>
      </c>
      <c r="D36" s="2">
        <v>24</v>
      </c>
      <c r="E36" s="2">
        <v>7</v>
      </c>
      <c r="F36" s="2">
        <v>0</v>
      </c>
      <c r="G36" s="2">
        <f t="shared" si="13"/>
        <v>0.88709677419354838</v>
      </c>
      <c r="H36" s="2"/>
      <c r="I36" s="2">
        <v>24</v>
      </c>
      <c r="J36" s="2">
        <v>3</v>
      </c>
      <c r="K36" s="2">
        <v>4</v>
      </c>
      <c r="L36" s="2">
        <f t="shared" si="14"/>
        <v>0.82258064516129037</v>
      </c>
      <c r="M36" s="2">
        <f t="shared" si="2"/>
        <v>0.88709677419354838</v>
      </c>
      <c r="N36" s="3" t="str">
        <f t="shared" si="15"/>
        <v>Farbe</v>
      </c>
      <c r="O36" s="2" t="s">
        <v>54</v>
      </c>
      <c r="P36" s="2">
        <v>0.72580644999999999</v>
      </c>
      <c r="Q36" s="2"/>
      <c r="R36" s="2">
        <f t="shared" si="5"/>
        <v>0.80645161209677418</v>
      </c>
      <c r="T36">
        <v>18</v>
      </c>
      <c r="U36">
        <v>9</v>
      </c>
      <c r="V36">
        <f t="shared" si="3"/>
        <v>4</v>
      </c>
      <c r="W36">
        <f t="shared" si="6"/>
        <v>0.72580645161290325</v>
      </c>
    </row>
    <row r="37" spans="1:34" x14ac:dyDescent="0.25">
      <c r="A37" s="2" t="s">
        <v>8</v>
      </c>
      <c r="B37" s="4">
        <v>14</v>
      </c>
      <c r="C37" s="2">
        <v>4</v>
      </c>
      <c r="D37" s="2">
        <v>24</v>
      </c>
      <c r="E37" s="2">
        <v>7</v>
      </c>
      <c r="F37" s="2">
        <v>0</v>
      </c>
      <c r="G37" s="2">
        <f t="shared" si="13"/>
        <v>0.88709677419354838</v>
      </c>
      <c r="H37" s="2"/>
      <c r="I37" s="2">
        <v>28</v>
      </c>
      <c r="J37" s="2">
        <v>3</v>
      </c>
      <c r="K37" s="2">
        <v>0</v>
      </c>
      <c r="L37" s="2">
        <f t="shared" si="14"/>
        <v>0.95161290322580649</v>
      </c>
      <c r="M37" s="2">
        <f t="shared" si="2"/>
        <v>0.95161290322580649</v>
      </c>
      <c r="N37" s="3" t="str">
        <f t="shared" si="15"/>
        <v>Wert</v>
      </c>
      <c r="O37" s="2" t="s">
        <v>55</v>
      </c>
      <c r="P37" s="2">
        <v>0.83870968000000001</v>
      </c>
      <c r="Q37" s="2"/>
      <c r="R37" s="2">
        <f t="shared" si="5"/>
        <v>0.89516129161290325</v>
      </c>
      <c r="T37">
        <v>21</v>
      </c>
      <c r="U37">
        <v>10</v>
      </c>
      <c r="V37">
        <f t="shared" si="3"/>
        <v>0</v>
      </c>
      <c r="W37">
        <f t="shared" si="6"/>
        <v>0.83870967741935487</v>
      </c>
    </row>
    <row r="38" spans="1:34" x14ac:dyDescent="0.25">
      <c r="F38" t="s">
        <v>3</v>
      </c>
      <c r="G38" t="s">
        <v>4</v>
      </c>
    </row>
    <row r="39" spans="1:34" x14ac:dyDescent="0.25">
      <c r="F39">
        <f>(SUM(R12:R19,R3:R10,R21:R28)+0.5*SUM(R30:R36))/31</f>
        <v>0.40803850130332991</v>
      </c>
      <c r="G39">
        <f>(SUM(R3:R9,R12:R18,R21:R27,R30:R36)+0.5*SUM(R10,R19,R28))/31</f>
        <v>0.4512226845265348</v>
      </c>
    </row>
    <row r="40" spans="1:34" x14ac:dyDescent="0.25">
      <c r="A40" s="1" t="s">
        <v>15</v>
      </c>
    </row>
    <row r="41" spans="1:34" ht="15.75" thickBot="1" x14ac:dyDescent="0.3">
      <c r="D41" s="1" t="s">
        <v>49</v>
      </c>
      <c r="E41" s="1" t="s">
        <v>50</v>
      </c>
      <c r="H41" t="s">
        <v>56</v>
      </c>
      <c r="K41" t="s">
        <v>57</v>
      </c>
      <c r="N41" t="s">
        <v>62</v>
      </c>
      <c r="Q41" t="s">
        <v>63</v>
      </c>
      <c r="W41" s="1" t="s">
        <v>69</v>
      </c>
      <c r="Y41" t="s">
        <v>64</v>
      </c>
      <c r="AB41" s="1" t="s">
        <v>65</v>
      </c>
      <c r="AC41" s="1"/>
      <c r="AH41" t="s">
        <v>70</v>
      </c>
    </row>
    <row r="42" spans="1:34" x14ac:dyDescent="0.25">
      <c r="A42" t="s">
        <v>16</v>
      </c>
      <c r="B42" s="2" t="s">
        <v>55</v>
      </c>
      <c r="C42">
        <v>0.89516129161290325</v>
      </c>
      <c r="D42">
        <v>100</v>
      </c>
      <c r="E42" s="1">
        <f>C42/0.5</f>
        <v>1.7903225832258065</v>
      </c>
      <c r="H42" s="8">
        <v>7</v>
      </c>
      <c r="I42">
        <v>8.5587930000000007E-2</v>
      </c>
      <c r="K42" s="8">
        <v>7</v>
      </c>
      <c r="L42">
        <v>0</v>
      </c>
      <c r="N42" s="8">
        <v>7</v>
      </c>
      <c r="O42">
        <f t="shared" ref="O42:O73" si="16">(I42+L42)/2</f>
        <v>4.2793965000000003E-2</v>
      </c>
      <c r="Q42" s="8">
        <v>7</v>
      </c>
      <c r="R42">
        <f>O42/$O$75</f>
        <v>0.10590697013520001</v>
      </c>
      <c r="U42" t="s">
        <v>16</v>
      </c>
      <c r="V42" s="2" t="s">
        <v>55</v>
      </c>
      <c r="W42" s="1">
        <v>2.0373410594330421</v>
      </c>
      <c r="Y42" s="8">
        <v>7</v>
      </c>
      <c r="Z42" s="18">
        <v>4.1977012528434603E-2</v>
      </c>
      <c r="AB42" s="8">
        <v>7</v>
      </c>
      <c r="AC42" s="1">
        <f>Z42/$Z$75</f>
        <v>0.10934328418747387</v>
      </c>
      <c r="AE42" s="20" t="s">
        <v>55</v>
      </c>
      <c r="AF42" s="21">
        <v>2.0739251113689807</v>
      </c>
      <c r="AH42">
        <f>LN(AF42)</f>
        <v>0.7294430008473054</v>
      </c>
    </row>
    <row r="43" spans="1:34" x14ac:dyDescent="0.25">
      <c r="A43" t="s">
        <v>17</v>
      </c>
      <c r="B43" s="2" t="s">
        <v>54</v>
      </c>
      <c r="C43">
        <v>0.80645161209677418</v>
      </c>
      <c r="D43">
        <v>90</v>
      </c>
      <c r="E43" s="1">
        <f t="shared" ref="E43:E73" si="17">C43/0.5</f>
        <v>1.6129032241935484</v>
      </c>
      <c r="H43" s="8">
        <v>8</v>
      </c>
      <c r="I43">
        <v>0.12695108999999999</v>
      </c>
      <c r="K43" s="8">
        <v>8</v>
      </c>
      <c r="L43">
        <v>1.82102E-3</v>
      </c>
      <c r="N43" s="8">
        <v>8</v>
      </c>
      <c r="O43">
        <f t="shared" si="16"/>
        <v>6.4386054999999998E-2</v>
      </c>
      <c r="Q43" s="8">
        <v>8</v>
      </c>
      <c r="R43">
        <f t="shared" ref="R43:R73" si="18">O43/$O$75</f>
        <v>0.15934330936636379</v>
      </c>
      <c r="U43" t="s">
        <v>17</v>
      </c>
      <c r="V43" s="11" t="s">
        <v>55</v>
      </c>
      <c r="W43" s="1">
        <v>1.7605021686394577</v>
      </c>
      <c r="Y43" s="8">
        <v>8</v>
      </c>
      <c r="Z43" s="18">
        <v>6.4495250579560903E-2</v>
      </c>
      <c r="AB43" s="8">
        <v>8</v>
      </c>
      <c r="AC43" s="1">
        <f t="shared" ref="AC43:AC73" si="19">Z43/$Z$75</f>
        <v>0.16799962856066197</v>
      </c>
      <c r="AE43" s="22" t="s">
        <v>55</v>
      </c>
      <c r="AF43" s="23">
        <v>1.7800478928651056</v>
      </c>
      <c r="AH43">
        <f t="shared" ref="AH43:AH73" si="20">LN(AF43)</f>
        <v>0.57664027004602292</v>
      </c>
    </row>
    <row r="44" spans="1:34" x14ac:dyDescent="0.25">
      <c r="A44" t="s">
        <v>18</v>
      </c>
      <c r="B44" s="11" t="s">
        <v>55</v>
      </c>
      <c r="C44">
        <v>0.79838709661290319</v>
      </c>
      <c r="D44">
        <v>89</v>
      </c>
      <c r="E44" s="1">
        <f t="shared" si="17"/>
        <v>1.5967741932258064</v>
      </c>
      <c r="H44" s="8">
        <v>9</v>
      </c>
      <c r="I44">
        <v>0.21800207999999999</v>
      </c>
      <c r="K44" s="8">
        <v>9</v>
      </c>
      <c r="L44">
        <v>8.0645200000000004E-3</v>
      </c>
      <c r="N44" s="8">
        <v>9</v>
      </c>
      <c r="O44">
        <f t="shared" si="16"/>
        <v>0.11303329999999999</v>
      </c>
      <c r="Q44" s="8">
        <v>9</v>
      </c>
      <c r="R44">
        <f t="shared" si="18"/>
        <v>0.2797360405230761</v>
      </c>
      <c r="U44" t="s">
        <v>18</v>
      </c>
      <c r="V44" s="2" t="s">
        <v>54</v>
      </c>
      <c r="W44" s="1">
        <v>1.7379687804796282</v>
      </c>
      <c r="Y44" s="8">
        <v>9</v>
      </c>
      <c r="Z44" s="18">
        <v>0.111480651271018</v>
      </c>
      <c r="AB44" s="8">
        <v>9</v>
      </c>
      <c r="AC44" s="1">
        <f t="shared" si="19"/>
        <v>0.29038894859596065</v>
      </c>
      <c r="AE44" s="24" t="s">
        <v>54</v>
      </c>
      <c r="AF44" s="23">
        <v>1.7410321227444321</v>
      </c>
      <c r="AH44">
        <f t="shared" si="20"/>
        <v>0.55447811135933833</v>
      </c>
    </row>
    <row r="45" spans="1:34" x14ac:dyDescent="0.25">
      <c r="A45" t="s">
        <v>19</v>
      </c>
      <c r="B45" s="2" t="s">
        <v>53</v>
      </c>
      <c r="C45">
        <v>0.75806451709677414</v>
      </c>
      <c r="D45">
        <v>85</v>
      </c>
      <c r="E45" s="1">
        <f t="shared" si="17"/>
        <v>1.5161290341935483</v>
      </c>
      <c r="H45" s="8">
        <v>10</v>
      </c>
      <c r="I45">
        <v>0.31919874999999998</v>
      </c>
      <c r="K45" s="8">
        <v>10</v>
      </c>
      <c r="L45">
        <v>2.913632E-2</v>
      </c>
      <c r="N45" s="8">
        <v>10</v>
      </c>
      <c r="O45">
        <f t="shared" si="16"/>
        <v>0.17416753499999998</v>
      </c>
      <c r="Q45" s="8">
        <v>10</v>
      </c>
      <c r="R45">
        <f t="shared" si="18"/>
        <v>0.43103171037706833</v>
      </c>
      <c r="U45" t="s">
        <v>19</v>
      </c>
      <c r="V45" s="5" t="s">
        <v>55</v>
      </c>
      <c r="W45" s="1">
        <v>1.6497666073724022</v>
      </c>
      <c r="Y45" s="8">
        <v>10</v>
      </c>
      <c r="Z45" s="18">
        <v>0.167436835729245</v>
      </c>
      <c r="AB45" s="8">
        <v>10</v>
      </c>
      <c r="AC45" s="1">
        <f t="shared" si="19"/>
        <v>0.43614569998740588</v>
      </c>
      <c r="AE45" s="25" t="s">
        <v>55</v>
      </c>
      <c r="AF45" s="23">
        <v>1.6806000740691571</v>
      </c>
      <c r="AH45">
        <f t="shared" si="20"/>
        <v>0.51915091658502344</v>
      </c>
    </row>
    <row r="46" spans="1:34" x14ac:dyDescent="0.25">
      <c r="A46" t="s">
        <v>20</v>
      </c>
      <c r="B46" s="5" t="s">
        <v>55</v>
      </c>
      <c r="C46">
        <v>0.7338709666129033</v>
      </c>
      <c r="D46">
        <v>82</v>
      </c>
      <c r="E46" s="1">
        <f t="shared" si="17"/>
        <v>1.4677419332258066</v>
      </c>
      <c r="H46" s="8" t="s">
        <v>52</v>
      </c>
      <c r="I46">
        <v>0.43470343</v>
      </c>
      <c r="K46" s="8" t="s">
        <v>52</v>
      </c>
      <c r="L46">
        <v>6.8678459999999997E-2</v>
      </c>
      <c r="N46" s="8" t="s">
        <v>52</v>
      </c>
      <c r="O46">
        <f t="shared" si="16"/>
        <v>0.251690945</v>
      </c>
      <c r="Q46" s="8" t="s">
        <v>52</v>
      </c>
      <c r="R46">
        <f t="shared" si="18"/>
        <v>0.62288748881799727</v>
      </c>
      <c r="U46" t="s">
        <v>20</v>
      </c>
      <c r="V46" s="8" t="s">
        <v>55</v>
      </c>
      <c r="W46" s="1">
        <v>1.6227265391057957</v>
      </c>
      <c r="Y46" s="8" t="s">
        <v>52</v>
      </c>
      <c r="Z46" s="18">
        <v>0.23649551196183399</v>
      </c>
      <c r="AB46" s="8" t="s">
        <v>52</v>
      </c>
      <c r="AC46" s="1">
        <f t="shared" si="19"/>
        <v>0.6160323094929232</v>
      </c>
      <c r="AE46" s="26" t="s">
        <v>55</v>
      </c>
      <c r="AF46" s="23">
        <v>1.656229642996992</v>
      </c>
      <c r="AH46">
        <f t="shared" si="20"/>
        <v>0.50454371965617606</v>
      </c>
    </row>
    <row r="47" spans="1:34" x14ac:dyDescent="0.25">
      <c r="A47" t="s">
        <v>21</v>
      </c>
      <c r="B47" s="2" t="s">
        <v>52</v>
      </c>
      <c r="C47">
        <v>0.71774193709677414</v>
      </c>
      <c r="D47">
        <v>80</v>
      </c>
      <c r="E47" s="1">
        <f t="shared" si="17"/>
        <v>1.4354838741935483</v>
      </c>
      <c r="H47" s="8" t="s">
        <v>53</v>
      </c>
      <c r="I47">
        <v>0.56867846</v>
      </c>
      <c r="K47" s="8" t="s">
        <v>53</v>
      </c>
      <c r="L47">
        <v>0.13917794</v>
      </c>
      <c r="N47" s="8" t="s">
        <v>53</v>
      </c>
      <c r="O47">
        <f t="shared" si="16"/>
        <v>0.35392820000000003</v>
      </c>
      <c r="Q47" s="8" t="s">
        <v>53</v>
      </c>
      <c r="R47">
        <f t="shared" si="18"/>
        <v>0.87590535972549155</v>
      </c>
      <c r="U47" t="s">
        <v>21</v>
      </c>
      <c r="V47" s="2" t="s">
        <v>53</v>
      </c>
      <c r="W47" s="1">
        <v>1.6059874504049494</v>
      </c>
      <c r="Y47" s="8" t="s">
        <v>53</v>
      </c>
      <c r="Z47" s="18">
        <v>0.328668376168615</v>
      </c>
      <c r="AB47" s="8" t="s">
        <v>53</v>
      </c>
      <c r="AC47" s="1">
        <f t="shared" si="19"/>
        <v>0.85612761590636743</v>
      </c>
      <c r="AE47" s="24" t="s">
        <v>53</v>
      </c>
      <c r="AF47" s="23">
        <v>1.6117790261063365</v>
      </c>
      <c r="AH47">
        <f t="shared" si="20"/>
        <v>0.47733855410883952</v>
      </c>
    </row>
    <row r="48" spans="1:34" x14ac:dyDescent="0.25">
      <c r="A48" t="s">
        <v>22</v>
      </c>
      <c r="B48" s="8" t="s">
        <v>55</v>
      </c>
      <c r="C48">
        <v>0.70161290161290324</v>
      </c>
      <c r="D48">
        <v>78</v>
      </c>
      <c r="E48" s="1">
        <f t="shared" si="17"/>
        <v>1.4032258032258065</v>
      </c>
      <c r="H48" s="8" t="s">
        <v>54</v>
      </c>
      <c r="I48">
        <v>0.72528616000000001</v>
      </c>
      <c r="K48" s="8" t="s">
        <v>54</v>
      </c>
      <c r="L48">
        <v>0.24531738</v>
      </c>
      <c r="N48" s="8" t="s">
        <v>54</v>
      </c>
      <c r="O48">
        <f t="shared" si="16"/>
        <v>0.48530177000000002</v>
      </c>
      <c r="Q48" s="8" t="s">
        <v>54</v>
      </c>
      <c r="R48">
        <f t="shared" si="18"/>
        <v>1.20103009996736</v>
      </c>
      <c r="U48" t="s">
        <v>22</v>
      </c>
      <c r="V48" s="2" t="s">
        <v>52</v>
      </c>
      <c r="W48" s="1">
        <v>1.5177852896717781</v>
      </c>
      <c r="Y48" s="8" t="s">
        <v>54</v>
      </c>
      <c r="Z48" s="18">
        <v>0.45385780868317199</v>
      </c>
      <c r="AB48" s="8" t="s">
        <v>54</v>
      </c>
      <c r="AC48" s="1">
        <f t="shared" si="19"/>
        <v>1.1822257079855816</v>
      </c>
      <c r="AE48" s="24" t="s">
        <v>52</v>
      </c>
      <c r="AF48" s="23">
        <v>1.5316841306021665</v>
      </c>
      <c r="AH48">
        <f t="shared" si="20"/>
        <v>0.42636786899107892</v>
      </c>
    </row>
    <row r="49" spans="1:34" x14ac:dyDescent="0.25">
      <c r="A49" t="s">
        <v>23</v>
      </c>
      <c r="B49" s="2">
        <v>10</v>
      </c>
      <c r="C49">
        <v>0.68548387209677419</v>
      </c>
      <c r="D49">
        <v>77</v>
      </c>
      <c r="E49" s="1">
        <f t="shared" si="17"/>
        <v>1.3709677441935484</v>
      </c>
      <c r="H49" s="8" t="s">
        <v>55</v>
      </c>
      <c r="I49">
        <v>0.90868886999999998</v>
      </c>
      <c r="K49" s="8" t="s">
        <v>55</v>
      </c>
      <c r="L49">
        <v>0.40270550999999999</v>
      </c>
      <c r="N49" s="8" t="s">
        <v>55</v>
      </c>
      <c r="O49">
        <f t="shared" si="16"/>
        <v>0.65569718999999993</v>
      </c>
      <c r="Q49" s="8" t="s">
        <v>55</v>
      </c>
      <c r="R49">
        <f t="shared" si="18"/>
        <v>1.6227265391057957</v>
      </c>
      <c r="U49" t="s">
        <v>23</v>
      </c>
      <c r="V49" s="2">
        <v>10</v>
      </c>
      <c r="W49" s="1">
        <v>1.4675679988211301</v>
      </c>
      <c r="Y49" s="8" t="s">
        <v>55</v>
      </c>
      <c r="Z49" s="18">
        <v>0.63582846436959295</v>
      </c>
      <c r="AB49" s="8" t="s">
        <v>55</v>
      </c>
      <c r="AC49" s="1">
        <f t="shared" si="19"/>
        <v>1.656229642996992</v>
      </c>
      <c r="AE49" s="24">
        <v>10</v>
      </c>
      <c r="AF49" s="23">
        <v>1.4882781944966843</v>
      </c>
      <c r="AH49">
        <f t="shared" si="20"/>
        <v>0.39761987760343304</v>
      </c>
    </row>
    <row r="50" spans="1:34" x14ac:dyDescent="0.25">
      <c r="A50" t="s">
        <v>24</v>
      </c>
      <c r="B50" s="11" t="s">
        <v>54</v>
      </c>
      <c r="C50">
        <v>0.67741935258064512</v>
      </c>
      <c r="D50">
        <v>76</v>
      </c>
      <c r="E50" s="1">
        <f t="shared" si="17"/>
        <v>1.3548387051612902</v>
      </c>
      <c r="H50" s="5">
        <v>7</v>
      </c>
      <c r="I50">
        <v>0.27185224000000002</v>
      </c>
      <c r="K50" s="5">
        <v>7</v>
      </c>
      <c r="L50">
        <v>1.8730489999999999E-2</v>
      </c>
      <c r="N50" s="5">
        <v>7</v>
      </c>
      <c r="O50">
        <f t="shared" si="16"/>
        <v>0.14529136500000001</v>
      </c>
      <c r="Q50" s="5">
        <v>7</v>
      </c>
      <c r="R50">
        <f t="shared" si="18"/>
        <v>0.35956865071879746</v>
      </c>
      <c r="U50" t="s">
        <v>24</v>
      </c>
      <c r="V50" s="2">
        <v>9</v>
      </c>
      <c r="W50" s="1">
        <v>1.4398841208784205</v>
      </c>
      <c r="Y50" s="5">
        <v>7</v>
      </c>
      <c r="Z50" s="18">
        <v>0.13865314703933501</v>
      </c>
      <c r="AB50" s="5">
        <v>7</v>
      </c>
      <c r="AC50" s="1">
        <f t="shared" si="19"/>
        <v>0.36116887665457176</v>
      </c>
      <c r="AE50" s="24">
        <v>9</v>
      </c>
      <c r="AF50" s="23">
        <v>1.4643475247960731</v>
      </c>
      <c r="AH50">
        <f t="shared" si="20"/>
        <v>0.38140976769405494</v>
      </c>
    </row>
    <row r="51" spans="1:34" x14ac:dyDescent="0.25">
      <c r="A51" t="s">
        <v>25</v>
      </c>
      <c r="B51" s="2">
        <v>9</v>
      </c>
      <c r="C51">
        <v>0.66129032209677419</v>
      </c>
      <c r="D51">
        <v>74</v>
      </c>
      <c r="E51" s="1">
        <f t="shared" si="17"/>
        <v>1.3225806441935484</v>
      </c>
      <c r="H51" s="5">
        <v>8</v>
      </c>
      <c r="I51">
        <v>0.27159209000000001</v>
      </c>
      <c r="K51" s="5">
        <v>8</v>
      </c>
      <c r="L51">
        <v>2.1592090000000001E-2</v>
      </c>
      <c r="N51" s="5">
        <v>8</v>
      </c>
      <c r="O51">
        <f t="shared" si="16"/>
        <v>0.14659209000000001</v>
      </c>
      <c r="Q51" s="5">
        <v>8</v>
      </c>
      <c r="R51">
        <f t="shared" si="18"/>
        <v>0.36278769909931347</v>
      </c>
      <c r="U51" t="s">
        <v>25</v>
      </c>
      <c r="V51" s="2">
        <v>8</v>
      </c>
      <c r="W51" s="1">
        <v>1.4302269386147093</v>
      </c>
      <c r="Y51" s="5">
        <v>8</v>
      </c>
      <c r="Z51" s="18">
        <v>0.139953356403034</v>
      </c>
      <c r="AB51" s="5">
        <v>8</v>
      </c>
      <c r="AC51" s="1">
        <f t="shared" si="19"/>
        <v>0.36455571038557749</v>
      </c>
      <c r="AE51" s="24">
        <v>8</v>
      </c>
      <c r="AF51" s="23">
        <v>1.4551065168943127</v>
      </c>
      <c r="AH51">
        <f t="shared" si="20"/>
        <v>0.37507910543141865</v>
      </c>
    </row>
    <row r="52" spans="1:34" x14ac:dyDescent="0.25">
      <c r="A52" t="s">
        <v>26</v>
      </c>
      <c r="B52" s="2">
        <v>8</v>
      </c>
      <c r="C52">
        <v>0.6451612920967742</v>
      </c>
      <c r="D52">
        <v>72</v>
      </c>
      <c r="E52" s="1">
        <f t="shared" si="17"/>
        <v>1.2903225841935484</v>
      </c>
      <c r="H52" s="5">
        <v>9</v>
      </c>
      <c r="I52">
        <v>0.27107179999999997</v>
      </c>
      <c r="K52" s="5">
        <v>9</v>
      </c>
      <c r="L52">
        <v>2.9916749999999999E-2</v>
      </c>
      <c r="N52" s="5">
        <v>9</v>
      </c>
      <c r="O52">
        <f t="shared" si="16"/>
        <v>0.15049427499999998</v>
      </c>
      <c r="Q52" s="5">
        <v>9</v>
      </c>
      <c r="R52">
        <f t="shared" si="18"/>
        <v>0.37244486898897017</v>
      </c>
      <c r="U52" t="s">
        <v>26</v>
      </c>
      <c r="V52" s="2">
        <v>7</v>
      </c>
      <c r="W52" s="1">
        <v>1.4270078778601389</v>
      </c>
      <c r="Y52" s="5">
        <v>9</v>
      </c>
      <c r="Z52" s="18">
        <v>0.14350098996233299</v>
      </c>
      <c r="AB52" s="5">
        <v>9</v>
      </c>
      <c r="AC52" s="1">
        <f t="shared" si="19"/>
        <v>0.37379671828733524</v>
      </c>
      <c r="AE52" s="24">
        <v>7</v>
      </c>
      <c r="AF52" s="23">
        <v>1.4517196831633095</v>
      </c>
      <c r="AH52">
        <f t="shared" si="20"/>
        <v>0.3727488420923073</v>
      </c>
    </row>
    <row r="53" spans="1:34" x14ac:dyDescent="0.25">
      <c r="A53" t="s">
        <v>27</v>
      </c>
      <c r="B53" s="2">
        <v>7</v>
      </c>
      <c r="C53">
        <v>0.63709677209677418</v>
      </c>
      <c r="D53">
        <v>71</v>
      </c>
      <c r="E53" s="1">
        <f t="shared" si="17"/>
        <v>1.2741935441935484</v>
      </c>
      <c r="H53" s="5">
        <v>10</v>
      </c>
      <c r="I53">
        <v>0.31815817000000002</v>
      </c>
      <c r="K53" s="5">
        <v>10</v>
      </c>
      <c r="L53">
        <v>5.2029140000000001E-2</v>
      </c>
      <c r="N53" s="5">
        <v>10</v>
      </c>
      <c r="O53">
        <f t="shared" si="16"/>
        <v>0.18509365500000002</v>
      </c>
      <c r="Q53" s="5">
        <v>10</v>
      </c>
      <c r="R53">
        <f t="shared" si="18"/>
        <v>0.4580717910177291</v>
      </c>
      <c r="U53" t="s">
        <v>27</v>
      </c>
      <c r="V53" s="11" t="s">
        <v>54</v>
      </c>
      <c r="W53" s="1">
        <v>1.3388057295010218</v>
      </c>
      <c r="Y53" s="5">
        <v>10</v>
      </c>
      <c r="Z53" s="18">
        <v>0.17679267224029899</v>
      </c>
      <c r="AB53" s="5">
        <v>10</v>
      </c>
      <c r="AC53" s="1">
        <f t="shared" si="19"/>
        <v>0.46051613105957317</v>
      </c>
      <c r="AE53" s="22" t="s">
        <v>54</v>
      </c>
      <c r="AF53" s="23">
        <v>1.3060439578536949</v>
      </c>
      <c r="AH53">
        <f t="shared" si="20"/>
        <v>0.26700268867501747</v>
      </c>
    </row>
    <row r="54" spans="1:34" x14ac:dyDescent="0.25">
      <c r="A54" t="s">
        <v>28</v>
      </c>
      <c r="B54" s="5" t="s">
        <v>54</v>
      </c>
      <c r="C54">
        <v>0.61290322758064519</v>
      </c>
      <c r="D54">
        <v>68</v>
      </c>
      <c r="E54" s="1">
        <f t="shared" si="17"/>
        <v>1.2258064551612904</v>
      </c>
      <c r="H54" s="5" t="s">
        <v>52</v>
      </c>
      <c r="I54">
        <v>0.43366284999999999</v>
      </c>
      <c r="K54" s="5" t="s">
        <v>52</v>
      </c>
      <c r="L54">
        <v>9.1571280000000005E-2</v>
      </c>
      <c r="N54" s="5" t="s">
        <v>52</v>
      </c>
      <c r="O54">
        <f t="shared" si="16"/>
        <v>0.26261706499999998</v>
      </c>
      <c r="Q54" s="5" t="s">
        <v>52</v>
      </c>
      <c r="R54">
        <f t="shared" si="18"/>
        <v>0.64992756945865793</v>
      </c>
      <c r="U54" t="s">
        <v>28</v>
      </c>
      <c r="V54" s="5" t="s">
        <v>54</v>
      </c>
      <c r="W54" s="1">
        <v>1.2280701806080205</v>
      </c>
      <c r="Y54" s="5" t="s">
        <v>52</v>
      </c>
      <c r="Z54" s="18">
        <v>0.245851348472888</v>
      </c>
      <c r="AB54" s="5" t="s">
        <v>52</v>
      </c>
      <c r="AC54" s="1">
        <f t="shared" si="19"/>
        <v>0.64040274056509061</v>
      </c>
      <c r="AE54" s="25" t="s">
        <v>54</v>
      </c>
      <c r="AF54" s="23">
        <v>1.2065961390577489</v>
      </c>
      <c r="AH54">
        <f t="shared" si="20"/>
        <v>0.1878032871667186</v>
      </c>
    </row>
    <row r="55" spans="1:34" x14ac:dyDescent="0.25">
      <c r="A55" t="s">
        <v>29</v>
      </c>
      <c r="B55" s="8" t="s">
        <v>54</v>
      </c>
      <c r="C55">
        <v>0.58064516258064525</v>
      </c>
      <c r="D55">
        <v>65</v>
      </c>
      <c r="E55" s="1">
        <f t="shared" si="17"/>
        <v>1.1612903251612905</v>
      </c>
      <c r="H55" s="5" t="s">
        <v>53</v>
      </c>
      <c r="I55">
        <v>0.56763788000000004</v>
      </c>
      <c r="K55" s="5" t="s">
        <v>53</v>
      </c>
      <c r="L55">
        <v>0.16207076000000001</v>
      </c>
      <c r="N55" s="5" t="s">
        <v>53</v>
      </c>
      <c r="O55">
        <f t="shared" si="16"/>
        <v>0.36485432000000001</v>
      </c>
      <c r="Q55" s="5" t="s">
        <v>53</v>
      </c>
      <c r="R55">
        <f t="shared" si="18"/>
        <v>0.90294544036615221</v>
      </c>
      <c r="U55" t="s">
        <v>29</v>
      </c>
      <c r="V55" s="8" t="s">
        <v>54</v>
      </c>
      <c r="W55" s="1">
        <v>1.20103009996736</v>
      </c>
      <c r="Y55" s="5" t="s">
        <v>53</v>
      </c>
      <c r="Z55" s="18">
        <v>0.33802421267966798</v>
      </c>
      <c r="AB55" s="5" t="s">
        <v>53</v>
      </c>
      <c r="AC55" s="1">
        <f t="shared" si="19"/>
        <v>0.88049804697853218</v>
      </c>
      <c r="AE55" s="26" t="s">
        <v>54</v>
      </c>
      <c r="AF55" s="23">
        <v>1.1822257079855816</v>
      </c>
      <c r="AH55">
        <f t="shared" si="20"/>
        <v>0.16739885505697674</v>
      </c>
    </row>
    <row r="56" spans="1:34" x14ac:dyDescent="0.25">
      <c r="A56" t="s">
        <v>30</v>
      </c>
      <c r="B56" s="11" t="s">
        <v>53</v>
      </c>
      <c r="C56">
        <v>0.56451612854838706</v>
      </c>
      <c r="D56">
        <v>63</v>
      </c>
      <c r="E56" s="1">
        <f t="shared" si="17"/>
        <v>1.1290322570967741</v>
      </c>
      <c r="H56" s="5" t="s">
        <v>54</v>
      </c>
      <c r="I56">
        <v>0.72424558000000006</v>
      </c>
      <c r="K56" s="5" t="s">
        <v>54</v>
      </c>
      <c r="L56">
        <v>0.26821020000000001</v>
      </c>
      <c r="N56" s="5" t="s">
        <v>54</v>
      </c>
      <c r="O56">
        <f t="shared" si="16"/>
        <v>0.49622789</v>
      </c>
      <c r="Q56" s="5" t="s">
        <v>54</v>
      </c>
      <c r="R56">
        <f t="shared" si="18"/>
        <v>1.2280701806080205</v>
      </c>
      <c r="U56" t="s">
        <v>30</v>
      </c>
      <c r="V56" s="11" t="s">
        <v>53</v>
      </c>
      <c r="W56" s="1">
        <v>1.0136809892591534</v>
      </c>
      <c r="Y56" s="5" t="s">
        <v>54</v>
      </c>
      <c r="Z56" s="18">
        <v>0.46321364519422598</v>
      </c>
      <c r="AB56" s="5" t="s">
        <v>54</v>
      </c>
      <c r="AC56" s="1">
        <f t="shared" si="19"/>
        <v>1.2065961390577489</v>
      </c>
      <c r="AE56" s="22" t="s">
        <v>53</v>
      </c>
      <c r="AF56" s="23">
        <v>0.97994586577448084</v>
      </c>
      <c r="AH56">
        <f t="shared" si="20"/>
        <v>-2.0257947848881304E-2</v>
      </c>
    </row>
    <row r="57" spans="1:34" x14ac:dyDescent="0.25">
      <c r="A57" t="s">
        <v>31</v>
      </c>
      <c r="B57" s="5" t="s">
        <v>53</v>
      </c>
      <c r="C57">
        <v>0.49999999854838711</v>
      </c>
      <c r="D57">
        <v>56</v>
      </c>
      <c r="E57" s="1">
        <f t="shared" si="17"/>
        <v>0.99999999709677423</v>
      </c>
      <c r="H57" s="5" t="s">
        <v>55</v>
      </c>
      <c r="I57">
        <v>0.90764827999999997</v>
      </c>
      <c r="K57" s="5" t="s">
        <v>55</v>
      </c>
      <c r="L57">
        <v>0.42559833000000002</v>
      </c>
      <c r="N57" s="5" t="s">
        <v>55</v>
      </c>
      <c r="O57">
        <f t="shared" si="16"/>
        <v>0.666623305</v>
      </c>
      <c r="Q57" s="5" t="s">
        <v>55</v>
      </c>
      <c r="R57">
        <f t="shared" si="18"/>
        <v>1.6497666073724022</v>
      </c>
      <c r="U57" t="s">
        <v>31</v>
      </c>
      <c r="V57" s="5" t="s">
        <v>53</v>
      </c>
      <c r="W57" s="1">
        <v>0.90294544036615221</v>
      </c>
      <c r="Y57" s="5" t="s">
        <v>55</v>
      </c>
      <c r="Z57" s="18">
        <v>0.64518430088064604</v>
      </c>
      <c r="AB57" s="5" t="s">
        <v>55</v>
      </c>
      <c r="AC57" s="1">
        <f t="shared" si="19"/>
        <v>1.6806000740691571</v>
      </c>
      <c r="AE57" s="25" t="s">
        <v>53</v>
      </c>
      <c r="AF57" s="23">
        <v>0.88049804697853218</v>
      </c>
      <c r="AH57">
        <f t="shared" si="20"/>
        <v>-0.12726756913063919</v>
      </c>
    </row>
    <row r="58" spans="1:34" x14ac:dyDescent="0.25">
      <c r="A58" t="s">
        <v>32</v>
      </c>
      <c r="B58" s="11" t="s">
        <v>52</v>
      </c>
      <c r="C58">
        <v>0.49193548403225806</v>
      </c>
      <c r="D58">
        <v>55</v>
      </c>
      <c r="E58" s="1">
        <f t="shared" si="17"/>
        <v>0.98387096806451613</v>
      </c>
      <c r="H58" s="11">
        <v>7</v>
      </c>
      <c r="I58">
        <v>0.50702393000000001</v>
      </c>
      <c r="K58" s="11">
        <v>7</v>
      </c>
      <c r="L58">
        <v>0.10613944</v>
      </c>
      <c r="N58" s="11">
        <v>7</v>
      </c>
      <c r="O58">
        <f t="shared" si="16"/>
        <v>0.30658168499999999</v>
      </c>
      <c r="Q58" s="11">
        <v>7</v>
      </c>
      <c r="R58">
        <f t="shared" si="18"/>
        <v>0.75873168932334956</v>
      </c>
      <c r="U58" t="s">
        <v>32</v>
      </c>
      <c r="V58" s="8" t="s">
        <v>53</v>
      </c>
      <c r="W58" s="1">
        <v>0.87590535972549155</v>
      </c>
      <c r="Y58" s="11">
        <v>7</v>
      </c>
      <c r="Z58" s="18">
        <v>0.28415787755178201</v>
      </c>
      <c r="AB58" s="11">
        <v>7</v>
      </c>
      <c r="AC58" s="1">
        <f t="shared" si="19"/>
        <v>0.74018501288549388</v>
      </c>
      <c r="AE58" s="26" t="s">
        <v>53</v>
      </c>
      <c r="AF58" s="23">
        <v>0.85612761590636743</v>
      </c>
      <c r="AH58">
        <f t="shared" si="20"/>
        <v>-0.15533582994954481</v>
      </c>
    </row>
    <row r="59" spans="1:34" x14ac:dyDescent="0.25">
      <c r="A59" t="s">
        <v>33</v>
      </c>
      <c r="B59" s="8" t="s">
        <v>53</v>
      </c>
      <c r="C59">
        <v>0.46774193354838711</v>
      </c>
      <c r="D59">
        <v>52</v>
      </c>
      <c r="E59" s="1">
        <f t="shared" si="17"/>
        <v>0.93548386709677422</v>
      </c>
      <c r="H59" s="11">
        <v>8</v>
      </c>
      <c r="I59">
        <v>0.50676379000000005</v>
      </c>
      <c r="K59" s="11">
        <v>8</v>
      </c>
      <c r="L59">
        <v>0.10900103999999999</v>
      </c>
      <c r="N59" s="11">
        <v>8</v>
      </c>
      <c r="O59">
        <f t="shared" si="16"/>
        <v>0.30788241500000002</v>
      </c>
      <c r="Q59" s="11">
        <v>8</v>
      </c>
      <c r="R59">
        <f t="shared" si="18"/>
        <v>0.76195075007792001</v>
      </c>
      <c r="U59" t="s">
        <v>33</v>
      </c>
      <c r="V59" s="11" t="s">
        <v>52</v>
      </c>
      <c r="W59" s="1">
        <v>0.84950910113498834</v>
      </c>
      <c r="Y59" s="11">
        <v>8</v>
      </c>
      <c r="Z59" s="18">
        <v>0.28545808691548102</v>
      </c>
      <c r="AB59" s="11">
        <v>8</v>
      </c>
      <c r="AC59" s="1">
        <f t="shared" si="19"/>
        <v>0.74357184661649967</v>
      </c>
      <c r="AE59" s="22" t="s">
        <v>52</v>
      </c>
      <c r="AF59" s="23">
        <v>0.82014946032435077</v>
      </c>
      <c r="AH59">
        <f t="shared" si="20"/>
        <v>-0.19826868664452482</v>
      </c>
    </row>
    <row r="60" spans="1:34" x14ac:dyDescent="0.25">
      <c r="A60" t="s">
        <v>34</v>
      </c>
      <c r="B60" s="11">
        <v>10</v>
      </c>
      <c r="C60">
        <v>0.45967741903225806</v>
      </c>
      <c r="D60">
        <v>51</v>
      </c>
      <c r="E60" s="1">
        <f t="shared" si="17"/>
        <v>0.91935483806451612</v>
      </c>
      <c r="H60" s="11">
        <v>9</v>
      </c>
      <c r="I60">
        <v>0.50624349999999996</v>
      </c>
      <c r="K60" s="11">
        <v>9</v>
      </c>
      <c r="L60">
        <v>0.1173257</v>
      </c>
      <c r="N60" s="11">
        <v>9</v>
      </c>
      <c r="O60">
        <f t="shared" si="16"/>
        <v>0.31178459999999997</v>
      </c>
      <c r="Q60" s="11">
        <v>9</v>
      </c>
      <c r="R60">
        <f t="shared" si="18"/>
        <v>0.77160791996757661</v>
      </c>
      <c r="U60" t="s">
        <v>34</v>
      </c>
      <c r="V60" s="11">
        <v>10</v>
      </c>
      <c r="W60" s="1">
        <v>0.7992918102843406</v>
      </c>
      <c r="Y60" s="11">
        <v>9</v>
      </c>
      <c r="Z60" s="18">
        <v>0.28900572047478001</v>
      </c>
      <c r="AB60" s="11">
        <v>9</v>
      </c>
      <c r="AC60" s="1">
        <f t="shared" si="19"/>
        <v>0.75281285451825741</v>
      </c>
      <c r="AE60" s="22">
        <v>10</v>
      </c>
      <c r="AF60" s="23">
        <v>0.77674352421887116</v>
      </c>
      <c r="AH60">
        <f t="shared" si="20"/>
        <v>-0.25264506776481976</v>
      </c>
    </row>
    <row r="61" spans="1:34" x14ac:dyDescent="0.25">
      <c r="A61" t="s">
        <v>35</v>
      </c>
      <c r="B61" s="11">
        <v>9</v>
      </c>
      <c r="C61">
        <v>0.43548386903225805</v>
      </c>
      <c r="D61">
        <v>49</v>
      </c>
      <c r="E61" s="1">
        <f t="shared" si="17"/>
        <v>0.87096773806451611</v>
      </c>
      <c r="H61" s="11">
        <v>10</v>
      </c>
      <c r="I61">
        <v>0.50546305999999996</v>
      </c>
      <c r="K61" s="11">
        <v>10</v>
      </c>
      <c r="L61">
        <v>0.14047867</v>
      </c>
      <c r="N61" s="11">
        <v>10</v>
      </c>
      <c r="O61">
        <f t="shared" si="16"/>
        <v>0.322970865</v>
      </c>
      <c r="Q61" s="11">
        <v>10</v>
      </c>
      <c r="R61">
        <f t="shared" si="18"/>
        <v>0.7992918102843406</v>
      </c>
      <c r="U61" t="s">
        <v>35</v>
      </c>
      <c r="V61" s="11">
        <v>9</v>
      </c>
      <c r="W61" s="1">
        <v>0.77160791996757661</v>
      </c>
      <c r="Y61" s="11">
        <v>10</v>
      </c>
      <c r="Z61" s="18">
        <v>0.29819273208963298</v>
      </c>
      <c r="AB61" s="11">
        <v>10</v>
      </c>
      <c r="AC61" s="1">
        <f t="shared" si="19"/>
        <v>0.77674352421887116</v>
      </c>
      <c r="AE61" s="22">
        <v>9</v>
      </c>
      <c r="AF61" s="23">
        <v>0.75281285451825741</v>
      </c>
      <c r="AH61">
        <f t="shared" si="20"/>
        <v>-0.28393861524801645</v>
      </c>
    </row>
    <row r="62" spans="1:34" x14ac:dyDescent="0.25">
      <c r="A62" t="s">
        <v>36</v>
      </c>
      <c r="B62" s="11">
        <v>8</v>
      </c>
      <c r="C62">
        <v>0.41935483903225806</v>
      </c>
      <c r="D62">
        <v>47</v>
      </c>
      <c r="E62" s="1">
        <f t="shared" si="17"/>
        <v>0.83870967806451613</v>
      </c>
      <c r="H62" s="11" t="s">
        <v>52</v>
      </c>
      <c r="I62">
        <v>0.50442248000000001</v>
      </c>
      <c r="K62" s="11" t="s">
        <v>52</v>
      </c>
      <c r="L62">
        <v>0.18210198</v>
      </c>
      <c r="N62" s="11" t="s">
        <v>52</v>
      </c>
      <c r="O62">
        <f t="shared" si="16"/>
        <v>0.34326223</v>
      </c>
      <c r="Q62" s="11" t="s">
        <v>52</v>
      </c>
      <c r="R62">
        <f t="shared" si="18"/>
        <v>0.84950910113498834</v>
      </c>
      <c r="U62" t="s">
        <v>36</v>
      </c>
      <c r="V62" s="11">
        <v>8</v>
      </c>
      <c r="W62" s="1">
        <v>0.76195075007792001</v>
      </c>
      <c r="Y62" s="11" t="s">
        <v>52</v>
      </c>
      <c r="Z62" s="18">
        <v>0.31485632087103599</v>
      </c>
      <c r="AB62" s="11" t="s">
        <v>52</v>
      </c>
      <c r="AC62" s="1">
        <f t="shared" si="19"/>
        <v>0.82014946032435077</v>
      </c>
      <c r="AE62" s="22">
        <v>8</v>
      </c>
      <c r="AF62" s="23">
        <v>0.74357184661649967</v>
      </c>
      <c r="AH62">
        <f t="shared" si="20"/>
        <v>-0.29628988477614765</v>
      </c>
    </row>
    <row r="63" spans="1:34" x14ac:dyDescent="0.25">
      <c r="A63" t="s">
        <v>37</v>
      </c>
      <c r="B63" s="11">
        <v>7</v>
      </c>
      <c r="C63">
        <v>0.41129032403225807</v>
      </c>
      <c r="D63">
        <v>46</v>
      </c>
      <c r="E63" s="1">
        <f t="shared" si="17"/>
        <v>0.82258064806451614</v>
      </c>
      <c r="H63" s="11" t="s">
        <v>53</v>
      </c>
      <c r="I63">
        <v>0.56555670999999996</v>
      </c>
      <c r="K63" s="11" t="s">
        <v>53</v>
      </c>
      <c r="L63">
        <v>0.25364204000000001</v>
      </c>
      <c r="N63" s="11" t="s">
        <v>53</v>
      </c>
      <c r="O63">
        <f t="shared" si="16"/>
        <v>0.40959937499999999</v>
      </c>
      <c r="Q63" s="11" t="s">
        <v>53</v>
      </c>
      <c r="R63">
        <f t="shared" si="18"/>
        <v>1.0136809892591534</v>
      </c>
      <c r="U63" t="s">
        <v>37</v>
      </c>
      <c r="V63" s="11">
        <v>7</v>
      </c>
      <c r="W63" s="1">
        <v>0.75873168932334956</v>
      </c>
      <c r="Y63" s="11" t="s">
        <v>53</v>
      </c>
      <c r="Z63" s="18">
        <v>0.37620234466595098</v>
      </c>
      <c r="AB63" s="11" t="s">
        <v>53</v>
      </c>
      <c r="AC63" s="1">
        <f t="shared" si="19"/>
        <v>0.97994586577448084</v>
      </c>
      <c r="AE63" s="22">
        <v>7</v>
      </c>
      <c r="AF63" s="23">
        <v>0.74018501288549388</v>
      </c>
      <c r="AH63">
        <f t="shared" si="20"/>
        <v>-0.30085510662023696</v>
      </c>
    </row>
    <row r="64" spans="1:34" x14ac:dyDescent="0.25">
      <c r="A64" t="s">
        <v>38</v>
      </c>
      <c r="B64" s="5" t="s">
        <v>52</v>
      </c>
      <c r="C64">
        <v>0.39516128951612906</v>
      </c>
      <c r="D64">
        <v>44</v>
      </c>
      <c r="E64" s="1">
        <f t="shared" si="17"/>
        <v>0.79032257903225811</v>
      </c>
      <c r="H64" s="11" t="s">
        <v>54</v>
      </c>
      <c r="I64">
        <v>0.72216440999999998</v>
      </c>
      <c r="K64" s="11" t="s">
        <v>54</v>
      </c>
      <c r="L64">
        <v>0.35978147999999999</v>
      </c>
      <c r="N64" s="11" t="s">
        <v>54</v>
      </c>
      <c r="O64">
        <f t="shared" si="16"/>
        <v>0.54097294500000004</v>
      </c>
      <c r="Q64" s="11" t="s">
        <v>54</v>
      </c>
      <c r="R64">
        <f t="shared" si="18"/>
        <v>1.3388057295010218</v>
      </c>
      <c r="U64" t="s">
        <v>38</v>
      </c>
      <c r="V64" s="5" t="s">
        <v>52</v>
      </c>
      <c r="W64" s="1">
        <v>0.64992756945865793</v>
      </c>
      <c r="Y64" s="11" t="s">
        <v>54</v>
      </c>
      <c r="Z64" s="18">
        <v>0.50139177718050798</v>
      </c>
      <c r="AB64" s="11" t="s">
        <v>54</v>
      </c>
      <c r="AC64" s="1">
        <f t="shared" si="19"/>
        <v>1.3060439578536949</v>
      </c>
      <c r="AE64" s="25" t="s">
        <v>52</v>
      </c>
      <c r="AF64" s="23">
        <v>0.64040274056509061</v>
      </c>
      <c r="AH64">
        <f t="shared" si="20"/>
        <v>-0.44565801841044161</v>
      </c>
    </row>
    <row r="65" spans="1:34" x14ac:dyDescent="0.25">
      <c r="A65" t="s">
        <v>39</v>
      </c>
      <c r="B65" s="8" t="s">
        <v>52</v>
      </c>
      <c r="C65">
        <v>0.36290322451612905</v>
      </c>
      <c r="D65">
        <v>41</v>
      </c>
      <c r="E65" s="1">
        <f t="shared" si="17"/>
        <v>0.72580644903225811</v>
      </c>
      <c r="H65" s="11" t="s">
        <v>55</v>
      </c>
      <c r="I65">
        <v>0.90556711999999995</v>
      </c>
      <c r="K65" s="11" t="s">
        <v>55</v>
      </c>
      <c r="L65">
        <v>0.51716960999999995</v>
      </c>
      <c r="N65" s="11" t="s">
        <v>55</v>
      </c>
      <c r="O65">
        <f t="shared" si="16"/>
        <v>0.711368365</v>
      </c>
      <c r="Q65" s="11" t="s">
        <v>55</v>
      </c>
      <c r="R65">
        <f t="shared" si="18"/>
        <v>1.7605021686394577</v>
      </c>
      <c r="U65" t="s">
        <v>39</v>
      </c>
      <c r="V65" s="8" t="s">
        <v>52</v>
      </c>
      <c r="W65" s="1">
        <v>0.62288748881799727</v>
      </c>
      <c r="Y65" s="11" t="s">
        <v>55</v>
      </c>
      <c r="Z65" s="18">
        <v>0.68336243286692899</v>
      </c>
      <c r="AB65" s="11" t="s">
        <v>55</v>
      </c>
      <c r="AC65" s="1">
        <f t="shared" si="19"/>
        <v>1.7800478928651056</v>
      </c>
      <c r="AE65" s="26" t="s">
        <v>52</v>
      </c>
      <c r="AF65" s="23">
        <v>0.6160323094929232</v>
      </c>
      <c r="AH65">
        <f t="shared" si="20"/>
        <v>-0.48445586634857069</v>
      </c>
    </row>
    <row r="66" spans="1:34" x14ac:dyDescent="0.25">
      <c r="A66" t="s">
        <v>40</v>
      </c>
      <c r="B66" s="5">
        <v>10</v>
      </c>
      <c r="C66">
        <v>0.29838709548387099</v>
      </c>
      <c r="D66">
        <v>33</v>
      </c>
      <c r="E66" s="1">
        <f t="shared" si="17"/>
        <v>0.59677419096774198</v>
      </c>
      <c r="H66" s="2">
        <v>7</v>
      </c>
      <c r="I66">
        <v>0.82440166000000004</v>
      </c>
      <c r="K66" s="2">
        <v>7</v>
      </c>
      <c r="L66">
        <v>0.32882413999999999</v>
      </c>
      <c r="N66" s="2">
        <v>7</v>
      </c>
      <c r="O66">
        <f t="shared" si="16"/>
        <v>0.57661289999999998</v>
      </c>
      <c r="Q66" s="2">
        <v>7</v>
      </c>
      <c r="R66">
        <f t="shared" si="18"/>
        <v>1.4270078778601389</v>
      </c>
      <c r="U66" t="s">
        <v>40</v>
      </c>
      <c r="V66" s="5">
        <v>10</v>
      </c>
      <c r="W66" s="1">
        <v>0.4580717910177291</v>
      </c>
      <c r="Y66" s="2">
        <v>7</v>
      </c>
      <c r="Z66" s="18">
        <v>0.55731685563275202</v>
      </c>
      <c r="AB66" s="2">
        <v>7</v>
      </c>
      <c r="AC66" s="1">
        <f t="shared" si="19"/>
        <v>1.4517196831633095</v>
      </c>
      <c r="AE66" s="25">
        <v>10</v>
      </c>
      <c r="AF66" s="23">
        <v>0.46051613105957317</v>
      </c>
      <c r="AH66">
        <f t="shared" si="20"/>
        <v>-0.77540739445496498</v>
      </c>
    </row>
    <row r="67" spans="1:34" x14ac:dyDescent="0.25">
      <c r="A67" t="s">
        <v>41</v>
      </c>
      <c r="B67" s="8">
        <v>10</v>
      </c>
      <c r="C67">
        <v>0.26612903048387099</v>
      </c>
      <c r="D67">
        <v>30</v>
      </c>
      <c r="E67" s="1">
        <f t="shared" si="17"/>
        <v>0.53225806096774197</v>
      </c>
      <c r="H67" s="2">
        <v>8</v>
      </c>
      <c r="I67">
        <v>0.82414151999999996</v>
      </c>
      <c r="K67" s="2">
        <v>8</v>
      </c>
      <c r="L67">
        <v>0.33168574000000001</v>
      </c>
      <c r="N67" s="2">
        <v>8</v>
      </c>
      <c r="O67">
        <f t="shared" si="16"/>
        <v>0.57791362999999996</v>
      </c>
      <c r="Q67" s="2">
        <v>8</v>
      </c>
      <c r="R67">
        <f t="shared" si="18"/>
        <v>1.4302269386147093</v>
      </c>
      <c r="U67" t="s">
        <v>41</v>
      </c>
      <c r="V67" s="8">
        <v>10</v>
      </c>
      <c r="W67" s="1">
        <v>0.43103171037706833</v>
      </c>
      <c r="Y67" s="2">
        <v>8</v>
      </c>
      <c r="Z67" s="18">
        <v>0.55861706499645003</v>
      </c>
      <c r="AB67" s="2">
        <v>8</v>
      </c>
      <c r="AC67" s="1">
        <f t="shared" si="19"/>
        <v>1.4551065168943127</v>
      </c>
      <c r="AE67" s="26">
        <v>10</v>
      </c>
      <c r="AF67" s="23">
        <v>0.43614569998740588</v>
      </c>
      <c r="AH67">
        <f t="shared" si="20"/>
        <v>-0.82977891717385122</v>
      </c>
    </row>
    <row r="68" spans="1:34" x14ac:dyDescent="0.25">
      <c r="A68" t="s">
        <v>42</v>
      </c>
      <c r="B68" s="5">
        <v>9</v>
      </c>
      <c r="C68">
        <v>0.24193548596774195</v>
      </c>
      <c r="D68">
        <v>27</v>
      </c>
      <c r="E68" s="1">
        <f t="shared" si="17"/>
        <v>0.4838709719354839</v>
      </c>
      <c r="H68" s="2">
        <v>9</v>
      </c>
      <c r="I68">
        <v>0.82362122999999998</v>
      </c>
      <c r="K68" s="2">
        <v>9</v>
      </c>
      <c r="L68">
        <v>0.34001040999999999</v>
      </c>
      <c r="N68" s="2">
        <v>9</v>
      </c>
      <c r="O68">
        <f t="shared" si="16"/>
        <v>0.58181581999999998</v>
      </c>
      <c r="Q68" s="2">
        <v>9</v>
      </c>
      <c r="R68">
        <f t="shared" si="18"/>
        <v>1.4398841208784205</v>
      </c>
      <c r="U68" t="s">
        <v>42</v>
      </c>
      <c r="V68" s="5">
        <v>9</v>
      </c>
      <c r="W68" s="1">
        <v>0.37244486898897017</v>
      </c>
      <c r="Y68" s="2">
        <v>9</v>
      </c>
      <c r="Z68" s="18">
        <v>0.56216469855575002</v>
      </c>
      <c r="AB68" s="2">
        <v>9</v>
      </c>
      <c r="AC68" s="1">
        <f t="shared" si="19"/>
        <v>1.4643475247960731</v>
      </c>
      <c r="AE68" s="25">
        <v>9</v>
      </c>
      <c r="AF68" s="23">
        <v>0.37379671828733524</v>
      </c>
      <c r="AH68">
        <f t="shared" si="20"/>
        <v>-0.98404316332683417</v>
      </c>
    </row>
    <row r="69" spans="1:34" x14ac:dyDescent="0.25">
      <c r="A69" t="s">
        <v>43</v>
      </c>
      <c r="B69" s="5">
        <v>8</v>
      </c>
      <c r="C69">
        <v>0.22580645096774193</v>
      </c>
      <c r="D69">
        <v>25</v>
      </c>
      <c r="E69" s="1">
        <f t="shared" si="17"/>
        <v>0.45161290193548387</v>
      </c>
      <c r="H69" s="2">
        <v>10</v>
      </c>
      <c r="I69">
        <v>0.82284078999999999</v>
      </c>
      <c r="K69" s="2">
        <v>10</v>
      </c>
      <c r="L69">
        <v>0.36316336999999999</v>
      </c>
      <c r="N69" s="2">
        <v>10</v>
      </c>
      <c r="O69">
        <f t="shared" si="16"/>
        <v>0.59300207999999999</v>
      </c>
      <c r="Q69" s="2">
        <v>10</v>
      </c>
      <c r="R69">
        <f t="shared" si="18"/>
        <v>1.4675679988211301</v>
      </c>
      <c r="U69" t="s">
        <v>43</v>
      </c>
      <c r="V69" s="5">
        <v>8</v>
      </c>
      <c r="W69" s="1">
        <v>0.36278769909931347</v>
      </c>
      <c r="Y69" s="2">
        <v>10</v>
      </c>
      <c r="Z69" s="18">
        <v>0.57135171017060205</v>
      </c>
      <c r="AB69" s="2">
        <v>10</v>
      </c>
      <c r="AC69" s="1">
        <f t="shared" si="19"/>
        <v>1.4882781944966843</v>
      </c>
      <c r="AE69" s="25">
        <v>8</v>
      </c>
      <c r="AF69" s="23">
        <v>0.36455571038557749</v>
      </c>
      <c r="AH69">
        <f t="shared" si="20"/>
        <v>-1.0090758986483546</v>
      </c>
    </row>
    <row r="70" spans="1:34" x14ac:dyDescent="0.25">
      <c r="A70" t="s">
        <v>44</v>
      </c>
      <c r="B70" s="5">
        <v>7</v>
      </c>
      <c r="C70">
        <v>0.21774193596774194</v>
      </c>
      <c r="D70">
        <v>24</v>
      </c>
      <c r="E70" s="1">
        <f t="shared" si="17"/>
        <v>0.43548387193548388</v>
      </c>
      <c r="H70" s="2" t="s">
        <v>52</v>
      </c>
      <c r="I70">
        <v>0.82180021000000003</v>
      </c>
      <c r="K70" s="2" t="s">
        <v>52</v>
      </c>
      <c r="L70">
        <v>0.40478668000000001</v>
      </c>
      <c r="N70" s="2" t="s">
        <v>52</v>
      </c>
      <c r="O70">
        <f t="shared" si="16"/>
        <v>0.61329344500000005</v>
      </c>
      <c r="Q70" s="2" t="s">
        <v>52</v>
      </c>
      <c r="R70">
        <f t="shared" si="18"/>
        <v>1.5177852896717781</v>
      </c>
      <c r="U70" t="s">
        <v>44</v>
      </c>
      <c r="V70" s="5">
        <v>7</v>
      </c>
      <c r="W70" s="1">
        <v>0.35956865071879746</v>
      </c>
      <c r="Y70" s="2" t="s">
        <v>52</v>
      </c>
      <c r="Z70" s="18">
        <v>0.58801529895200599</v>
      </c>
      <c r="AB70" s="2" t="s">
        <v>52</v>
      </c>
      <c r="AC70" s="1">
        <f t="shared" si="19"/>
        <v>1.5316841306021665</v>
      </c>
      <c r="AE70" s="25">
        <v>7</v>
      </c>
      <c r="AF70" s="23">
        <v>0.36116887665457176</v>
      </c>
      <c r="AH70">
        <f t="shared" si="20"/>
        <v>-1.0184096276674361</v>
      </c>
    </row>
    <row r="71" spans="1:34" x14ac:dyDescent="0.25">
      <c r="A71" t="s">
        <v>45</v>
      </c>
      <c r="B71" s="8">
        <v>9</v>
      </c>
      <c r="C71">
        <v>0.17741935645161291</v>
      </c>
      <c r="D71">
        <v>20</v>
      </c>
      <c r="E71" s="1">
        <f t="shared" si="17"/>
        <v>0.35483871290322583</v>
      </c>
      <c r="H71" s="2" t="s">
        <v>53</v>
      </c>
      <c r="I71">
        <v>0.82049947999999995</v>
      </c>
      <c r="K71" s="2" t="s">
        <v>53</v>
      </c>
      <c r="L71">
        <v>0.47736732999999998</v>
      </c>
      <c r="N71" s="2" t="s">
        <v>53</v>
      </c>
      <c r="O71">
        <f t="shared" si="16"/>
        <v>0.64893340499999996</v>
      </c>
      <c r="Q71" s="2" t="s">
        <v>53</v>
      </c>
      <c r="R71">
        <f t="shared" si="18"/>
        <v>1.6059874504049494</v>
      </c>
      <c r="U71" t="s">
        <v>45</v>
      </c>
      <c r="V71" s="8">
        <v>9</v>
      </c>
      <c r="W71" s="1">
        <v>0.2797360405230761</v>
      </c>
      <c r="Y71" s="2" t="s">
        <v>53</v>
      </c>
      <c r="Z71" s="18">
        <v>0.61876382143353004</v>
      </c>
      <c r="AB71" s="2" t="s">
        <v>53</v>
      </c>
      <c r="AC71" s="1">
        <f t="shared" si="19"/>
        <v>1.6117790261063365</v>
      </c>
      <c r="AE71" s="26">
        <v>9</v>
      </c>
      <c r="AF71" s="23">
        <v>0.29038894859596065</v>
      </c>
      <c r="AH71">
        <f t="shared" si="20"/>
        <v>-1.23653405255467</v>
      </c>
    </row>
    <row r="72" spans="1:34" x14ac:dyDescent="0.25">
      <c r="A72" t="s">
        <v>46</v>
      </c>
      <c r="B72" s="8">
        <v>8</v>
      </c>
      <c r="C72">
        <v>9.6774192419354838E-2</v>
      </c>
      <c r="D72">
        <v>11</v>
      </c>
      <c r="E72" s="1">
        <f t="shared" si="17"/>
        <v>0.19354838483870968</v>
      </c>
      <c r="H72" s="2" t="s">
        <v>54</v>
      </c>
      <c r="I72">
        <v>0.81893861000000001</v>
      </c>
      <c r="K72" s="2" t="s">
        <v>54</v>
      </c>
      <c r="L72">
        <v>0.58558792999999998</v>
      </c>
      <c r="N72" s="2" t="s">
        <v>54</v>
      </c>
      <c r="O72">
        <f t="shared" si="16"/>
        <v>0.70226327</v>
      </c>
      <c r="Q72" s="2" t="s">
        <v>54</v>
      </c>
      <c r="R72">
        <f t="shared" si="18"/>
        <v>1.7379687804796282</v>
      </c>
      <c r="U72" t="s">
        <v>46</v>
      </c>
      <c r="V72" s="8">
        <v>8</v>
      </c>
      <c r="W72" s="1">
        <v>0.15934330936636379</v>
      </c>
      <c r="Y72" s="2" t="s">
        <v>54</v>
      </c>
      <c r="Z72" s="18">
        <v>0.668384233855145</v>
      </c>
      <c r="AB72" s="2" t="s">
        <v>54</v>
      </c>
      <c r="AC72" s="1">
        <f t="shared" si="19"/>
        <v>1.7410321227444321</v>
      </c>
      <c r="AE72" s="26">
        <v>8</v>
      </c>
      <c r="AF72" s="23">
        <v>0.16799962856066197</v>
      </c>
      <c r="AH72">
        <f t="shared" si="20"/>
        <v>-1.7837935105297629</v>
      </c>
    </row>
    <row r="73" spans="1:34" ht="15.75" thickBot="1" x14ac:dyDescent="0.3">
      <c r="A73" t="s">
        <v>47</v>
      </c>
      <c r="B73" s="8">
        <v>7</v>
      </c>
      <c r="C73">
        <v>5.6451612903225805E-2</v>
      </c>
      <c r="D73">
        <v>6</v>
      </c>
      <c r="E73" s="1">
        <f t="shared" si="17"/>
        <v>0.11290322580645161</v>
      </c>
      <c r="H73" s="2" t="s">
        <v>55</v>
      </c>
      <c r="I73">
        <v>0.90244537000000002</v>
      </c>
      <c r="K73" s="2" t="s">
        <v>55</v>
      </c>
      <c r="L73">
        <v>0.74401664999999995</v>
      </c>
      <c r="N73" s="2" t="s">
        <v>55</v>
      </c>
      <c r="O73">
        <f t="shared" si="16"/>
        <v>0.82323100999999999</v>
      </c>
      <c r="Q73" s="2" t="s">
        <v>55</v>
      </c>
      <c r="R73">
        <f t="shared" si="18"/>
        <v>2.0373410594330421</v>
      </c>
      <c r="U73" t="s">
        <v>47</v>
      </c>
      <c r="V73" s="8">
        <v>7</v>
      </c>
      <c r="W73" s="1">
        <v>0.10590697013520001</v>
      </c>
      <c r="Y73" s="2" t="s">
        <v>55</v>
      </c>
      <c r="Z73" s="18">
        <v>0.79618223496659801</v>
      </c>
      <c r="AB73" s="2" t="s">
        <v>55</v>
      </c>
      <c r="AC73" s="1">
        <f t="shared" si="19"/>
        <v>2.0739251113689807</v>
      </c>
      <c r="AE73" s="27">
        <v>7</v>
      </c>
      <c r="AF73" s="28">
        <v>0.10934328418747387</v>
      </c>
      <c r="AH73">
        <f t="shared" si="20"/>
        <v>-2.2132629494977958</v>
      </c>
    </row>
    <row r="75" spans="1:34" x14ac:dyDescent="0.25">
      <c r="O75">
        <f>SUM(O42:O73)/32</f>
        <v>0.40407128015624999</v>
      </c>
      <c r="Z75">
        <f t="shared" ref="Z75" si="21">SUM(Z42:Z73)/32</f>
        <v>0.38390114985446355</v>
      </c>
    </row>
    <row r="77" spans="1:34" x14ac:dyDescent="0.25">
      <c r="F77" t="s">
        <v>60</v>
      </c>
      <c r="H77" t="s">
        <v>59</v>
      </c>
      <c r="I77" t="s">
        <v>58</v>
      </c>
      <c r="R77" t="s">
        <v>67</v>
      </c>
      <c r="T77" t="s">
        <v>66</v>
      </c>
      <c r="X77" t="s">
        <v>68</v>
      </c>
    </row>
    <row r="78" spans="1:34" x14ac:dyDescent="0.25">
      <c r="B78">
        <v>5.6451612903225805E-2</v>
      </c>
      <c r="E78" s="8">
        <v>7</v>
      </c>
      <c r="F78">
        <v>8.5587930000000007E-2</v>
      </c>
      <c r="G78" s="8">
        <v>7</v>
      </c>
      <c r="H78">
        <f t="shared" ref="H78:H85" si="22">M3</f>
        <v>0.11290322580645161</v>
      </c>
      <c r="I78" s="16">
        <f>-H78+F78</f>
        <v>-2.7315295806451603E-2</v>
      </c>
      <c r="L78" s="8">
        <v>7</v>
      </c>
      <c r="M78">
        <v>-2.7315295806451603E-2</v>
      </c>
      <c r="Q78" s="8">
        <v>7</v>
      </c>
      <c r="R78">
        <v>0.10934328418747387</v>
      </c>
      <c r="T78" s="8">
        <v>7</v>
      </c>
      <c r="U78">
        <f>B78*2</f>
        <v>0.11290322580645161</v>
      </c>
      <c r="W78" s="8">
        <v>7</v>
      </c>
      <c r="X78" s="15">
        <f t="shared" ref="X78:X109" si="23">R78-U78</f>
        <v>-3.5599416189777411E-3</v>
      </c>
      <c r="Z78" s="2" t="s">
        <v>55</v>
      </c>
      <c r="AA78">
        <v>0.28360252814317422</v>
      </c>
    </row>
    <row r="79" spans="1:34" x14ac:dyDescent="0.25">
      <c r="B79">
        <v>9.6774192419354838E-2</v>
      </c>
      <c r="E79" s="8">
        <v>8</v>
      </c>
      <c r="F79">
        <v>0.12695108999999999</v>
      </c>
      <c r="G79" s="8">
        <v>8</v>
      </c>
      <c r="H79">
        <f t="shared" si="22"/>
        <v>0.17741935483870969</v>
      </c>
      <c r="I79" s="16">
        <f t="shared" ref="I79:I109" si="24">-H79+F79</f>
        <v>-5.0468264838709698E-2</v>
      </c>
      <c r="L79" s="8" t="s">
        <v>55</v>
      </c>
      <c r="M79">
        <v>-4.2924033225806513E-2</v>
      </c>
      <c r="Q79" s="8">
        <v>8</v>
      </c>
      <c r="R79">
        <v>0.16799962856066197</v>
      </c>
      <c r="T79" s="8">
        <v>8</v>
      </c>
      <c r="U79">
        <f t="shared" ref="U79:U109" si="25">B79*2</f>
        <v>0.19354838483870968</v>
      </c>
      <c r="W79" s="8">
        <v>8</v>
      </c>
      <c r="X79" s="15">
        <f t="shared" si="23"/>
        <v>-2.5548756278047702E-2</v>
      </c>
      <c r="Z79" s="8" t="s">
        <v>55</v>
      </c>
      <c r="AA79">
        <v>0.25300383977118557</v>
      </c>
    </row>
    <row r="80" spans="1:34" x14ac:dyDescent="0.25">
      <c r="B80">
        <v>0.17741935645161291</v>
      </c>
      <c r="E80" s="8">
        <v>9</v>
      </c>
      <c r="F80">
        <v>0.21800207999999999</v>
      </c>
      <c r="G80" s="8">
        <v>9</v>
      </c>
      <c r="H80">
        <f t="shared" si="22"/>
        <v>0.30645161290322581</v>
      </c>
      <c r="I80" s="16">
        <f t="shared" si="24"/>
        <v>-8.8449532903225825E-2</v>
      </c>
      <c r="L80" s="5" t="s">
        <v>55</v>
      </c>
      <c r="M80">
        <v>-4.3964623225806521E-2</v>
      </c>
      <c r="Q80" s="8">
        <v>9</v>
      </c>
      <c r="R80">
        <v>0.29038894859596065</v>
      </c>
      <c r="T80" s="8">
        <v>9</v>
      </c>
      <c r="U80">
        <f t="shared" si="25"/>
        <v>0.35483871290322583</v>
      </c>
      <c r="W80" s="8">
        <v>9</v>
      </c>
      <c r="X80" s="15">
        <f t="shared" si="23"/>
        <v>-6.4449764307265178E-2</v>
      </c>
      <c r="Z80" s="5" t="s">
        <v>55</v>
      </c>
      <c r="AA80">
        <v>0.21285814084335053</v>
      </c>
    </row>
    <row r="81" spans="2:27" x14ac:dyDescent="0.25">
      <c r="B81">
        <v>0.26612903048387099</v>
      </c>
      <c r="E81" s="8">
        <v>10</v>
      </c>
      <c r="F81">
        <v>0.31919874999999998</v>
      </c>
      <c r="G81" s="8">
        <v>10</v>
      </c>
      <c r="H81">
        <f t="shared" si="22"/>
        <v>0.43548387096774194</v>
      </c>
      <c r="I81" s="16">
        <f t="shared" si="24"/>
        <v>-0.11628512096774196</v>
      </c>
      <c r="L81" s="11" t="s">
        <v>55</v>
      </c>
      <c r="M81">
        <v>-4.6045783225806547E-2</v>
      </c>
      <c r="Q81" s="8">
        <v>10</v>
      </c>
      <c r="R81">
        <v>0.43614569998740588</v>
      </c>
      <c r="T81" s="8">
        <v>10</v>
      </c>
      <c r="U81">
        <f t="shared" si="25"/>
        <v>0.53225806096774197</v>
      </c>
      <c r="W81" s="8">
        <v>10</v>
      </c>
      <c r="X81" s="15">
        <f t="shared" si="23"/>
        <v>-9.6112360980336098E-2</v>
      </c>
      <c r="Z81" s="11" t="s">
        <v>55</v>
      </c>
      <c r="AA81">
        <v>0.18327369963929918</v>
      </c>
    </row>
    <row r="82" spans="2:27" x14ac:dyDescent="0.25">
      <c r="B82">
        <v>0.36290322451612905</v>
      </c>
      <c r="E82" s="8" t="s">
        <v>52</v>
      </c>
      <c r="F82">
        <v>0.43470343</v>
      </c>
      <c r="G82" s="8" t="s">
        <v>52</v>
      </c>
      <c r="H82">
        <f t="shared" si="22"/>
        <v>0.56451612903225812</v>
      </c>
      <c r="I82" s="16">
        <f t="shared" si="24"/>
        <v>-0.12981269903225812</v>
      </c>
      <c r="L82" s="2" t="s">
        <v>55</v>
      </c>
      <c r="M82">
        <v>-4.916753322580647E-2</v>
      </c>
      <c r="Q82" s="8" t="s">
        <v>52</v>
      </c>
      <c r="R82">
        <v>0.6160323094929232</v>
      </c>
      <c r="T82" s="8" t="s">
        <v>52</v>
      </c>
      <c r="U82">
        <f t="shared" si="25"/>
        <v>0.72580644903225811</v>
      </c>
      <c r="W82" s="8" t="s">
        <v>52</v>
      </c>
      <c r="X82" s="15">
        <f t="shared" si="23"/>
        <v>-0.1097741395393349</v>
      </c>
      <c r="Z82" s="2">
        <v>7</v>
      </c>
      <c r="AA82">
        <v>0.1775261389697611</v>
      </c>
    </row>
    <row r="83" spans="2:27" x14ac:dyDescent="0.25">
      <c r="B83">
        <v>0.46774193354838711</v>
      </c>
      <c r="E83" s="8" t="s">
        <v>53</v>
      </c>
      <c r="F83">
        <v>0.56867846</v>
      </c>
      <c r="G83" s="8" t="s">
        <v>53</v>
      </c>
      <c r="H83">
        <f t="shared" si="22"/>
        <v>0.69354838709677424</v>
      </c>
      <c r="I83" s="16">
        <f t="shared" si="24"/>
        <v>-0.12486992709677425</v>
      </c>
      <c r="L83" s="8">
        <v>8</v>
      </c>
      <c r="M83">
        <v>-5.0468264838709698E-2</v>
      </c>
      <c r="Q83" s="8" t="s">
        <v>53</v>
      </c>
      <c r="R83">
        <v>0.85612761590636743</v>
      </c>
      <c r="T83" s="8" t="s">
        <v>53</v>
      </c>
      <c r="U83">
        <f t="shared" si="25"/>
        <v>0.93548386709677422</v>
      </c>
      <c r="W83" s="8" t="s">
        <v>53</v>
      </c>
      <c r="X83" s="15">
        <f t="shared" si="23"/>
        <v>-7.935625119040679E-2</v>
      </c>
      <c r="Z83" s="2">
        <v>8</v>
      </c>
      <c r="AA83">
        <v>0.1647839327007643</v>
      </c>
    </row>
    <row r="84" spans="2:27" x14ac:dyDescent="0.25">
      <c r="B84">
        <v>0.58064516258064525</v>
      </c>
      <c r="E84" s="8" t="s">
        <v>54</v>
      </c>
      <c r="F84">
        <v>0.72528616000000001</v>
      </c>
      <c r="G84" s="8" t="s">
        <v>54</v>
      </c>
      <c r="H84">
        <f t="shared" si="22"/>
        <v>0.82258064516129037</v>
      </c>
      <c r="I84" s="16">
        <f t="shared" si="24"/>
        <v>-9.7294485161290356E-2</v>
      </c>
      <c r="L84" s="2">
        <v>7</v>
      </c>
      <c r="M84">
        <v>-6.269511419354834E-2</v>
      </c>
      <c r="Q84" s="8" t="s">
        <v>54</v>
      </c>
      <c r="R84">
        <v>1.1822257079855816</v>
      </c>
      <c r="T84" s="8" t="s">
        <v>54</v>
      </c>
      <c r="U84">
        <f t="shared" si="25"/>
        <v>1.1612903251612905</v>
      </c>
      <c r="W84" s="8" t="s">
        <v>54</v>
      </c>
      <c r="X84" s="15">
        <f t="shared" si="23"/>
        <v>2.0935382824291082E-2</v>
      </c>
      <c r="Z84" s="2">
        <v>9</v>
      </c>
      <c r="AA84">
        <v>0.14176688060252474</v>
      </c>
    </row>
    <row r="85" spans="2:27" x14ac:dyDescent="0.25">
      <c r="B85">
        <v>0.70161290161290324</v>
      </c>
      <c r="E85" s="8" t="s">
        <v>55</v>
      </c>
      <c r="F85">
        <v>0.90868886999999998</v>
      </c>
      <c r="G85" s="8" t="s">
        <v>55</v>
      </c>
      <c r="H85">
        <f t="shared" si="22"/>
        <v>0.95161290322580649</v>
      </c>
      <c r="I85" s="16">
        <f t="shared" si="24"/>
        <v>-4.2924033225806513E-2</v>
      </c>
      <c r="L85" s="2">
        <v>8</v>
      </c>
      <c r="M85">
        <v>-6.2955254193548416E-2</v>
      </c>
      <c r="Q85" s="8" t="s">
        <v>55</v>
      </c>
      <c r="R85">
        <v>1.656229642996992</v>
      </c>
      <c r="T85" s="8" t="s">
        <v>55</v>
      </c>
      <c r="U85">
        <f t="shared" si="25"/>
        <v>1.4032258032258065</v>
      </c>
      <c r="W85" s="8" t="s">
        <v>55</v>
      </c>
      <c r="X85" s="15">
        <f t="shared" si="23"/>
        <v>0.25300383977118557</v>
      </c>
      <c r="Z85" s="2" t="s">
        <v>54</v>
      </c>
      <c r="AA85">
        <v>0.12812889855088372</v>
      </c>
    </row>
    <row r="86" spans="2:27" x14ac:dyDescent="0.25">
      <c r="B86">
        <v>0.21774193596774194</v>
      </c>
      <c r="E86" s="5">
        <v>7</v>
      </c>
      <c r="F86">
        <v>0.27185224000000002</v>
      </c>
      <c r="G86" s="5">
        <v>7</v>
      </c>
      <c r="H86">
        <f t="shared" ref="H86:H93" si="26">M12</f>
        <v>0.37096774193548387</v>
      </c>
      <c r="I86" s="16">
        <f t="shared" si="24"/>
        <v>-9.9115501935483852E-2</v>
      </c>
      <c r="L86" s="2">
        <v>9</v>
      </c>
      <c r="M86">
        <v>-6.3475544193548394E-2</v>
      </c>
      <c r="Q86" s="5">
        <v>7</v>
      </c>
      <c r="R86">
        <v>0.36116887665457176</v>
      </c>
      <c r="T86" s="5">
        <v>7</v>
      </c>
      <c r="U86">
        <f t="shared" si="25"/>
        <v>0.43548387193548388</v>
      </c>
      <c r="W86" s="5">
        <v>7</v>
      </c>
      <c r="X86" s="15">
        <f t="shared" si="23"/>
        <v>-7.4314995280912122E-2</v>
      </c>
      <c r="Z86" s="2">
        <v>10</v>
      </c>
      <c r="AA86">
        <v>0.11731045030313592</v>
      </c>
    </row>
    <row r="87" spans="2:27" x14ac:dyDescent="0.25">
      <c r="B87">
        <v>0.22580645096774193</v>
      </c>
      <c r="E87" s="5">
        <v>8</v>
      </c>
      <c r="F87">
        <v>0.27159209000000001</v>
      </c>
      <c r="G87" s="5">
        <v>8</v>
      </c>
      <c r="H87">
        <f t="shared" si="26"/>
        <v>0.37096774193548387</v>
      </c>
      <c r="I87" s="16">
        <f t="shared" si="24"/>
        <v>-9.9375651935483866E-2</v>
      </c>
      <c r="L87" s="2">
        <v>10</v>
      </c>
      <c r="M87">
        <v>-6.4255984193548388E-2</v>
      </c>
      <c r="Q87" s="5">
        <v>8</v>
      </c>
      <c r="R87">
        <v>0.36455571038557749</v>
      </c>
      <c r="T87" s="5">
        <v>8</v>
      </c>
      <c r="U87">
        <f t="shared" si="25"/>
        <v>0.45161290193548387</v>
      </c>
      <c r="W87" s="5">
        <v>8</v>
      </c>
      <c r="X87" s="15">
        <f t="shared" si="23"/>
        <v>-8.7057191549906376E-2</v>
      </c>
      <c r="Z87" s="2" t="s">
        <v>52</v>
      </c>
      <c r="AA87">
        <v>9.6200256408618179E-2</v>
      </c>
    </row>
    <row r="88" spans="2:27" x14ac:dyDescent="0.25">
      <c r="B88">
        <v>0.24193548596774195</v>
      </c>
      <c r="E88" s="5">
        <v>9</v>
      </c>
      <c r="F88">
        <v>0.27107179999999997</v>
      </c>
      <c r="G88" s="5">
        <v>9</v>
      </c>
      <c r="H88">
        <f t="shared" si="26"/>
        <v>0.37096774193548387</v>
      </c>
      <c r="I88" s="16">
        <f t="shared" si="24"/>
        <v>-9.9895941935483901E-2</v>
      </c>
      <c r="L88" s="2" t="s">
        <v>52</v>
      </c>
      <c r="M88">
        <v>-6.5296564193548345E-2</v>
      </c>
      <c r="Q88" s="5">
        <v>9</v>
      </c>
      <c r="R88">
        <v>0.37379671828733524</v>
      </c>
      <c r="T88" s="5">
        <v>9</v>
      </c>
      <c r="U88">
        <f t="shared" si="25"/>
        <v>0.4838709719354839</v>
      </c>
      <c r="W88" s="5">
        <v>9</v>
      </c>
      <c r="X88" s="15">
        <f t="shared" si="23"/>
        <v>-0.11007425364814866</v>
      </c>
      <c r="Z88" s="2" t="s">
        <v>53</v>
      </c>
      <c r="AA88">
        <v>9.5649991912788224E-2</v>
      </c>
    </row>
    <row r="89" spans="2:27" x14ac:dyDescent="0.25">
      <c r="B89">
        <v>0.29838709548387099</v>
      </c>
      <c r="E89" s="5">
        <v>10</v>
      </c>
      <c r="F89">
        <v>0.31815817000000002</v>
      </c>
      <c r="G89" s="5">
        <v>10</v>
      </c>
      <c r="H89">
        <f t="shared" si="26"/>
        <v>0.43548387096774194</v>
      </c>
      <c r="I89" s="16">
        <f t="shared" si="24"/>
        <v>-0.11732570096774192</v>
      </c>
      <c r="L89" s="2" t="s">
        <v>53</v>
      </c>
      <c r="M89">
        <v>-6.6597294193548429E-2</v>
      </c>
      <c r="Q89" s="5">
        <v>10</v>
      </c>
      <c r="R89">
        <v>0.46051613105957317</v>
      </c>
      <c r="T89" s="5">
        <v>10</v>
      </c>
      <c r="U89">
        <f t="shared" si="25"/>
        <v>0.59677419096774198</v>
      </c>
      <c r="W89" s="5">
        <v>10</v>
      </c>
      <c r="X89" s="15">
        <f t="shared" si="23"/>
        <v>-0.1362580599081688</v>
      </c>
      <c r="Z89" s="8" t="s">
        <v>54</v>
      </c>
      <c r="AA89">
        <v>2.0935382824291082E-2</v>
      </c>
    </row>
    <row r="90" spans="2:27" x14ac:dyDescent="0.25">
      <c r="B90">
        <v>0.39516128951612906</v>
      </c>
      <c r="E90" s="5" t="s">
        <v>52</v>
      </c>
      <c r="F90">
        <v>0.43366284999999999</v>
      </c>
      <c r="G90" s="5" t="s">
        <v>52</v>
      </c>
      <c r="H90">
        <f t="shared" si="26"/>
        <v>0.56451612903225812</v>
      </c>
      <c r="I90" s="16">
        <f t="shared" si="24"/>
        <v>-0.13085327903225813</v>
      </c>
      <c r="L90" s="2" t="s">
        <v>54</v>
      </c>
      <c r="M90">
        <v>-6.8158164193548365E-2</v>
      </c>
      <c r="Q90" s="5" t="s">
        <v>52</v>
      </c>
      <c r="R90">
        <v>0.64040274056509061</v>
      </c>
      <c r="T90" s="5" t="s">
        <v>52</v>
      </c>
      <c r="U90">
        <f t="shared" si="25"/>
        <v>0.79032257903225811</v>
      </c>
      <c r="W90" s="5" t="s">
        <v>52</v>
      </c>
      <c r="X90" s="15">
        <f t="shared" si="23"/>
        <v>-0.1499198384671675</v>
      </c>
      <c r="Z90" s="8">
        <v>7</v>
      </c>
      <c r="AA90">
        <v>-3.5599416189777411E-3</v>
      </c>
    </row>
    <row r="91" spans="2:27" x14ac:dyDescent="0.25">
      <c r="B91">
        <v>0.49999999854838711</v>
      </c>
      <c r="E91" s="5" t="s">
        <v>53</v>
      </c>
      <c r="F91">
        <v>0.56763788000000004</v>
      </c>
      <c r="G91" s="5" t="s">
        <v>53</v>
      </c>
      <c r="H91">
        <f t="shared" si="26"/>
        <v>0.69354838709677424</v>
      </c>
      <c r="I91" s="16">
        <f t="shared" si="24"/>
        <v>-0.1259105070967742</v>
      </c>
      <c r="L91" s="8">
        <v>9</v>
      </c>
      <c r="M91">
        <v>-8.8449532903225825E-2</v>
      </c>
      <c r="Q91" s="5" t="s">
        <v>53</v>
      </c>
      <c r="R91">
        <v>0.88049804697853218</v>
      </c>
      <c r="T91" s="5" t="s">
        <v>53</v>
      </c>
      <c r="U91">
        <f t="shared" si="25"/>
        <v>0.99999999709677423</v>
      </c>
      <c r="W91" s="5" t="s">
        <v>53</v>
      </c>
      <c r="X91" s="15">
        <f t="shared" si="23"/>
        <v>-0.11950195011824205</v>
      </c>
      <c r="Z91" s="5" t="s">
        <v>54</v>
      </c>
      <c r="AA91">
        <v>-1.9210316103541514E-2</v>
      </c>
    </row>
    <row r="92" spans="2:27" x14ac:dyDescent="0.25">
      <c r="B92">
        <v>0.61290322758064519</v>
      </c>
      <c r="E92" s="5" t="s">
        <v>54</v>
      </c>
      <c r="F92">
        <v>0.72424558000000006</v>
      </c>
      <c r="G92" s="5" t="s">
        <v>54</v>
      </c>
      <c r="H92">
        <f t="shared" si="26"/>
        <v>0.82258064516129037</v>
      </c>
      <c r="I92" s="16">
        <f t="shared" si="24"/>
        <v>-9.8335065161290314E-2</v>
      </c>
      <c r="L92" s="8" t="s">
        <v>54</v>
      </c>
      <c r="M92">
        <v>-9.7294485161290356E-2</v>
      </c>
      <c r="Q92" s="5" t="s">
        <v>54</v>
      </c>
      <c r="R92">
        <v>1.2065961390577489</v>
      </c>
      <c r="T92" s="5" t="s">
        <v>54</v>
      </c>
      <c r="U92">
        <f t="shared" si="25"/>
        <v>1.2258064551612904</v>
      </c>
      <c r="W92" s="5" t="s">
        <v>54</v>
      </c>
      <c r="X92" s="15">
        <f t="shared" si="23"/>
        <v>-1.9210316103541514E-2</v>
      </c>
      <c r="Z92" s="8">
        <v>8</v>
      </c>
      <c r="AA92">
        <v>-2.5548756278047702E-2</v>
      </c>
    </row>
    <row r="93" spans="2:27" x14ac:dyDescent="0.25">
      <c r="B93">
        <v>0.7338709666129033</v>
      </c>
      <c r="E93" s="5" t="s">
        <v>55</v>
      </c>
      <c r="F93">
        <v>0.90764827999999997</v>
      </c>
      <c r="G93" s="5" t="s">
        <v>55</v>
      </c>
      <c r="H93">
        <f t="shared" si="26"/>
        <v>0.95161290322580649</v>
      </c>
      <c r="I93" s="16">
        <f t="shared" si="24"/>
        <v>-4.3964623225806521E-2</v>
      </c>
      <c r="L93" s="5" t="s">
        <v>54</v>
      </c>
      <c r="M93">
        <v>-9.8335065161290314E-2</v>
      </c>
      <c r="Q93" s="5" t="s">
        <v>55</v>
      </c>
      <c r="R93">
        <v>1.6806000740691571</v>
      </c>
      <c r="T93" s="5" t="s">
        <v>55</v>
      </c>
      <c r="U93">
        <f t="shared" si="25"/>
        <v>1.4677419332258066</v>
      </c>
      <c r="W93" s="5" t="s">
        <v>55</v>
      </c>
      <c r="X93" s="15">
        <f t="shared" si="23"/>
        <v>0.21285814084335053</v>
      </c>
      <c r="Z93" s="11" t="s">
        <v>54</v>
      </c>
      <c r="AA93">
        <v>-4.8794747307595365E-2</v>
      </c>
    </row>
    <row r="94" spans="2:27" x14ac:dyDescent="0.25">
      <c r="B94">
        <v>0.41129032403225807</v>
      </c>
      <c r="E94" s="11">
        <v>7</v>
      </c>
      <c r="F94">
        <v>0.50702393000000001</v>
      </c>
      <c r="G94" s="11">
        <v>7</v>
      </c>
      <c r="H94">
        <f t="shared" ref="H94:H101" si="27">M21</f>
        <v>0.62903225806451613</v>
      </c>
      <c r="I94" s="16">
        <f t="shared" si="24"/>
        <v>-0.12200832806451611</v>
      </c>
      <c r="L94" s="5">
        <v>7</v>
      </c>
      <c r="M94">
        <v>-9.9115501935483852E-2</v>
      </c>
      <c r="Q94" s="11">
        <v>7</v>
      </c>
      <c r="R94">
        <v>0.74018501288549388</v>
      </c>
      <c r="T94" s="11">
        <v>7</v>
      </c>
      <c r="U94">
        <f t="shared" si="25"/>
        <v>0.82258064806451614</v>
      </c>
      <c r="W94" s="11">
        <v>7</v>
      </c>
      <c r="X94" s="15">
        <f t="shared" si="23"/>
        <v>-8.2395635179022264E-2</v>
      </c>
      <c r="Z94" s="8">
        <v>9</v>
      </c>
      <c r="AA94">
        <v>-6.4449764307265178E-2</v>
      </c>
    </row>
    <row r="95" spans="2:27" x14ac:dyDescent="0.25">
      <c r="B95">
        <v>0.41935483903225806</v>
      </c>
      <c r="E95" s="11">
        <v>8</v>
      </c>
      <c r="F95">
        <v>0.50676379000000005</v>
      </c>
      <c r="G95" s="11">
        <v>8</v>
      </c>
      <c r="H95">
        <f t="shared" si="27"/>
        <v>0.62903225806451613</v>
      </c>
      <c r="I95" s="16">
        <f t="shared" si="24"/>
        <v>-0.12226846806451608</v>
      </c>
      <c r="L95" s="5">
        <v>8</v>
      </c>
      <c r="M95">
        <v>-9.9375651935483866E-2</v>
      </c>
      <c r="Q95" s="11">
        <v>8</v>
      </c>
      <c r="R95">
        <v>0.74357184661649967</v>
      </c>
      <c r="T95" s="11">
        <v>8</v>
      </c>
      <c r="U95">
        <f t="shared" si="25"/>
        <v>0.83870967806451613</v>
      </c>
      <c r="W95" s="11">
        <v>8</v>
      </c>
      <c r="X95" s="15">
        <f t="shared" si="23"/>
        <v>-9.5137831448016463E-2</v>
      </c>
      <c r="Z95" s="5">
        <v>7</v>
      </c>
      <c r="AA95">
        <v>-7.4314995280912122E-2</v>
      </c>
    </row>
    <row r="96" spans="2:27" x14ac:dyDescent="0.25">
      <c r="B96">
        <v>0.43548386903225805</v>
      </c>
      <c r="E96" s="11">
        <v>9</v>
      </c>
      <c r="F96">
        <v>0.50624349999999996</v>
      </c>
      <c r="G96" s="11">
        <v>9</v>
      </c>
      <c r="H96">
        <f t="shared" si="27"/>
        <v>0.62903225806451613</v>
      </c>
      <c r="I96" s="16">
        <f t="shared" si="24"/>
        <v>-0.12278875806451617</v>
      </c>
      <c r="L96" s="5">
        <v>9</v>
      </c>
      <c r="M96">
        <v>-9.9895941935483901E-2</v>
      </c>
      <c r="Q96" s="11">
        <v>9</v>
      </c>
      <c r="R96">
        <v>0.75281285451825741</v>
      </c>
      <c r="T96" s="11">
        <v>9</v>
      </c>
      <c r="U96">
        <f t="shared" si="25"/>
        <v>0.87096773806451611</v>
      </c>
      <c r="W96" s="11">
        <v>9</v>
      </c>
      <c r="X96" s="15">
        <f t="shared" si="23"/>
        <v>-0.11815488354625869</v>
      </c>
      <c r="Z96" s="8" t="s">
        <v>53</v>
      </c>
      <c r="AA96">
        <v>-7.935625119040679E-2</v>
      </c>
    </row>
    <row r="97" spans="2:27" x14ac:dyDescent="0.25">
      <c r="B97">
        <v>0.45967741903225806</v>
      </c>
      <c r="E97" s="11">
        <v>10</v>
      </c>
      <c r="F97">
        <v>0.50546305999999996</v>
      </c>
      <c r="G97" s="11">
        <v>10</v>
      </c>
      <c r="H97">
        <f t="shared" si="27"/>
        <v>0.62903225806451613</v>
      </c>
      <c r="I97" s="16">
        <f t="shared" si="24"/>
        <v>-0.12356919806451616</v>
      </c>
      <c r="L97" s="11" t="s">
        <v>54</v>
      </c>
      <c r="M97">
        <v>-0.10041623516129039</v>
      </c>
      <c r="Q97" s="11">
        <v>10</v>
      </c>
      <c r="R97">
        <v>0.77674352421887116</v>
      </c>
      <c r="T97" s="11">
        <v>10</v>
      </c>
      <c r="U97">
        <f t="shared" si="25"/>
        <v>0.91935483806451612</v>
      </c>
      <c r="W97" s="11">
        <v>10</v>
      </c>
      <c r="X97" s="15">
        <f t="shared" si="23"/>
        <v>-0.14261131384564496</v>
      </c>
      <c r="Z97" s="11">
        <v>7</v>
      </c>
      <c r="AA97">
        <v>-8.2395635179022264E-2</v>
      </c>
    </row>
    <row r="98" spans="2:27" x14ac:dyDescent="0.25">
      <c r="B98">
        <v>0.49193548403225806</v>
      </c>
      <c r="E98" s="11" t="s">
        <v>52</v>
      </c>
      <c r="F98">
        <v>0.50442248000000001</v>
      </c>
      <c r="G98" s="11" t="s">
        <v>52</v>
      </c>
      <c r="H98">
        <f t="shared" si="27"/>
        <v>0.62903225806451613</v>
      </c>
      <c r="I98" s="16">
        <f t="shared" si="24"/>
        <v>-0.12460977806451612</v>
      </c>
      <c r="L98" s="8">
        <v>10</v>
      </c>
      <c r="M98">
        <v>-0.11628512096774196</v>
      </c>
      <c r="Q98" s="11" t="s">
        <v>52</v>
      </c>
      <c r="R98">
        <v>0.82014946032435077</v>
      </c>
      <c r="T98" s="11" t="s">
        <v>52</v>
      </c>
      <c r="U98">
        <f t="shared" si="25"/>
        <v>0.98387096806451613</v>
      </c>
      <c r="W98" s="11" t="s">
        <v>52</v>
      </c>
      <c r="X98" s="15">
        <f t="shared" si="23"/>
        <v>-0.16372150774016536</v>
      </c>
      <c r="Z98" s="5">
        <v>8</v>
      </c>
      <c r="AA98">
        <v>-8.7057191549906376E-2</v>
      </c>
    </row>
    <row r="99" spans="2:27" x14ac:dyDescent="0.25">
      <c r="B99">
        <v>0.56451612854838706</v>
      </c>
      <c r="E99" s="11" t="s">
        <v>53</v>
      </c>
      <c r="F99">
        <v>0.56555670999999996</v>
      </c>
      <c r="G99" s="11" t="s">
        <v>53</v>
      </c>
      <c r="H99">
        <f t="shared" si="27"/>
        <v>0.69354838709677424</v>
      </c>
      <c r="I99" s="16">
        <f t="shared" si="24"/>
        <v>-0.12799167709677428</v>
      </c>
      <c r="L99" s="5">
        <v>10</v>
      </c>
      <c r="M99">
        <v>-0.11732570096774192</v>
      </c>
      <c r="Q99" s="11" t="s">
        <v>53</v>
      </c>
      <c r="R99">
        <v>0.97994586577448084</v>
      </c>
      <c r="T99" s="11" t="s">
        <v>53</v>
      </c>
      <c r="U99">
        <f t="shared" si="25"/>
        <v>1.1290322570967741</v>
      </c>
      <c r="W99" s="11" t="s">
        <v>53</v>
      </c>
      <c r="X99" s="15">
        <f t="shared" si="23"/>
        <v>-0.14908639132229329</v>
      </c>
      <c r="Z99" s="11">
        <v>8</v>
      </c>
      <c r="AA99">
        <v>-9.5137831448016463E-2</v>
      </c>
    </row>
    <row r="100" spans="2:27" x14ac:dyDescent="0.25">
      <c r="B100">
        <v>0.67741935258064512</v>
      </c>
      <c r="E100" s="11" t="s">
        <v>54</v>
      </c>
      <c r="F100">
        <v>0.72216440999999998</v>
      </c>
      <c r="G100" s="11" t="s">
        <v>54</v>
      </c>
      <c r="H100">
        <f t="shared" si="27"/>
        <v>0.82258064516129037</v>
      </c>
      <c r="I100" s="16">
        <f t="shared" si="24"/>
        <v>-0.10041623516129039</v>
      </c>
      <c r="L100" s="11">
        <v>7</v>
      </c>
      <c r="M100">
        <v>-0.12200832806451611</v>
      </c>
      <c r="Q100" s="11" t="s">
        <v>54</v>
      </c>
      <c r="R100">
        <v>1.3060439578536949</v>
      </c>
      <c r="T100" s="11" t="s">
        <v>54</v>
      </c>
      <c r="U100">
        <f t="shared" si="25"/>
        <v>1.3548387051612902</v>
      </c>
      <c r="W100" s="11" t="s">
        <v>54</v>
      </c>
      <c r="X100" s="15">
        <f t="shared" si="23"/>
        <v>-4.8794747307595365E-2</v>
      </c>
      <c r="Z100" s="8">
        <v>10</v>
      </c>
      <c r="AA100">
        <v>-9.6112360980336098E-2</v>
      </c>
    </row>
    <row r="101" spans="2:27" x14ac:dyDescent="0.25">
      <c r="B101">
        <v>0.79838709661290319</v>
      </c>
      <c r="E101" s="11" t="s">
        <v>55</v>
      </c>
      <c r="F101">
        <v>0.90556711999999995</v>
      </c>
      <c r="G101" s="11" t="s">
        <v>55</v>
      </c>
      <c r="H101">
        <f t="shared" si="27"/>
        <v>0.95161290322580649</v>
      </c>
      <c r="I101" s="16">
        <f t="shared" si="24"/>
        <v>-4.6045783225806547E-2</v>
      </c>
      <c r="L101" s="11">
        <v>8</v>
      </c>
      <c r="M101">
        <v>-0.12226846806451608</v>
      </c>
      <c r="Q101" s="11" t="s">
        <v>55</v>
      </c>
      <c r="R101">
        <v>1.7800478928651056</v>
      </c>
      <c r="T101" s="11" t="s">
        <v>55</v>
      </c>
      <c r="U101">
        <f t="shared" si="25"/>
        <v>1.5967741932258064</v>
      </c>
      <c r="W101" s="11" t="s">
        <v>55</v>
      </c>
      <c r="X101" s="15">
        <f t="shared" si="23"/>
        <v>0.18327369963929918</v>
      </c>
      <c r="Z101" s="8" t="s">
        <v>52</v>
      </c>
      <c r="AA101">
        <v>-0.1097741395393349</v>
      </c>
    </row>
    <row r="102" spans="2:27" x14ac:dyDescent="0.25">
      <c r="B102">
        <v>0.63709677209677418</v>
      </c>
      <c r="E102" s="2">
        <v>7</v>
      </c>
      <c r="F102">
        <v>0.82440166000000004</v>
      </c>
      <c r="G102" s="2">
        <v>7</v>
      </c>
      <c r="H102">
        <f t="shared" ref="H102:H109" si="28">M30</f>
        <v>0.88709677419354838</v>
      </c>
      <c r="I102" s="16">
        <f t="shared" si="24"/>
        <v>-6.269511419354834E-2</v>
      </c>
      <c r="L102" s="11">
        <v>9</v>
      </c>
      <c r="M102">
        <v>-0.12278875806451617</v>
      </c>
      <c r="Q102" s="2">
        <v>7</v>
      </c>
      <c r="R102">
        <v>1.4517196831633095</v>
      </c>
      <c r="T102" s="2">
        <v>7</v>
      </c>
      <c r="U102">
        <f t="shared" si="25"/>
        <v>1.2741935441935484</v>
      </c>
      <c r="W102" s="2">
        <v>7</v>
      </c>
      <c r="X102" s="15">
        <f t="shared" si="23"/>
        <v>0.1775261389697611</v>
      </c>
      <c r="Z102" s="5">
        <v>9</v>
      </c>
      <c r="AA102">
        <v>-0.11007425364814866</v>
      </c>
    </row>
    <row r="103" spans="2:27" x14ac:dyDescent="0.25">
      <c r="B103">
        <v>0.6451612920967742</v>
      </c>
      <c r="E103" s="2">
        <v>8</v>
      </c>
      <c r="F103">
        <v>0.82414151999999996</v>
      </c>
      <c r="G103" s="2">
        <v>8</v>
      </c>
      <c r="H103">
        <f t="shared" si="28"/>
        <v>0.88709677419354838</v>
      </c>
      <c r="I103" s="16">
        <f t="shared" si="24"/>
        <v>-6.2955254193548416E-2</v>
      </c>
      <c r="L103" s="11">
        <v>10</v>
      </c>
      <c r="M103">
        <v>-0.12356919806451616</v>
      </c>
      <c r="Q103" s="2">
        <v>8</v>
      </c>
      <c r="R103">
        <v>1.4551065168943127</v>
      </c>
      <c r="T103" s="2">
        <v>8</v>
      </c>
      <c r="U103">
        <f t="shared" si="25"/>
        <v>1.2903225841935484</v>
      </c>
      <c r="W103" s="2">
        <v>8</v>
      </c>
      <c r="X103" s="15">
        <f t="shared" si="23"/>
        <v>0.1647839327007643</v>
      </c>
      <c r="Z103" s="11">
        <v>9</v>
      </c>
      <c r="AA103">
        <v>-0.11815488354625869</v>
      </c>
    </row>
    <row r="104" spans="2:27" x14ac:dyDescent="0.25">
      <c r="B104">
        <v>0.66129032209677419</v>
      </c>
      <c r="E104" s="2">
        <v>9</v>
      </c>
      <c r="F104">
        <v>0.82362122999999998</v>
      </c>
      <c r="G104" s="2">
        <v>9</v>
      </c>
      <c r="H104">
        <f t="shared" si="28"/>
        <v>0.88709677419354838</v>
      </c>
      <c r="I104" s="16">
        <f t="shared" si="24"/>
        <v>-6.3475544193548394E-2</v>
      </c>
      <c r="L104" s="11" t="s">
        <v>52</v>
      </c>
      <c r="M104">
        <v>-0.12460977806451612</v>
      </c>
      <c r="Q104" s="2">
        <v>9</v>
      </c>
      <c r="R104">
        <v>1.4643475247960731</v>
      </c>
      <c r="T104" s="2">
        <v>9</v>
      </c>
      <c r="U104">
        <f t="shared" si="25"/>
        <v>1.3225806441935484</v>
      </c>
      <c r="W104" s="2">
        <v>9</v>
      </c>
      <c r="X104" s="15">
        <f t="shared" si="23"/>
        <v>0.14176688060252474</v>
      </c>
      <c r="Z104" s="5" t="s">
        <v>53</v>
      </c>
      <c r="AA104">
        <v>-0.11950195011824205</v>
      </c>
    </row>
    <row r="105" spans="2:27" x14ac:dyDescent="0.25">
      <c r="B105">
        <v>0.68548387209677419</v>
      </c>
      <c r="E105" s="2">
        <v>10</v>
      </c>
      <c r="F105">
        <v>0.82284078999999999</v>
      </c>
      <c r="G105" s="2">
        <v>10</v>
      </c>
      <c r="H105">
        <f t="shared" si="28"/>
        <v>0.88709677419354838</v>
      </c>
      <c r="I105" s="16">
        <f t="shared" si="24"/>
        <v>-6.4255984193548388E-2</v>
      </c>
      <c r="L105" s="8" t="s">
        <v>53</v>
      </c>
      <c r="M105">
        <v>-0.12486992709677425</v>
      </c>
      <c r="Q105" s="2">
        <v>10</v>
      </c>
      <c r="R105">
        <v>1.4882781944966843</v>
      </c>
      <c r="T105" s="2">
        <v>10</v>
      </c>
      <c r="U105">
        <f t="shared" si="25"/>
        <v>1.3709677441935484</v>
      </c>
      <c r="W105" s="2">
        <v>10</v>
      </c>
      <c r="X105" s="15">
        <f t="shared" si="23"/>
        <v>0.11731045030313592</v>
      </c>
      <c r="Z105" s="5">
        <v>10</v>
      </c>
      <c r="AA105">
        <v>-0.1362580599081688</v>
      </c>
    </row>
    <row r="106" spans="2:27" x14ac:dyDescent="0.25">
      <c r="B106">
        <v>0.71774193709677414</v>
      </c>
      <c r="E106" s="2" t="s">
        <v>52</v>
      </c>
      <c r="F106">
        <v>0.82180021000000003</v>
      </c>
      <c r="G106" s="2" t="s">
        <v>52</v>
      </c>
      <c r="H106">
        <f t="shared" si="28"/>
        <v>0.88709677419354838</v>
      </c>
      <c r="I106" s="16">
        <f t="shared" si="24"/>
        <v>-6.5296564193548345E-2</v>
      </c>
      <c r="L106" s="5" t="s">
        <v>53</v>
      </c>
      <c r="M106">
        <v>-0.1259105070967742</v>
      </c>
      <c r="Q106" s="2" t="s">
        <v>52</v>
      </c>
      <c r="R106">
        <v>1.5316841306021665</v>
      </c>
      <c r="T106" s="2" t="s">
        <v>52</v>
      </c>
      <c r="U106">
        <f t="shared" si="25"/>
        <v>1.4354838741935483</v>
      </c>
      <c r="W106" s="2" t="s">
        <v>52</v>
      </c>
      <c r="X106" s="15">
        <f t="shared" si="23"/>
        <v>9.6200256408618179E-2</v>
      </c>
      <c r="Z106" s="11">
        <v>10</v>
      </c>
      <c r="AA106">
        <v>-0.14261131384564496</v>
      </c>
    </row>
    <row r="107" spans="2:27" x14ac:dyDescent="0.25">
      <c r="B107">
        <v>0.75806451709677414</v>
      </c>
      <c r="E107" s="2" t="s">
        <v>53</v>
      </c>
      <c r="F107">
        <v>0.82049947999999995</v>
      </c>
      <c r="G107" s="2" t="s">
        <v>53</v>
      </c>
      <c r="H107">
        <f t="shared" si="28"/>
        <v>0.88709677419354838</v>
      </c>
      <c r="I107" s="16">
        <f t="shared" si="24"/>
        <v>-6.6597294193548429E-2</v>
      </c>
      <c r="L107" s="11" t="s">
        <v>53</v>
      </c>
      <c r="M107">
        <v>-0.12799167709677428</v>
      </c>
      <c r="Q107" s="2" t="s">
        <v>53</v>
      </c>
      <c r="R107">
        <v>1.6117790261063365</v>
      </c>
      <c r="T107" s="2" t="s">
        <v>53</v>
      </c>
      <c r="U107">
        <f t="shared" si="25"/>
        <v>1.5161290341935483</v>
      </c>
      <c r="W107" s="2" t="s">
        <v>53</v>
      </c>
      <c r="X107" s="15">
        <f t="shared" si="23"/>
        <v>9.5649991912788224E-2</v>
      </c>
      <c r="Z107" s="11" t="s">
        <v>53</v>
      </c>
      <c r="AA107">
        <v>-0.14908639132229329</v>
      </c>
    </row>
    <row r="108" spans="2:27" x14ac:dyDescent="0.25">
      <c r="B108">
        <v>0.80645161209677418</v>
      </c>
      <c r="E108" s="2" t="s">
        <v>54</v>
      </c>
      <c r="F108">
        <v>0.81893861000000001</v>
      </c>
      <c r="G108" s="2" t="s">
        <v>54</v>
      </c>
      <c r="H108">
        <f t="shared" si="28"/>
        <v>0.88709677419354838</v>
      </c>
      <c r="I108" s="16">
        <f t="shared" si="24"/>
        <v>-6.8158164193548365E-2</v>
      </c>
      <c r="L108" s="8" t="s">
        <v>52</v>
      </c>
      <c r="M108">
        <v>-0.12981269903225812</v>
      </c>
      <c r="Q108" s="2" t="s">
        <v>54</v>
      </c>
      <c r="R108">
        <v>1.7410321227444321</v>
      </c>
      <c r="T108" s="2" t="s">
        <v>54</v>
      </c>
      <c r="U108">
        <f t="shared" si="25"/>
        <v>1.6129032241935484</v>
      </c>
      <c r="W108" s="2" t="s">
        <v>54</v>
      </c>
      <c r="X108" s="15">
        <f t="shared" si="23"/>
        <v>0.12812889855088372</v>
      </c>
      <c r="Z108" s="5" t="s">
        <v>52</v>
      </c>
      <c r="AA108">
        <v>-0.1499198384671675</v>
      </c>
    </row>
    <row r="109" spans="2:27" x14ac:dyDescent="0.25">
      <c r="B109">
        <v>0.89516129161290325</v>
      </c>
      <c r="E109" s="2" t="s">
        <v>55</v>
      </c>
      <c r="F109">
        <v>0.90244537000000002</v>
      </c>
      <c r="G109" s="2" t="s">
        <v>55</v>
      </c>
      <c r="H109">
        <f t="shared" si="28"/>
        <v>0.95161290322580649</v>
      </c>
      <c r="I109" s="16">
        <f t="shared" si="24"/>
        <v>-4.916753322580647E-2</v>
      </c>
      <c r="L109" s="5" t="s">
        <v>52</v>
      </c>
      <c r="M109">
        <v>-0.13085327903225813</v>
      </c>
      <c r="Q109" s="2" t="s">
        <v>55</v>
      </c>
      <c r="R109">
        <v>2.0739251113689807</v>
      </c>
      <c r="T109" s="2" t="s">
        <v>55</v>
      </c>
      <c r="U109">
        <f t="shared" si="25"/>
        <v>1.7903225832258065</v>
      </c>
      <c r="W109" s="2" t="s">
        <v>55</v>
      </c>
      <c r="X109" s="15">
        <f t="shared" si="23"/>
        <v>0.28360252814317422</v>
      </c>
      <c r="Z109" s="11" t="s">
        <v>52</v>
      </c>
      <c r="AA109">
        <v>-0.16372150774016536</v>
      </c>
    </row>
    <row r="110" spans="2:27" x14ac:dyDescent="0.25">
      <c r="I110" s="16"/>
    </row>
    <row r="111" spans="2:27" x14ac:dyDescent="0.25">
      <c r="F111" t="s">
        <v>61</v>
      </c>
      <c r="I111" s="16"/>
    </row>
    <row r="112" spans="2:27" x14ac:dyDescent="0.25">
      <c r="E112" s="8">
        <v>7</v>
      </c>
      <c r="F112">
        <v>0</v>
      </c>
      <c r="G112" s="8">
        <v>7</v>
      </c>
      <c r="H112" s="8">
        <v>0</v>
      </c>
      <c r="I112" s="16">
        <f t="shared" ref="I112:I143" si="29">-H112+F112</f>
        <v>0</v>
      </c>
      <c r="L112" s="8">
        <v>7</v>
      </c>
      <c r="M112">
        <v>0</v>
      </c>
      <c r="O112" s="8">
        <v>7</v>
      </c>
      <c r="P112" s="17">
        <f t="shared" ref="P112:P143" si="30">I112+I78</f>
        <v>-2.7315295806451603E-2</v>
      </c>
    </row>
    <row r="113" spans="5:16" x14ac:dyDescent="0.25">
      <c r="E113" s="8">
        <v>8</v>
      </c>
      <c r="F113">
        <v>1.82102E-3</v>
      </c>
      <c r="G113" s="8">
        <v>8</v>
      </c>
      <c r="H113" s="8">
        <v>1.6129029999999999E-2</v>
      </c>
      <c r="I113" s="16">
        <f t="shared" si="29"/>
        <v>-1.4308009999999999E-2</v>
      </c>
      <c r="L113" s="8">
        <v>8</v>
      </c>
      <c r="M113">
        <v>-1.4308009999999999E-2</v>
      </c>
      <c r="O113" s="8">
        <v>8</v>
      </c>
      <c r="P113" s="17">
        <f t="shared" si="30"/>
        <v>-6.4776274838709694E-2</v>
      </c>
    </row>
    <row r="114" spans="5:16" x14ac:dyDescent="0.25">
      <c r="E114" s="8">
        <v>9</v>
      </c>
      <c r="F114">
        <v>8.0645200000000004E-3</v>
      </c>
      <c r="G114" s="8">
        <v>9</v>
      </c>
      <c r="H114" s="8">
        <v>4.8387100000000002E-2</v>
      </c>
      <c r="I114" s="16">
        <f t="shared" si="29"/>
        <v>-4.0322580000000004E-2</v>
      </c>
      <c r="L114" s="8">
        <v>9</v>
      </c>
      <c r="M114">
        <v>-4.0322580000000004E-2</v>
      </c>
      <c r="O114" s="8">
        <v>9</v>
      </c>
      <c r="P114" s="17">
        <f t="shared" si="30"/>
        <v>-0.12877211290322582</v>
      </c>
    </row>
    <row r="115" spans="5:16" x14ac:dyDescent="0.25">
      <c r="E115" s="8">
        <v>10</v>
      </c>
      <c r="F115">
        <v>2.913632E-2</v>
      </c>
      <c r="G115" s="8">
        <v>10</v>
      </c>
      <c r="H115" s="8">
        <v>9.6774189999999996E-2</v>
      </c>
      <c r="I115" s="16">
        <f t="shared" si="29"/>
        <v>-6.7637869999999989E-2</v>
      </c>
      <c r="L115" s="5">
        <v>7</v>
      </c>
      <c r="M115">
        <v>-4.5785640000000002E-2</v>
      </c>
      <c r="O115" s="8">
        <v>10</v>
      </c>
      <c r="P115" s="17">
        <f t="shared" si="30"/>
        <v>-0.18392299096774195</v>
      </c>
    </row>
    <row r="116" spans="5:16" x14ac:dyDescent="0.25">
      <c r="E116" s="8" t="s">
        <v>52</v>
      </c>
      <c r="F116">
        <v>6.8678459999999997E-2</v>
      </c>
      <c r="G116" s="8" t="s">
        <v>52</v>
      </c>
      <c r="H116" s="8">
        <v>0.16129031999999999</v>
      </c>
      <c r="I116" s="16">
        <f t="shared" si="29"/>
        <v>-9.261185999999999E-2</v>
      </c>
      <c r="L116" s="8" t="s">
        <v>55</v>
      </c>
      <c r="M116">
        <v>-4.8907389999999995E-2</v>
      </c>
      <c r="O116" s="8" t="s">
        <v>52</v>
      </c>
      <c r="P116" s="17">
        <f t="shared" si="30"/>
        <v>-0.22242455903225811</v>
      </c>
    </row>
    <row r="117" spans="5:16" x14ac:dyDescent="0.25">
      <c r="E117" s="8" t="s">
        <v>53</v>
      </c>
      <c r="F117">
        <v>0.13917794</v>
      </c>
      <c r="G117" s="8" t="s">
        <v>53</v>
      </c>
      <c r="H117" s="8">
        <v>0.24193548000000001</v>
      </c>
      <c r="I117" s="16">
        <f t="shared" si="29"/>
        <v>-0.10275754000000001</v>
      </c>
      <c r="L117" s="2">
        <v>7</v>
      </c>
      <c r="M117">
        <v>-5.8272629999999992E-2</v>
      </c>
      <c r="O117" s="8" t="s">
        <v>53</v>
      </c>
      <c r="P117" s="17">
        <f t="shared" si="30"/>
        <v>-0.22762746709677426</v>
      </c>
    </row>
    <row r="118" spans="5:16" x14ac:dyDescent="0.25">
      <c r="E118" s="8" t="s">
        <v>54</v>
      </c>
      <c r="F118">
        <v>0.24531738</v>
      </c>
      <c r="G118" s="8" t="s">
        <v>54</v>
      </c>
      <c r="H118" s="8">
        <v>0.33870968000000001</v>
      </c>
      <c r="I118" s="16">
        <f t="shared" si="29"/>
        <v>-9.3392300000000011E-2</v>
      </c>
      <c r="L118" s="5">
        <v>8</v>
      </c>
      <c r="M118">
        <v>-5.9053069999999992E-2</v>
      </c>
      <c r="O118" s="8" t="s">
        <v>54</v>
      </c>
      <c r="P118" s="17">
        <f t="shared" si="30"/>
        <v>-0.19068678516129037</v>
      </c>
    </row>
    <row r="119" spans="5:16" x14ac:dyDescent="0.25">
      <c r="E119" s="8" t="s">
        <v>55</v>
      </c>
      <c r="F119">
        <v>0.40270550999999999</v>
      </c>
      <c r="G119" s="8" t="s">
        <v>55</v>
      </c>
      <c r="H119" s="8">
        <v>0.45161289999999998</v>
      </c>
      <c r="I119" s="16">
        <f t="shared" si="29"/>
        <v>-4.8907389999999995E-2</v>
      </c>
      <c r="L119" s="8">
        <v>10</v>
      </c>
      <c r="M119">
        <v>-6.7637869999999989E-2</v>
      </c>
      <c r="O119" s="8" t="s">
        <v>55</v>
      </c>
      <c r="P119" s="17">
        <f t="shared" si="30"/>
        <v>-9.1831423225806508E-2</v>
      </c>
    </row>
    <row r="120" spans="5:16" x14ac:dyDescent="0.25">
      <c r="E120" s="5">
        <v>7</v>
      </c>
      <c r="F120">
        <v>1.8730489999999999E-2</v>
      </c>
      <c r="G120" s="5">
        <v>7</v>
      </c>
      <c r="H120" s="5">
        <v>6.4516130000000005E-2</v>
      </c>
      <c r="I120" s="16">
        <f t="shared" si="29"/>
        <v>-4.5785640000000002E-2</v>
      </c>
      <c r="L120" s="2">
        <v>8</v>
      </c>
      <c r="M120">
        <v>-7.1540070000000011E-2</v>
      </c>
      <c r="O120" s="5">
        <v>7</v>
      </c>
      <c r="P120" s="17">
        <f t="shared" si="30"/>
        <v>-0.14490114193548387</v>
      </c>
    </row>
    <row r="121" spans="5:16" x14ac:dyDescent="0.25">
      <c r="E121" s="5">
        <v>8</v>
      </c>
      <c r="F121">
        <v>2.1592090000000001E-2</v>
      </c>
      <c r="G121" s="5">
        <v>8</v>
      </c>
      <c r="H121" s="5">
        <v>8.0645159999999994E-2</v>
      </c>
      <c r="I121" s="16">
        <f t="shared" si="29"/>
        <v>-5.9053069999999992E-2</v>
      </c>
      <c r="L121" s="5">
        <v>9</v>
      </c>
      <c r="M121">
        <v>-8.2986480000000001E-2</v>
      </c>
      <c r="O121" s="5">
        <v>8</v>
      </c>
      <c r="P121" s="17">
        <f t="shared" si="30"/>
        <v>-0.15842872193548385</v>
      </c>
    </row>
    <row r="122" spans="5:16" x14ac:dyDescent="0.25">
      <c r="E122" s="5">
        <v>9</v>
      </c>
      <c r="F122">
        <v>2.9916749999999999E-2</v>
      </c>
      <c r="G122" s="5">
        <v>9</v>
      </c>
      <c r="H122" s="5">
        <v>0.11290322999999999</v>
      </c>
      <c r="I122" s="16">
        <f t="shared" si="29"/>
        <v>-8.2986480000000001E-2</v>
      </c>
      <c r="L122" s="11">
        <v>7</v>
      </c>
      <c r="M122">
        <v>-8.7408949999999985E-2</v>
      </c>
      <c r="O122" s="5">
        <v>9</v>
      </c>
      <c r="P122" s="17">
        <f t="shared" si="30"/>
        <v>-0.1828824219354839</v>
      </c>
    </row>
    <row r="123" spans="5:16" x14ac:dyDescent="0.25">
      <c r="E123" s="5">
        <v>10</v>
      </c>
      <c r="F123">
        <v>5.2029140000000001E-2</v>
      </c>
      <c r="G123" s="5">
        <v>10</v>
      </c>
      <c r="H123" s="5">
        <v>0.16129031999999999</v>
      </c>
      <c r="I123" s="16">
        <f t="shared" si="29"/>
        <v>-0.10926117999999999</v>
      </c>
      <c r="L123" s="5" t="s">
        <v>55</v>
      </c>
      <c r="M123">
        <v>-9.0530699999999964E-2</v>
      </c>
      <c r="O123" s="5">
        <v>10</v>
      </c>
      <c r="P123" s="17">
        <f t="shared" si="30"/>
        <v>-0.2265868809677419</v>
      </c>
    </row>
    <row r="124" spans="5:16" x14ac:dyDescent="0.25">
      <c r="E124" s="5" t="s">
        <v>52</v>
      </c>
      <c r="F124">
        <v>9.1571280000000005E-2</v>
      </c>
      <c r="G124" s="5" t="s">
        <v>52</v>
      </c>
      <c r="H124" s="5">
        <v>0.22580644999999999</v>
      </c>
      <c r="I124" s="16">
        <f t="shared" si="29"/>
        <v>-0.13423516999999999</v>
      </c>
      <c r="L124" s="8" t="s">
        <v>52</v>
      </c>
      <c r="M124">
        <v>-9.261185999999999E-2</v>
      </c>
      <c r="O124" s="5" t="s">
        <v>52</v>
      </c>
      <c r="P124" s="17">
        <f t="shared" si="30"/>
        <v>-0.26508844903225814</v>
      </c>
    </row>
    <row r="125" spans="5:16" x14ac:dyDescent="0.25">
      <c r="E125" s="5" t="s">
        <v>53</v>
      </c>
      <c r="F125">
        <v>0.16207076000000001</v>
      </c>
      <c r="G125" s="5" t="s">
        <v>53</v>
      </c>
      <c r="H125" s="5">
        <v>0.30645160999999999</v>
      </c>
      <c r="I125" s="16">
        <f t="shared" si="29"/>
        <v>-0.14438084999999998</v>
      </c>
      <c r="L125" s="8" t="s">
        <v>54</v>
      </c>
      <c r="M125">
        <v>-9.3392300000000011E-2</v>
      </c>
      <c r="O125" s="5" t="s">
        <v>53</v>
      </c>
      <c r="P125" s="17">
        <f t="shared" si="30"/>
        <v>-0.27029135709677421</v>
      </c>
    </row>
    <row r="126" spans="5:16" x14ac:dyDescent="0.25">
      <c r="E126" s="5" t="s">
        <v>54</v>
      </c>
      <c r="F126">
        <v>0.26821020000000001</v>
      </c>
      <c r="G126" s="5" t="s">
        <v>54</v>
      </c>
      <c r="H126" s="5">
        <v>0.40322581000000002</v>
      </c>
      <c r="I126" s="16">
        <f t="shared" si="29"/>
        <v>-0.13501561000000001</v>
      </c>
      <c r="L126" s="2" t="s">
        <v>55</v>
      </c>
      <c r="M126">
        <v>-9.4693030000000067E-2</v>
      </c>
      <c r="O126" s="5" t="s">
        <v>54</v>
      </c>
      <c r="P126" s="17">
        <f t="shared" si="30"/>
        <v>-0.23335067516129032</v>
      </c>
    </row>
    <row r="127" spans="5:16" x14ac:dyDescent="0.25">
      <c r="E127" s="5" t="s">
        <v>55</v>
      </c>
      <c r="F127">
        <v>0.42559833000000002</v>
      </c>
      <c r="G127" s="5" t="s">
        <v>55</v>
      </c>
      <c r="H127" s="5">
        <v>0.51612902999999999</v>
      </c>
      <c r="I127" s="16">
        <f t="shared" si="29"/>
        <v>-9.0530699999999964E-2</v>
      </c>
      <c r="L127" s="2">
        <v>9</v>
      </c>
      <c r="M127">
        <v>-9.547346000000001E-2</v>
      </c>
      <c r="O127" s="5" t="s">
        <v>55</v>
      </c>
      <c r="P127" s="17">
        <f t="shared" si="30"/>
        <v>-0.13449532322580648</v>
      </c>
    </row>
    <row r="128" spans="5:16" x14ac:dyDescent="0.25">
      <c r="E128" s="11">
        <v>7</v>
      </c>
      <c r="F128">
        <v>0.10613944</v>
      </c>
      <c r="G128" s="11">
        <v>7</v>
      </c>
      <c r="H128" s="11">
        <v>0.19354838999999999</v>
      </c>
      <c r="I128" s="16">
        <f t="shared" si="29"/>
        <v>-8.7408949999999985E-2</v>
      </c>
      <c r="L128" s="11">
        <v>8</v>
      </c>
      <c r="M128">
        <v>-0.10067638000000001</v>
      </c>
      <c r="O128" s="11">
        <v>7</v>
      </c>
      <c r="P128" s="17">
        <f t="shared" si="30"/>
        <v>-0.2094172780645161</v>
      </c>
    </row>
    <row r="129" spans="5:16" x14ac:dyDescent="0.25">
      <c r="E129" s="11">
        <v>8</v>
      </c>
      <c r="F129">
        <v>0.10900103999999999</v>
      </c>
      <c r="G129" s="11">
        <v>8</v>
      </c>
      <c r="H129" s="11">
        <v>0.20967742</v>
      </c>
      <c r="I129" s="16">
        <f t="shared" si="29"/>
        <v>-0.10067638000000001</v>
      </c>
      <c r="L129" s="8" t="s">
        <v>53</v>
      </c>
      <c r="M129">
        <v>-0.10275754000000001</v>
      </c>
      <c r="O129" s="11">
        <v>8</v>
      </c>
      <c r="P129" s="17">
        <f t="shared" si="30"/>
        <v>-0.22294484806451609</v>
      </c>
    </row>
    <row r="130" spans="5:16" x14ac:dyDescent="0.25">
      <c r="E130" s="11">
        <v>9</v>
      </c>
      <c r="F130">
        <v>0.1173257</v>
      </c>
      <c r="G130" s="11">
        <v>9</v>
      </c>
      <c r="H130" s="11">
        <v>0.24193548000000001</v>
      </c>
      <c r="I130" s="16">
        <f t="shared" si="29"/>
        <v>-0.12460978</v>
      </c>
      <c r="L130" s="5">
        <v>10</v>
      </c>
      <c r="M130">
        <v>-0.10926117999999999</v>
      </c>
      <c r="O130" s="11">
        <v>9</v>
      </c>
      <c r="P130" s="17">
        <f t="shared" si="30"/>
        <v>-0.24739853806451617</v>
      </c>
    </row>
    <row r="131" spans="5:16" x14ac:dyDescent="0.25">
      <c r="E131" s="11">
        <v>10</v>
      </c>
      <c r="F131">
        <v>0.14047867</v>
      </c>
      <c r="G131" s="11">
        <v>10</v>
      </c>
      <c r="H131" s="11">
        <v>0.29032258</v>
      </c>
      <c r="I131" s="16">
        <f t="shared" si="29"/>
        <v>-0.14984391</v>
      </c>
      <c r="L131" s="2">
        <v>10</v>
      </c>
      <c r="M131">
        <v>-0.12070760000000003</v>
      </c>
      <c r="O131" s="11">
        <v>10</v>
      </c>
      <c r="P131" s="17">
        <f t="shared" si="30"/>
        <v>-0.27341310806451613</v>
      </c>
    </row>
    <row r="132" spans="5:16" x14ac:dyDescent="0.25">
      <c r="E132" s="11" t="s">
        <v>52</v>
      </c>
      <c r="F132">
        <v>0.18210198</v>
      </c>
      <c r="G132" s="11" t="s">
        <v>52</v>
      </c>
      <c r="H132" s="11">
        <v>0.35483871</v>
      </c>
      <c r="I132" s="16">
        <f t="shared" si="29"/>
        <v>-0.17273673</v>
      </c>
      <c r="L132" s="11">
        <v>9</v>
      </c>
      <c r="M132">
        <v>-0.12460978</v>
      </c>
      <c r="O132" s="11" t="s">
        <v>52</v>
      </c>
      <c r="P132" s="17">
        <f t="shared" si="30"/>
        <v>-0.29734650806451612</v>
      </c>
    </row>
    <row r="133" spans="5:16" x14ac:dyDescent="0.25">
      <c r="E133" s="11" t="s">
        <v>53</v>
      </c>
      <c r="F133">
        <v>0.25364204000000001</v>
      </c>
      <c r="G133" s="11" t="s">
        <v>53</v>
      </c>
      <c r="H133" s="11">
        <v>0.43548387</v>
      </c>
      <c r="I133" s="16">
        <f t="shared" si="29"/>
        <v>-0.18184182999999998</v>
      </c>
      <c r="L133" s="11" t="s">
        <v>55</v>
      </c>
      <c r="M133">
        <v>-0.12799168000000005</v>
      </c>
      <c r="O133" s="11" t="s">
        <v>53</v>
      </c>
      <c r="P133" s="17">
        <f t="shared" si="30"/>
        <v>-0.30983350709677426</v>
      </c>
    </row>
    <row r="134" spans="5:16" x14ac:dyDescent="0.25">
      <c r="E134" s="11" t="s">
        <v>54</v>
      </c>
      <c r="F134">
        <v>0.35978147999999999</v>
      </c>
      <c r="G134" s="11" t="s">
        <v>54</v>
      </c>
      <c r="H134" s="11">
        <v>0.53225805999999998</v>
      </c>
      <c r="I134" s="16">
        <f t="shared" si="29"/>
        <v>-0.17247657999999999</v>
      </c>
      <c r="L134" s="5" t="s">
        <v>52</v>
      </c>
      <c r="M134">
        <v>-0.13423516999999999</v>
      </c>
      <c r="O134" s="11" t="s">
        <v>54</v>
      </c>
      <c r="P134" s="17">
        <f t="shared" si="30"/>
        <v>-0.27289281516129038</v>
      </c>
    </row>
    <row r="135" spans="5:16" x14ac:dyDescent="0.25">
      <c r="E135" s="11" t="s">
        <v>55</v>
      </c>
      <c r="F135">
        <v>0.51716960999999995</v>
      </c>
      <c r="G135" s="11" t="s">
        <v>55</v>
      </c>
      <c r="H135" s="11">
        <v>0.64516129</v>
      </c>
      <c r="I135" s="16">
        <f t="shared" si="29"/>
        <v>-0.12799168000000005</v>
      </c>
      <c r="L135" s="5" t="s">
        <v>54</v>
      </c>
      <c r="M135">
        <v>-0.13501561000000001</v>
      </c>
      <c r="O135" s="11" t="s">
        <v>55</v>
      </c>
      <c r="P135" s="17">
        <f t="shared" si="30"/>
        <v>-0.1740374632258066</v>
      </c>
    </row>
    <row r="136" spans="5:16" x14ac:dyDescent="0.25">
      <c r="E136" s="2">
        <v>7</v>
      </c>
      <c r="F136">
        <v>0.32882413999999999</v>
      </c>
      <c r="G136" s="2">
        <v>7</v>
      </c>
      <c r="H136" s="2">
        <v>0.38709676999999998</v>
      </c>
      <c r="I136" s="16">
        <f t="shared" si="29"/>
        <v>-5.8272629999999992E-2</v>
      </c>
      <c r="L136" s="2" t="s">
        <v>54</v>
      </c>
      <c r="M136">
        <v>-0.14021852000000001</v>
      </c>
      <c r="O136" s="2">
        <v>7</v>
      </c>
      <c r="P136" s="17">
        <f t="shared" si="30"/>
        <v>-0.12096774419354833</v>
      </c>
    </row>
    <row r="137" spans="5:16" x14ac:dyDescent="0.25">
      <c r="E137" s="2">
        <v>8</v>
      </c>
      <c r="F137">
        <v>0.33168574000000001</v>
      </c>
      <c r="G137" s="2">
        <v>8</v>
      </c>
      <c r="H137" s="2">
        <v>0.40322581000000002</v>
      </c>
      <c r="I137" s="16">
        <f t="shared" si="29"/>
        <v>-7.1540070000000011E-2</v>
      </c>
      <c r="L137" s="2" t="s">
        <v>52</v>
      </c>
      <c r="M137">
        <v>-0.14360042000000001</v>
      </c>
      <c r="O137" s="2">
        <v>8</v>
      </c>
      <c r="P137" s="17">
        <f t="shared" si="30"/>
        <v>-0.13449532419354843</v>
      </c>
    </row>
    <row r="138" spans="5:16" x14ac:dyDescent="0.25">
      <c r="E138" s="2">
        <v>9</v>
      </c>
      <c r="F138">
        <v>0.34001040999999999</v>
      </c>
      <c r="G138" s="2">
        <v>9</v>
      </c>
      <c r="H138" s="2">
        <v>0.43548387</v>
      </c>
      <c r="I138" s="16">
        <f t="shared" si="29"/>
        <v>-9.547346000000001E-2</v>
      </c>
      <c r="L138" s="5" t="s">
        <v>53</v>
      </c>
      <c r="M138">
        <v>-0.14438084999999998</v>
      </c>
      <c r="O138" s="2">
        <v>9</v>
      </c>
      <c r="P138" s="17">
        <f t="shared" si="30"/>
        <v>-0.1589490041935484</v>
      </c>
    </row>
    <row r="139" spans="5:16" x14ac:dyDescent="0.25">
      <c r="E139" s="2">
        <v>10</v>
      </c>
      <c r="F139">
        <v>0.36316336999999999</v>
      </c>
      <c r="G139" s="2">
        <v>10</v>
      </c>
      <c r="H139" s="2">
        <v>0.48387097000000001</v>
      </c>
      <c r="I139" s="16">
        <f t="shared" si="29"/>
        <v>-0.12070760000000003</v>
      </c>
      <c r="L139" s="11">
        <v>10</v>
      </c>
      <c r="M139">
        <v>-0.14984391</v>
      </c>
      <c r="O139" s="2">
        <v>10</v>
      </c>
      <c r="P139" s="17">
        <f t="shared" si="30"/>
        <v>-0.18496358419354841</v>
      </c>
    </row>
    <row r="140" spans="5:16" x14ac:dyDescent="0.25">
      <c r="E140" s="2" t="s">
        <v>52</v>
      </c>
      <c r="F140">
        <v>0.40478668000000001</v>
      </c>
      <c r="G140" s="2" t="s">
        <v>52</v>
      </c>
      <c r="H140" s="2">
        <v>0.54838710000000002</v>
      </c>
      <c r="I140" s="16">
        <f t="shared" si="29"/>
        <v>-0.14360042000000001</v>
      </c>
      <c r="L140" s="2" t="s">
        <v>53</v>
      </c>
      <c r="M140">
        <v>-0.15166493000000003</v>
      </c>
      <c r="O140" s="2" t="s">
        <v>52</v>
      </c>
      <c r="P140" s="17">
        <f t="shared" si="30"/>
        <v>-0.20889698419354835</v>
      </c>
    </row>
    <row r="141" spans="5:16" x14ac:dyDescent="0.25">
      <c r="E141" s="2" t="s">
        <v>53</v>
      </c>
      <c r="F141">
        <v>0.47736732999999998</v>
      </c>
      <c r="G141" s="2" t="s">
        <v>53</v>
      </c>
      <c r="H141" s="2">
        <v>0.62903226000000001</v>
      </c>
      <c r="I141" s="16">
        <f t="shared" si="29"/>
        <v>-0.15166493000000003</v>
      </c>
      <c r="L141" s="11" t="s">
        <v>54</v>
      </c>
      <c r="M141">
        <v>-0.17247657999999999</v>
      </c>
      <c r="O141" s="2" t="s">
        <v>53</v>
      </c>
      <c r="P141" s="17">
        <f t="shared" si="30"/>
        <v>-0.21826222419354846</v>
      </c>
    </row>
    <row r="142" spans="5:16" x14ac:dyDescent="0.25">
      <c r="E142" s="2" t="s">
        <v>54</v>
      </c>
      <c r="F142">
        <v>0.58558792999999998</v>
      </c>
      <c r="G142" s="2" t="s">
        <v>54</v>
      </c>
      <c r="H142" s="2">
        <v>0.72580644999999999</v>
      </c>
      <c r="I142" s="16">
        <f t="shared" si="29"/>
        <v>-0.14021852000000001</v>
      </c>
      <c r="L142" s="11" t="s">
        <v>52</v>
      </c>
      <c r="M142">
        <v>-0.17273673</v>
      </c>
      <c r="O142" s="2" t="s">
        <v>54</v>
      </c>
      <c r="P142" s="17">
        <f t="shared" si="30"/>
        <v>-0.20837668419354838</v>
      </c>
    </row>
    <row r="143" spans="5:16" x14ac:dyDescent="0.25">
      <c r="E143" s="2" t="s">
        <v>55</v>
      </c>
      <c r="F143">
        <v>0.74401664999999995</v>
      </c>
      <c r="G143" s="2" t="s">
        <v>55</v>
      </c>
      <c r="H143" s="2">
        <v>0.83870968000000001</v>
      </c>
      <c r="I143" s="16">
        <f t="shared" si="29"/>
        <v>-9.4693030000000067E-2</v>
      </c>
      <c r="L143" s="11" t="s">
        <v>53</v>
      </c>
      <c r="M143">
        <v>-0.18184182999999998</v>
      </c>
      <c r="O143" s="2" t="s">
        <v>55</v>
      </c>
      <c r="P143" s="17">
        <f t="shared" si="30"/>
        <v>-0.14386056322580654</v>
      </c>
    </row>
    <row r="183" spans="9:15" x14ac:dyDescent="0.25">
      <c r="I183" s="2" t="s">
        <v>55</v>
      </c>
      <c r="J183" s="19">
        <v>0.63553589941128996</v>
      </c>
      <c r="O183" s="29"/>
    </row>
    <row r="184" spans="9:15" x14ac:dyDescent="0.25">
      <c r="I184" s="2" t="s">
        <v>54</v>
      </c>
      <c r="J184" s="19">
        <v>0.39008844945161197</v>
      </c>
      <c r="O184" s="29"/>
    </row>
    <row r="185" spans="9:15" x14ac:dyDescent="0.25">
      <c r="I185" s="11" t="s">
        <v>55</v>
      </c>
      <c r="J185" s="19">
        <v>0.38943808502419303</v>
      </c>
    </row>
    <row r="186" spans="9:15" x14ac:dyDescent="0.25">
      <c r="I186" s="2" t="s">
        <v>53</v>
      </c>
      <c r="J186" s="19">
        <v>0.28212799082258</v>
      </c>
    </row>
    <row r="187" spans="9:15" x14ac:dyDescent="0.25">
      <c r="I187" s="5" t="s">
        <v>55</v>
      </c>
      <c r="J187" s="19">
        <v>0.27601456841129002</v>
      </c>
    </row>
    <row r="188" spans="9:15" x14ac:dyDescent="0.25">
      <c r="I188" s="8" t="s">
        <v>55</v>
      </c>
      <c r="J188" s="19">
        <v>0.23699271652419299</v>
      </c>
    </row>
    <row r="189" spans="9:15" x14ac:dyDescent="0.25">
      <c r="I189" s="2" t="s">
        <v>52</v>
      </c>
      <c r="J189" s="19">
        <v>0.208116544056451</v>
      </c>
    </row>
    <row r="190" spans="9:15" x14ac:dyDescent="0.25">
      <c r="I190" s="2">
        <v>10</v>
      </c>
      <c r="J190" s="19">
        <v>0.16181061304032199</v>
      </c>
    </row>
    <row r="191" spans="9:15" x14ac:dyDescent="0.25">
      <c r="I191" s="2">
        <v>9</v>
      </c>
      <c r="J191" s="19">
        <v>0.13384495338709601</v>
      </c>
      <c r="O191" s="29"/>
    </row>
    <row r="192" spans="9:15" x14ac:dyDescent="0.25">
      <c r="I192" s="2">
        <v>8</v>
      </c>
      <c r="J192" s="19">
        <v>0.12005723059677401</v>
      </c>
      <c r="O192" s="29"/>
    </row>
    <row r="193" spans="9:15" x14ac:dyDescent="0.25">
      <c r="I193" s="2">
        <v>7</v>
      </c>
      <c r="J193" s="19">
        <v>0.114203955685483</v>
      </c>
    </row>
    <row r="194" spans="9:15" x14ac:dyDescent="0.25">
      <c r="I194" s="11" t="s">
        <v>54</v>
      </c>
      <c r="J194" s="19">
        <v>0.103928201016129</v>
      </c>
    </row>
    <row r="195" spans="9:15" x14ac:dyDescent="0.25">
      <c r="I195" s="5" t="s">
        <v>54</v>
      </c>
      <c r="J195" s="19">
        <v>2.1722162661290199E-2</v>
      </c>
    </row>
    <row r="196" spans="9:15" x14ac:dyDescent="0.25">
      <c r="I196" s="8" t="s">
        <v>54</v>
      </c>
      <c r="J196" s="19">
        <v>-1.6909484032257001E-3</v>
      </c>
    </row>
    <row r="197" spans="9:15" x14ac:dyDescent="0.25">
      <c r="I197" s="8">
        <v>7</v>
      </c>
      <c r="J197" s="19">
        <v>-6.3735692249999906E-2</v>
      </c>
    </row>
    <row r="198" spans="9:15" x14ac:dyDescent="0.25">
      <c r="I198" s="11" t="s">
        <v>53</v>
      </c>
      <c r="J198" s="19">
        <v>-8.2075962306451603E-2</v>
      </c>
    </row>
    <row r="199" spans="9:15" x14ac:dyDescent="0.25">
      <c r="I199" s="8">
        <v>8</v>
      </c>
      <c r="J199" s="19">
        <v>-0.110431839919354</v>
      </c>
      <c r="O199" s="29"/>
    </row>
    <row r="200" spans="9:15" x14ac:dyDescent="0.25">
      <c r="I200" s="5" t="s">
        <v>53</v>
      </c>
      <c r="J200" s="19">
        <v>-0.13514568030645099</v>
      </c>
      <c r="O200" s="29"/>
    </row>
    <row r="201" spans="9:15" x14ac:dyDescent="0.25">
      <c r="I201" s="8" t="s">
        <v>53</v>
      </c>
      <c r="J201" s="19">
        <v>-0.14399063288709599</v>
      </c>
      <c r="O201" s="29"/>
    </row>
    <row r="202" spans="9:15" x14ac:dyDescent="0.25">
      <c r="I202" s="11" t="s">
        <v>52</v>
      </c>
      <c r="J202" s="19">
        <v>-0.156607700749999</v>
      </c>
      <c r="O202" s="29"/>
    </row>
    <row r="203" spans="9:15" x14ac:dyDescent="0.25">
      <c r="I203" s="11">
        <v>10</v>
      </c>
      <c r="J203" s="19">
        <v>-0.173777315120967</v>
      </c>
      <c r="O203" s="29"/>
    </row>
    <row r="204" spans="9:15" x14ac:dyDescent="0.25">
      <c r="I204" s="11">
        <v>7</v>
      </c>
      <c r="J204" s="19">
        <v>-0.17767950242741901</v>
      </c>
      <c r="O204" s="29"/>
    </row>
    <row r="205" spans="9:15" x14ac:dyDescent="0.25">
      <c r="I205" s="8">
        <v>9</v>
      </c>
      <c r="J205" s="19">
        <v>-0.17885015885483799</v>
      </c>
      <c r="O205" s="29"/>
    </row>
    <row r="206" spans="9:15" x14ac:dyDescent="0.25">
      <c r="I206" s="11">
        <v>8</v>
      </c>
      <c r="J206" s="19">
        <v>-0.17911030232257999</v>
      </c>
      <c r="O206" s="29"/>
    </row>
    <row r="207" spans="9:15" x14ac:dyDescent="0.25">
      <c r="I207" s="11">
        <v>9</v>
      </c>
      <c r="J207" s="19">
        <v>-0.17989073672580599</v>
      </c>
      <c r="O207" s="29"/>
    </row>
    <row r="208" spans="9:15" x14ac:dyDescent="0.25">
      <c r="I208" s="5">
        <v>7</v>
      </c>
      <c r="J208" s="19">
        <v>-0.19536940783064499</v>
      </c>
      <c r="O208" s="29"/>
    </row>
    <row r="209" spans="9:10" x14ac:dyDescent="0.25">
      <c r="I209" s="5">
        <v>8</v>
      </c>
      <c r="J209" s="19">
        <v>-0.20304370366128999</v>
      </c>
    </row>
    <row r="210" spans="9:10" x14ac:dyDescent="0.25">
      <c r="I210" s="8" t="s">
        <v>52</v>
      </c>
      <c r="J210" s="19">
        <v>-0.21071800052419301</v>
      </c>
    </row>
    <row r="211" spans="9:10" x14ac:dyDescent="0.25">
      <c r="I211" s="5" t="s">
        <v>52</v>
      </c>
      <c r="J211" s="19">
        <v>-0.21540062344354799</v>
      </c>
    </row>
    <row r="212" spans="9:10" x14ac:dyDescent="0.25">
      <c r="I212" s="5">
        <v>9</v>
      </c>
      <c r="J212" s="19">
        <v>-0.216311137677419</v>
      </c>
    </row>
    <row r="213" spans="9:10" x14ac:dyDescent="0.25">
      <c r="I213" s="8">
        <v>10</v>
      </c>
      <c r="J213" s="19">
        <v>-0.21644120445967699</v>
      </c>
    </row>
    <row r="214" spans="9:10" x14ac:dyDescent="0.25">
      <c r="I214" s="5">
        <v>10</v>
      </c>
      <c r="J214" s="19">
        <v>-0.23361082021774099</v>
      </c>
    </row>
    <row r="215" spans="9:10" x14ac:dyDescent="0.25">
      <c r="J215" s="19"/>
    </row>
  </sheetData>
  <sortState xmlns:xlrd2="http://schemas.microsoft.com/office/spreadsheetml/2017/richdata2" ref="I183:J214">
    <sortCondition descending="1" ref="J183:J214"/>
  </sortState>
  <phoneticPr fontId="2" type="noConversion"/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Laurenz Haase</dc:creator>
  <cp:lastModifiedBy>Laurenz Haase</cp:lastModifiedBy>
  <dcterms:created xsi:type="dcterms:W3CDTF">2023-09-11T11:25:01Z</dcterms:created>
  <dcterms:modified xsi:type="dcterms:W3CDTF">2023-09-12T16:07:48Z</dcterms:modified>
</cp:coreProperties>
</file>